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 filterPrivacy="1" codeName="ThisWorkbook" defaultThemeVersion="166925"/>
  <xr:revisionPtr revIDLastSave="46" documentId="8_{C083F883-E44C-45F3-BCA9-EDAB2EEA58D1}" xr6:coauthVersionLast="47" xr6:coauthVersionMax="47" xr10:uidLastSave="{558149DB-FFAA-497B-8353-7723711768FD}"/>
  <workbookProtection lockStructure="1"/>
  <bookViews>
    <workbookView xWindow="-98" yWindow="-98" windowWidth="21795" windowHeight="13875" tabRatio="907" xr2:uid="{658F2685-4DA9-4E8C-B004-273E83FB23AA}"/>
  </bookViews>
  <sheets>
    <sheet name="Cover" sheetId="30" r:id="rId1"/>
    <sheet name="Conceptual Model" sheetId="24" r:id="rId2"/>
    <sheet name="F_Inputs" sheetId="28" r:id="rId3"/>
    <sheet name="Inputs_All" sheetId="4" r:id="rId4"/>
    <sheet name="Water.Reduction" sheetId="5" r:id="rId5"/>
    <sheet name="Water.Percentiles" sheetId="13" r:id="rId6"/>
    <sheet name="Wastewater.Reduction" sheetId="15" r:id="rId7"/>
    <sheet name="Wastewater.Percentiles" sheetId="16" r:id="rId8"/>
    <sheet name="F_Outputs" sheetId="9" r:id="rId9"/>
    <sheet name="Final Output" sheetId="2" r:id="rId10"/>
  </sheets>
  <definedNames>
    <definedName name="____net1" localSheetId="0" hidden="1">{"NET",#N/A,FALSE,"401C11"}</definedName>
    <definedName name="__123Graph_A" localSheetId="0" hidden="1">#REF!</definedName>
    <definedName name="__123Graph_B" localSheetId="0" hidden="1">#REF!</definedName>
    <definedName name="__123Graph_C" localSheetId="0" hidden="1">#REF!</definedName>
    <definedName name="__123Graph_X" localSheetId="0" hidden="1">#REF!</definedName>
    <definedName name="__net1" localSheetId="0" hidden="1">{"NET",#N/A,FALSE,"401C11"}</definedName>
    <definedName name="_1_0__123Grap" localSheetId="0" hidden="1">#REF!</definedName>
    <definedName name="_1_123Grap" localSheetId="0" hidden="1">#REF!</definedName>
    <definedName name="_123Graph_F" localSheetId="0" hidden="1">#REF!</definedName>
    <definedName name="_2_0__123Grap" localSheetId="0" hidden="1">#REF!</definedName>
    <definedName name="_2_123Grap" localSheetId="0" hidden="1">#REF!</definedName>
    <definedName name="_3_0_S" localSheetId="0" hidden="1">#REF!</definedName>
    <definedName name="_3_123Grap" localSheetId="0" hidden="1">#REF!</definedName>
    <definedName name="_34_123Grap" localSheetId="0" hidden="1">#REF!</definedName>
    <definedName name="_42S" localSheetId="0" hidden="1">#REF!</definedName>
    <definedName name="_4S" localSheetId="0" hidden="1">#REF!</definedName>
    <definedName name="_5_0__123Grap" localSheetId="0" hidden="1">#REF!</definedName>
    <definedName name="_6_0_S" localSheetId="0" hidden="1">#REF!</definedName>
    <definedName name="_6_123Grap" localSheetId="0" hidden="1">#REF!</definedName>
    <definedName name="_8_123Grap" localSheetId="0" hidden="1">#REF!</definedName>
    <definedName name="_8S" localSheetId="0" hidden="1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Dist_Values" hidden="1">#REF!</definedName>
    <definedName name="_Fill" localSheetId="0" hidden="1">#REF!</definedName>
    <definedName name="_Key1" localSheetId="0" hidden="1">#REF!</definedName>
    <definedName name="_Key2" localSheetId="0" hidden="1">#REF!</definedName>
    <definedName name="_net1" localSheetId="0" hidden="1">{"NET",#N/A,FALSE,"401C11"}</definedName>
    <definedName name="_Order1">255</definedName>
    <definedName name="_Order2">255</definedName>
    <definedName name="_Sort" localSheetId="0" hidden="1">#REF!</definedName>
    <definedName name="a" localSheetId="0" hidden="1">{"CHARGE",#N/A,FALSE,"401C11"}</definedName>
    <definedName name="aa" localSheetId="0" hidden="1">{"CHARGE",#N/A,FALSE,"401C11"}</definedName>
    <definedName name="aaa" localSheetId="0" hidden="1">{"CHARGE",#N/A,FALSE,"401C11"}</definedName>
    <definedName name="aaaa" localSheetId="0" hidden="1">{"CHARGE",#N/A,FALSE,"401C11"}</definedName>
    <definedName name="abc" localSheetId="0" hidden="1">{"NET",#N/A,FALSE,"401C11"}</definedName>
    <definedName name="adbr" localSheetId="0" hidden="1">{"CHARGE",#N/A,FALSE,"401C11"}</definedName>
    <definedName name="b" localSheetId="0" hidden="1">{"CHARGE",#N/A,FALSE,"401C11"}</definedName>
    <definedName name="BMGHIndex" hidden="1">"O"</definedName>
    <definedName name="change1" localSheetId="0" hidden="1">{"CHARGE",#N/A,FALSE,"401C11"}</definedName>
    <definedName name="charge" localSheetId="0" hidden="1">{"CHARGE",#N/A,FALSE,"401C11"}</definedName>
    <definedName name="da" localSheetId="0" hidden="1">#REF!</definedName>
    <definedName name="dog" localSheetId="0" hidden="1">{"NET",#N/A,FALSE,"401C11"}</definedName>
    <definedName name="EV__LASTREFTIME__" hidden="1">40339.4799074074</definedName>
    <definedName name="Expired" hidden="1">FALSE</definedName>
    <definedName name="F">{"bal",#N/A,FALSE,"working papers";"income",#N/A,FALSE,"working papers"}</definedName>
    <definedName name="fdraf">{"bal",#N/A,FALSE,"working papers";"income",#N/A,FALSE,"working papers"}</definedName>
    <definedName name="Fdraft">{"bal",#N/A,FALSE,"working papers";"income",#N/A,FALSE,"working papers"}</definedName>
    <definedName name="Foutput" localSheetId="0" hidden="1">#REF!</definedName>
    <definedName name="fsdfffd" localSheetId="0" hidden="1">#REF!</definedName>
    <definedName name="fsdfsd" localSheetId="0" hidden="1">#REF!</definedName>
    <definedName name="fsfds" localSheetId="0" hidden="1">#REF!</definedName>
    <definedName name="fsfsd" localSheetId="0" hidden="1">#REF!</definedName>
    <definedName name="gfff" localSheetId="0" hidden="1">{"CHARGE",#N/A,FALSE,"401C11"}</definedName>
    <definedName name="gross" localSheetId="0" hidden="1">{"GROSS",#N/A,FALSE,"401C11"}</definedName>
    <definedName name="gross1" localSheetId="0" hidden="1">{"GROSS",#N/A,FALSE,"401C11"}</definedName>
    <definedName name="hasdfjklhklj" localSheetId="0" hidden="1">{"NET",#N/A,FALSE,"401C11"}</definedName>
    <definedName name="help" localSheetId="0" hidden="1">{"CHARGE",#N/A,FALSE,"401C11"}</definedName>
    <definedName name="hghghhj" localSheetId="0" hidden="1">{"CHARGE",#N/A,FALSE,"401C11"}</definedName>
    <definedName name="HTML_CodePage" hidden="1">1252</definedName>
    <definedName name="HTML_Control" localSheetId="0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JFELL" localSheetId="0" hidden="1">#REF!</definedName>
    <definedName name="new" localSheetId="0" hidden="1">{"bal",#N/A,FALSE,"working papers";"income",#N/A,FALSE,"working papers"}</definedName>
    <definedName name="OISIII" localSheetId="0" hidden="1">#REF!</definedName>
    <definedName name="qfx" localSheetId="0" hidden="1">{"NET",#N/A,FALSE,"401C11"}</definedName>
    <definedName name="qwefqefa" localSheetId="0" hidden="1">#REF!</definedName>
    <definedName name="real" localSheetId="0" hidden="1">#REF!</definedName>
    <definedName name="RiskAfterRecalcMacro">""</definedName>
    <definedName name="RiskAfterSimMacro">""</definedName>
    <definedName name="RiskBeforeRecalcMacro">""</definedName>
    <definedName name="RiskBeforeSimMacro">""</definedName>
    <definedName name="RiskCollectDistributionSamples">2</definedName>
    <definedName name="RiskFixedSeed">1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rytry" localSheetId="0" hidden="1">{"NET",#N/A,FALSE,"401C11"}</definedName>
    <definedName name="SAPBEXrevision">1</definedName>
    <definedName name="SAPBEXsysID">"BWB"</definedName>
    <definedName name="SAPBEXwbID">"49ZLUKBQR0WG29D9LLI3IBIIT"</definedName>
    <definedName name="sort" localSheetId="0" hidden="1">#REF!</definedName>
    <definedName name="Table3.4" localSheetId="0" hidden="1">{"CHARGE",#N/A,FALSE,"401C11"}</definedName>
    <definedName name="Test23" localSheetId="0" hidden="1">{"NET",#N/A,FALSE,"401C11"}</definedName>
    <definedName name="trdhtr" localSheetId="0" hidden="1">#REF!</definedName>
    <definedName name="wert" localSheetId="0" hidden="1">{"GROSS",#N/A,FALSE,"401C11"}</definedName>
    <definedName name="wombat" localSheetId="0" hidden="1">#REF!</definedName>
    <definedName name="wotsthis" localSheetId="0" hidden="1">{"P&amp;L phased",#N/A,FALSE,"P and L";"Interest phased",#N/A,FALSE,"Interest";"Cshf phased",#N/A,FALSE,"Cashflow";"BSheet phased",#N/A,FALSE,"B Sheet";"Capex phased",#N/A,FALSE,"Capex"}</definedName>
    <definedName name="wrn.CHARGE." localSheetId="0" hidden="1">{"CHARGE",#N/A,FALSE,"401C11"}</definedName>
    <definedName name="wrn.GROSS." localSheetId="0" hidden="1">{"GROSS",#N/A,FALSE,"401C11"}</definedName>
    <definedName name="wrn.NET." localSheetId="0" hidden="1">{"NET",#N/A,FALSE,"401C11"}</definedName>
    <definedName name="wrn.papersdraft">{"bal",#N/A,FALSE,"working papers";"income",#N/A,FALSE,"working papers"}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0" hidden="1">{"P&amp;L phased",#N/A,FALSE,"P and L";"Interest phased",#N/A,FALSE,"Interest";"Cshf phased",#N/A,FALSE,"Cashflow";"BSheet phased",#N/A,FALSE,"B Sheet";"Capex phased",#N/A,FALSE,"Capex"}</definedName>
    <definedName name="wrn.wpapers.">{"bal",#N/A,FALSE,"working papers";"income",#N/A,FALSE,"working papers"}</definedName>
    <definedName name="xxx" localSheetId="0" hidden="1">{"CHARGE",#N/A,FALSE,"401C11"}</definedName>
    <definedName name="yyy" localSheetId="0" hidden="1">{"GROSS",#N/A,FALSE,"401C11"}</definedName>
    <definedName name="zzz" localSheetId="0" hidden="1">{"NET",#N/A,FALSE,"401C11"}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0" l="1"/>
  <c r="A1" i="30"/>
  <c r="F614" i="9"/>
  <c r="F613" i="9"/>
  <c r="F612" i="9"/>
  <c r="F576" i="9"/>
  <c r="F575" i="9"/>
  <c r="F574" i="9"/>
  <c r="F538" i="9"/>
  <c r="F537" i="9"/>
  <c r="F536" i="9"/>
  <c r="F500" i="9"/>
  <c r="F499" i="9"/>
  <c r="F498" i="9"/>
  <c r="F462" i="9"/>
  <c r="F461" i="9"/>
  <c r="F460" i="9"/>
  <c r="F424" i="9"/>
  <c r="F423" i="9"/>
  <c r="F422" i="9"/>
  <c r="F386" i="9"/>
  <c r="F385" i="9"/>
  <c r="F384" i="9"/>
  <c r="F348" i="9"/>
  <c r="F347" i="9"/>
  <c r="F346" i="9"/>
  <c r="F310" i="9"/>
  <c r="F309" i="9"/>
  <c r="F308" i="9"/>
  <c r="F272" i="9"/>
  <c r="F271" i="9"/>
  <c r="F270" i="9"/>
  <c r="F234" i="9"/>
  <c r="F233" i="9"/>
  <c r="F232" i="9"/>
  <c r="F196" i="9"/>
  <c r="F195" i="9"/>
  <c r="F194" i="9"/>
  <c r="F158" i="9"/>
  <c r="F157" i="9"/>
  <c r="F156" i="9"/>
  <c r="F120" i="9"/>
  <c r="F119" i="9"/>
  <c r="F118" i="9"/>
  <c r="F82" i="9"/>
  <c r="F81" i="9"/>
  <c r="F80" i="9"/>
  <c r="F44" i="9"/>
  <c r="F43" i="9"/>
  <c r="F42" i="9"/>
  <c r="F6" i="9"/>
  <c r="F5" i="9"/>
  <c r="F4" i="9"/>
  <c r="A1" i="2"/>
  <c r="A1" i="16"/>
  <c r="M79" i="15"/>
  <c r="O19" i="16" s="1"/>
  <c r="M78" i="15"/>
  <c r="O18" i="16" s="1"/>
  <c r="M77" i="15"/>
  <c r="O17" i="16" s="1"/>
  <c r="M76" i="15"/>
  <c r="O16" i="16" s="1"/>
  <c r="M75" i="15"/>
  <c r="O15" i="16" s="1"/>
  <c r="M74" i="15"/>
  <c r="O14" i="16" s="1"/>
  <c r="M72" i="15"/>
  <c r="O12" i="16" s="1"/>
  <c r="I67" i="15"/>
  <c r="P49" i="15"/>
  <c r="O49" i="15"/>
  <c r="N49" i="15"/>
  <c r="L49" i="15"/>
  <c r="K49" i="15"/>
  <c r="M47" i="15"/>
  <c r="M46" i="15"/>
  <c r="U44" i="15"/>
  <c r="M44" i="15"/>
  <c r="S41" i="15"/>
  <c r="M41" i="15"/>
  <c r="Q40" i="15"/>
  <c r="P40" i="15"/>
  <c r="I37" i="15"/>
  <c r="I28" i="15"/>
  <c r="I26" i="15"/>
  <c r="R19" i="15"/>
  <c r="Q19" i="15"/>
  <c r="Q49" i="15" s="1"/>
  <c r="P19" i="15"/>
  <c r="O19" i="15"/>
  <c r="N19" i="15"/>
  <c r="M19" i="15"/>
  <c r="I33" i="15" s="1"/>
  <c r="T49" i="15" s="1"/>
  <c r="L19" i="15"/>
  <c r="M18" i="15"/>
  <c r="I32" i="15" s="1"/>
  <c r="S48" i="15" s="1"/>
  <c r="L18" i="15"/>
  <c r="K18" i="15"/>
  <c r="U17" i="15"/>
  <c r="Q17" i="15"/>
  <c r="P17" i="15"/>
  <c r="O17" i="15"/>
  <c r="N17" i="15"/>
  <c r="O16" i="15"/>
  <c r="N16" i="15"/>
  <c r="M16" i="15"/>
  <c r="I30" i="15" s="1"/>
  <c r="L16" i="15"/>
  <c r="K16" i="15"/>
  <c r="U15" i="15"/>
  <c r="M15" i="15"/>
  <c r="I29" i="15" s="1"/>
  <c r="L15" i="15"/>
  <c r="K15" i="15"/>
  <c r="U14" i="15"/>
  <c r="T14" i="15"/>
  <c r="S14" i="15"/>
  <c r="R14" i="15"/>
  <c r="Q14" i="15"/>
  <c r="T13" i="15"/>
  <c r="S13" i="15"/>
  <c r="R13" i="15"/>
  <c r="Q13" i="15"/>
  <c r="P13" i="15"/>
  <c r="L13" i="15"/>
  <c r="K12" i="15"/>
  <c r="U11" i="15"/>
  <c r="R11" i="15"/>
  <c r="R41" i="15" s="1"/>
  <c r="Q11" i="15"/>
  <c r="Q41" i="15" s="1"/>
  <c r="K11" i="15"/>
  <c r="U10" i="15"/>
  <c r="T10" i="15"/>
  <c r="S10" i="15"/>
  <c r="P10" i="15"/>
  <c r="O10" i="15"/>
  <c r="N10" i="15"/>
  <c r="M10" i="15"/>
  <c r="I24" i="15" s="1"/>
  <c r="S40" i="15" s="1"/>
  <c r="T9" i="15"/>
  <c r="S9" i="15"/>
  <c r="R9" i="15"/>
  <c r="Q9" i="15"/>
  <c r="N9" i="15"/>
  <c r="A1" i="15"/>
  <c r="O21" i="13"/>
  <c r="A1" i="13"/>
  <c r="M109" i="5"/>
  <c r="O25" i="13" s="1"/>
  <c r="M108" i="5"/>
  <c r="O24" i="13" s="1"/>
  <c r="M107" i="5"/>
  <c r="O23" i="13" s="1"/>
  <c r="M106" i="5"/>
  <c r="O22" i="13" s="1"/>
  <c r="M105" i="5"/>
  <c r="M103" i="5"/>
  <c r="O19" i="13" s="1"/>
  <c r="M102" i="5"/>
  <c r="O18" i="13" s="1"/>
  <c r="M100" i="5"/>
  <c r="O16" i="13" s="1"/>
  <c r="M96" i="5"/>
  <c r="O12" i="13" s="1"/>
  <c r="M95" i="5"/>
  <c r="O11" i="13" s="1"/>
  <c r="M93" i="5"/>
  <c r="O9" i="13" s="1"/>
  <c r="I91" i="5"/>
  <c r="P66" i="5"/>
  <c r="O66" i="5"/>
  <c r="M66" i="5"/>
  <c r="N65" i="5"/>
  <c r="M65" i="5"/>
  <c r="L65" i="5"/>
  <c r="K65" i="5"/>
  <c r="T64" i="5"/>
  <c r="S64" i="5"/>
  <c r="R64" i="5"/>
  <c r="M64" i="5"/>
  <c r="M63" i="5"/>
  <c r="M62" i="5"/>
  <c r="M61" i="5"/>
  <c r="M60" i="5"/>
  <c r="M59" i="5"/>
  <c r="M58" i="5"/>
  <c r="M56" i="5"/>
  <c r="U55" i="5"/>
  <c r="S55" i="5"/>
  <c r="N55" i="5"/>
  <c r="M55" i="5"/>
  <c r="M54" i="5"/>
  <c r="L54" i="5"/>
  <c r="K54" i="5"/>
  <c r="S53" i="5"/>
  <c r="M53" i="5"/>
  <c r="S52" i="5"/>
  <c r="R52" i="5"/>
  <c r="Q52" i="5"/>
  <c r="P52" i="5"/>
  <c r="O52" i="5"/>
  <c r="N52" i="5"/>
  <c r="M52" i="5"/>
  <c r="Q51" i="5"/>
  <c r="O51" i="5"/>
  <c r="N51" i="5"/>
  <c r="M51" i="5"/>
  <c r="L51" i="5"/>
  <c r="K51" i="5"/>
  <c r="I49" i="5"/>
  <c r="I41" i="5"/>
  <c r="I40" i="5"/>
  <c r="I34" i="5"/>
  <c r="U25" i="5"/>
  <c r="S25" i="5"/>
  <c r="R25" i="5"/>
  <c r="R67" i="5" s="1"/>
  <c r="Q25" i="5"/>
  <c r="Q67" i="5" s="1"/>
  <c r="P25" i="5"/>
  <c r="P67" i="5" s="1"/>
  <c r="T24" i="5"/>
  <c r="R24" i="5"/>
  <c r="Q24" i="5"/>
  <c r="P24" i="5"/>
  <c r="O24" i="5"/>
  <c r="N24" i="5"/>
  <c r="M24" i="5"/>
  <c r="I44" i="5" s="1"/>
  <c r="L24" i="5"/>
  <c r="S23" i="5"/>
  <c r="Q23" i="5"/>
  <c r="P23" i="5"/>
  <c r="O23" i="5"/>
  <c r="N23" i="5"/>
  <c r="M23" i="5"/>
  <c r="I43" i="5" s="1"/>
  <c r="L23" i="5"/>
  <c r="K23" i="5"/>
  <c r="T22" i="5"/>
  <c r="R22" i="5"/>
  <c r="P22" i="5"/>
  <c r="O22" i="5"/>
  <c r="N22" i="5"/>
  <c r="M22" i="5"/>
  <c r="I42" i="5" s="1"/>
  <c r="L22" i="5"/>
  <c r="L64" i="5" s="1"/>
  <c r="K22" i="5"/>
  <c r="K64" i="5" s="1"/>
  <c r="U21" i="5"/>
  <c r="Q21" i="5"/>
  <c r="O21" i="5"/>
  <c r="N21" i="5"/>
  <c r="M21" i="5"/>
  <c r="L21" i="5"/>
  <c r="K21" i="5"/>
  <c r="P20" i="5"/>
  <c r="N20" i="5"/>
  <c r="M20" i="5"/>
  <c r="L20" i="5"/>
  <c r="K20" i="5"/>
  <c r="U19" i="5"/>
  <c r="T19" i="5"/>
  <c r="S19" i="5"/>
  <c r="O19" i="5"/>
  <c r="T18" i="5"/>
  <c r="S18" i="5"/>
  <c r="R18" i="5"/>
  <c r="P18" i="5"/>
  <c r="O18" i="5"/>
  <c r="N18" i="5"/>
  <c r="M18" i="5"/>
  <c r="I38" i="5" s="1"/>
  <c r="L18" i="5"/>
  <c r="M17" i="5"/>
  <c r="I37" i="5" s="1"/>
  <c r="K17" i="5"/>
  <c r="U16" i="5"/>
  <c r="P16" i="5"/>
  <c r="N16" i="5"/>
  <c r="M16" i="5"/>
  <c r="I36" i="5" s="1"/>
  <c r="L16" i="5"/>
  <c r="U15" i="5"/>
  <c r="T15" i="5"/>
  <c r="S15" i="5"/>
  <c r="K15" i="5"/>
  <c r="T14" i="5"/>
  <c r="S14" i="5"/>
  <c r="R14" i="5"/>
  <c r="Q14" i="5"/>
  <c r="U13" i="5"/>
  <c r="S13" i="5"/>
  <c r="R13" i="5"/>
  <c r="Q13" i="5"/>
  <c r="P13" i="5"/>
  <c r="O13" i="5"/>
  <c r="T12" i="5"/>
  <c r="S12" i="5"/>
  <c r="S54" i="5" s="1"/>
  <c r="R12" i="5"/>
  <c r="R54" i="5" s="1"/>
  <c r="Q12" i="5"/>
  <c r="Q54" i="5" s="1"/>
  <c r="P12" i="5"/>
  <c r="O12" i="5"/>
  <c r="N12" i="5"/>
  <c r="M12" i="5"/>
  <c r="I32" i="5" s="1"/>
  <c r="S11" i="5"/>
  <c r="Q11" i="5"/>
  <c r="P11" i="5"/>
  <c r="O11" i="5"/>
  <c r="N11" i="5"/>
  <c r="M11" i="5"/>
  <c r="I31" i="5" s="1"/>
  <c r="L11" i="5"/>
  <c r="R10" i="5"/>
  <c r="P10" i="5"/>
  <c r="O10" i="5"/>
  <c r="N10" i="5"/>
  <c r="M10" i="5"/>
  <c r="I30" i="5" s="1"/>
  <c r="L10" i="5"/>
  <c r="K10" i="5"/>
  <c r="U9" i="5"/>
  <c r="S9" i="5"/>
  <c r="Q9" i="5"/>
  <c r="O9" i="5"/>
  <c r="N9" i="5"/>
  <c r="M9" i="5"/>
  <c r="I29" i="5" s="1"/>
  <c r="L9" i="5"/>
  <c r="K9" i="5"/>
  <c r="A1" i="5"/>
  <c r="V39" i="4"/>
  <c r="U19" i="15" s="1"/>
  <c r="U39" i="4"/>
  <c r="T19" i="15" s="1"/>
  <c r="T39" i="4"/>
  <c r="S19" i="15" s="1"/>
  <c r="S39" i="4"/>
  <c r="R39" i="4"/>
  <c r="Q39" i="4"/>
  <c r="P39" i="4"/>
  <c r="O39" i="4"/>
  <c r="N39" i="4"/>
  <c r="M39" i="4"/>
  <c r="L39" i="4"/>
  <c r="K19" i="15" s="1"/>
  <c r="V38" i="4"/>
  <c r="U18" i="15" s="1"/>
  <c r="U38" i="4"/>
  <c r="T18" i="15" s="1"/>
  <c r="T38" i="4"/>
  <c r="S18" i="15" s="1"/>
  <c r="S38" i="4"/>
  <c r="R18" i="15" s="1"/>
  <c r="R38" i="4"/>
  <c r="Q18" i="15" s="1"/>
  <c r="Q38" i="4"/>
  <c r="P18" i="15" s="1"/>
  <c r="P38" i="4"/>
  <c r="O18" i="15" s="1"/>
  <c r="O38" i="4"/>
  <c r="N18" i="15" s="1"/>
  <c r="N38" i="4"/>
  <c r="M38" i="4"/>
  <c r="L38" i="4"/>
  <c r="V37" i="4"/>
  <c r="U37" i="4"/>
  <c r="T17" i="15" s="1"/>
  <c r="T37" i="4"/>
  <c r="S17" i="15" s="1"/>
  <c r="S37" i="4"/>
  <c r="R17" i="15" s="1"/>
  <c r="R37" i="4"/>
  <c r="Q37" i="4"/>
  <c r="P37" i="4"/>
  <c r="O37" i="4"/>
  <c r="N37" i="4"/>
  <c r="M17" i="15" s="1"/>
  <c r="I31" i="15" s="1"/>
  <c r="M37" i="4"/>
  <c r="L17" i="15" s="1"/>
  <c r="L37" i="4"/>
  <c r="K17" i="15" s="1"/>
  <c r="V36" i="4"/>
  <c r="U16" i="15" s="1"/>
  <c r="U36" i="4"/>
  <c r="T16" i="15" s="1"/>
  <c r="T36" i="4"/>
  <c r="S16" i="15" s="1"/>
  <c r="S36" i="4"/>
  <c r="R16" i="15" s="1"/>
  <c r="R36" i="4"/>
  <c r="Q16" i="15" s="1"/>
  <c r="Q36" i="4"/>
  <c r="P16" i="15" s="1"/>
  <c r="P36" i="4"/>
  <c r="O36" i="4"/>
  <c r="N36" i="4"/>
  <c r="M36" i="4"/>
  <c r="L36" i="4"/>
  <c r="V35" i="4"/>
  <c r="U35" i="4"/>
  <c r="T15" i="15" s="1"/>
  <c r="T35" i="4"/>
  <c r="S15" i="15" s="1"/>
  <c r="S35" i="4"/>
  <c r="R15" i="15" s="1"/>
  <c r="R35" i="4"/>
  <c r="Q15" i="15" s="1"/>
  <c r="Q35" i="4"/>
  <c r="P15" i="15" s="1"/>
  <c r="P35" i="4"/>
  <c r="O15" i="15" s="1"/>
  <c r="O35" i="4"/>
  <c r="N15" i="15" s="1"/>
  <c r="N35" i="4"/>
  <c r="M35" i="4"/>
  <c r="L35" i="4"/>
  <c r="V34" i="4"/>
  <c r="U34" i="4"/>
  <c r="T34" i="4"/>
  <c r="S34" i="4"/>
  <c r="R34" i="4"/>
  <c r="Q34" i="4"/>
  <c r="P14" i="15" s="1"/>
  <c r="P34" i="4"/>
  <c r="O14" i="15" s="1"/>
  <c r="O34" i="4"/>
  <c r="N14" i="15" s="1"/>
  <c r="N34" i="4"/>
  <c r="M14" i="15" s="1"/>
  <c r="M34" i="4"/>
  <c r="L14" i="15" s="1"/>
  <c r="L34" i="4"/>
  <c r="K14" i="15" s="1"/>
  <c r="V33" i="4"/>
  <c r="U13" i="15" s="1"/>
  <c r="U33" i="4"/>
  <c r="T33" i="4"/>
  <c r="S33" i="4"/>
  <c r="R33" i="4"/>
  <c r="Q33" i="4"/>
  <c r="P33" i="4"/>
  <c r="O13" i="15" s="1"/>
  <c r="O33" i="4"/>
  <c r="N13" i="15" s="1"/>
  <c r="N33" i="4"/>
  <c r="M13" i="15" s="1"/>
  <c r="I27" i="15" s="1"/>
  <c r="M33" i="4"/>
  <c r="L33" i="4"/>
  <c r="K13" i="15" s="1"/>
  <c r="V32" i="4"/>
  <c r="U12" i="15" s="1"/>
  <c r="U32" i="4"/>
  <c r="T12" i="15" s="1"/>
  <c r="T32" i="4"/>
  <c r="S12" i="15" s="1"/>
  <c r="S32" i="4"/>
  <c r="R12" i="15" s="1"/>
  <c r="R32" i="4"/>
  <c r="Q12" i="15" s="1"/>
  <c r="Q32" i="4"/>
  <c r="P12" i="15" s="1"/>
  <c r="P32" i="4"/>
  <c r="O12" i="15" s="1"/>
  <c r="O32" i="4"/>
  <c r="N12" i="15" s="1"/>
  <c r="N32" i="4"/>
  <c r="M12" i="15" s="1"/>
  <c r="M32" i="4"/>
  <c r="L12" i="15" s="1"/>
  <c r="L32" i="4"/>
  <c r="V31" i="4"/>
  <c r="U31" i="4"/>
  <c r="T11" i="15" s="1"/>
  <c r="T31" i="4"/>
  <c r="S11" i="15" s="1"/>
  <c r="S31" i="4"/>
  <c r="R31" i="4"/>
  <c r="Q31" i="4"/>
  <c r="P11" i="15" s="1"/>
  <c r="P31" i="4"/>
  <c r="O11" i="15" s="1"/>
  <c r="O31" i="4"/>
  <c r="N11" i="15" s="1"/>
  <c r="N31" i="4"/>
  <c r="M11" i="15" s="1"/>
  <c r="I25" i="15" s="1"/>
  <c r="M31" i="4"/>
  <c r="L11" i="15" s="1"/>
  <c r="L31" i="4"/>
  <c r="V30" i="4"/>
  <c r="U30" i="4"/>
  <c r="T30" i="4"/>
  <c r="S30" i="4"/>
  <c r="R10" i="15" s="1"/>
  <c r="R30" i="4"/>
  <c r="Q10" i="15" s="1"/>
  <c r="Q30" i="4"/>
  <c r="P30" i="4"/>
  <c r="O30" i="4"/>
  <c r="N30" i="4"/>
  <c r="M30" i="4"/>
  <c r="L10" i="15" s="1"/>
  <c r="L30" i="4"/>
  <c r="K10" i="15" s="1"/>
  <c r="V29" i="4"/>
  <c r="U9" i="15" s="1"/>
  <c r="U29" i="4"/>
  <c r="T29" i="4"/>
  <c r="S29" i="4"/>
  <c r="R29" i="4"/>
  <c r="Q29" i="4"/>
  <c r="P9" i="15" s="1"/>
  <c r="P29" i="4"/>
  <c r="O9" i="15" s="1"/>
  <c r="O29" i="4"/>
  <c r="N29" i="4"/>
  <c r="M9" i="15" s="1"/>
  <c r="I23" i="15" s="1"/>
  <c r="M29" i="4"/>
  <c r="L9" i="15" s="1"/>
  <c r="L29" i="4"/>
  <c r="K9" i="15" s="1"/>
  <c r="V25" i="4"/>
  <c r="U25" i="4"/>
  <c r="T25" i="5" s="1"/>
  <c r="T25" i="4"/>
  <c r="S25" i="4"/>
  <c r="R25" i="4"/>
  <c r="Q25" i="4"/>
  <c r="P25" i="4"/>
  <c r="O25" i="5" s="1"/>
  <c r="O67" i="5" s="1"/>
  <c r="O25" i="4"/>
  <c r="N25" i="5" s="1"/>
  <c r="N67" i="5" s="1"/>
  <c r="N25" i="4"/>
  <c r="M25" i="5" s="1"/>
  <c r="I45" i="5" s="1"/>
  <c r="M25" i="4"/>
  <c r="L25" i="5" s="1"/>
  <c r="L25" i="4"/>
  <c r="K25" i="5" s="1"/>
  <c r="V24" i="4"/>
  <c r="U24" i="5" s="1"/>
  <c r="U24" i="4"/>
  <c r="T24" i="4"/>
  <c r="S24" i="5" s="1"/>
  <c r="S24" i="4"/>
  <c r="R24" i="4"/>
  <c r="Q24" i="4"/>
  <c r="P24" i="4"/>
  <c r="O24" i="4"/>
  <c r="N24" i="4"/>
  <c r="M24" i="4"/>
  <c r="L24" i="4"/>
  <c r="K24" i="5" s="1"/>
  <c r="V23" i="4"/>
  <c r="U23" i="5" s="1"/>
  <c r="U23" i="4"/>
  <c r="T23" i="5" s="1"/>
  <c r="T23" i="4"/>
  <c r="S23" i="4"/>
  <c r="R23" i="5" s="1"/>
  <c r="R23" i="4"/>
  <c r="Q23" i="4"/>
  <c r="P23" i="4"/>
  <c r="O23" i="4"/>
  <c r="N23" i="4"/>
  <c r="M23" i="4"/>
  <c r="L23" i="4"/>
  <c r="V22" i="4"/>
  <c r="U22" i="5" s="1"/>
  <c r="U22" i="4"/>
  <c r="T22" i="4"/>
  <c r="S22" i="5" s="1"/>
  <c r="S22" i="4"/>
  <c r="R22" i="4"/>
  <c r="Q22" i="5" s="1"/>
  <c r="Q22" i="4"/>
  <c r="P22" i="4"/>
  <c r="O22" i="4"/>
  <c r="N22" i="4"/>
  <c r="M22" i="4"/>
  <c r="L22" i="4"/>
  <c r="V21" i="4"/>
  <c r="U21" i="4"/>
  <c r="T21" i="5" s="1"/>
  <c r="T21" i="4"/>
  <c r="S21" i="5" s="1"/>
  <c r="S21" i="4"/>
  <c r="R21" i="5" s="1"/>
  <c r="R21" i="4"/>
  <c r="Q21" i="4"/>
  <c r="P21" i="5" s="1"/>
  <c r="P21" i="4"/>
  <c r="O21" i="4"/>
  <c r="N21" i="4"/>
  <c r="M21" i="4"/>
  <c r="L21" i="4"/>
  <c r="V20" i="4"/>
  <c r="U20" i="5" s="1"/>
  <c r="U20" i="4"/>
  <c r="T20" i="5" s="1"/>
  <c r="T20" i="4"/>
  <c r="S20" i="5" s="1"/>
  <c r="S20" i="4"/>
  <c r="R20" i="5" s="1"/>
  <c r="R20" i="4"/>
  <c r="Q20" i="5" s="1"/>
  <c r="Q20" i="4"/>
  <c r="P20" i="4"/>
  <c r="O20" i="5" s="1"/>
  <c r="O20" i="4"/>
  <c r="N20" i="4"/>
  <c r="M20" i="4"/>
  <c r="L20" i="4"/>
  <c r="V19" i="4"/>
  <c r="U19" i="4"/>
  <c r="T19" i="4"/>
  <c r="S19" i="4"/>
  <c r="R19" i="5" s="1"/>
  <c r="R19" i="4"/>
  <c r="Q19" i="5" s="1"/>
  <c r="Q19" i="4"/>
  <c r="P19" i="5" s="1"/>
  <c r="P19" i="4"/>
  <c r="O19" i="4"/>
  <c r="N19" i="5" s="1"/>
  <c r="N19" i="4"/>
  <c r="M19" i="5" s="1"/>
  <c r="I39" i="5" s="1"/>
  <c r="M19" i="4"/>
  <c r="L19" i="5" s="1"/>
  <c r="L19" i="4"/>
  <c r="K19" i="5" s="1"/>
  <c r="V18" i="4"/>
  <c r="U18" i="5" s="1"/>
  <c r="U18" i="4"/>
  <c r="T18" i="4"/>
  <c r="S18" i="4"/>
  <c r="R18" i="4"/>
  <c r="Q18" i="5" s="1"/>
  <c r="Q18" i="4"/>
  <c r="P18" i="4"/>
  <c r="O18" i="4"/>
  <c r="N18" i="4"/>
  <c r="M18" i="4"/>
  <c r="L18" i="4"/>
  <c r="K18" i="5" s="1"/>
  <c r="V17" i="4"/>
  <c r="U17" i="5" s="1"/>
  <c r="U17" i="4"/>
  <c r="T17" i="5" s="1"/>
  <c r="T17" i="4"/>
  <c r="S17" i="5" s="1"/>
  <c r="S17" i="4"/>
  <c r="R17" i="5" s="1"/>
  <c r="R17" i="4"/>
  <c r="Q17" i="5" s="1"/>
  <c r="Q17" i="4"/>
  <c r="P17" i="5" s="1"/>
  <c r="P17" i="4"/>
  <c r="O17" i="5" s="1"/>
  <c r="O17" i="4"/>
  <c r="N17" i="5" s="1"/>
  <c r="N17" i="4"/>
  <c r="M17" i="4"/>
  <c r="L17" i="5" s="1"/>
  <c r="L17" i="4"/>
  <c r="V16" i="4"/>
  <c r="U16" i="4"/>
  <c r="T16" i="5" s="1"/>
  <c r="T16" i="4"/>
  <c r="S16" i="5" s="1"/>
  <c r="S16" i="4"/>
  <c r="R16" i="5" s="1"/>
  <c r="R16" i="4"/>
  <c r="Q16" i="5" s="1"/>
  <c r="Q16" i="4"/>
  <c r="P16" i="4"/>
  <c r="O16" i="5" s="1"/>
  <c r="O16" i="4"/>
  <c r="N16" i="4"/>
  <c r="M16" i="4"/>
  <c r="L16" i="4"/>
  <c r="K16" i="5" s="1"/>
  <c r="V15" i="4"/>
  <c r="U15" i="4"/>
  <c r="T15" i="4"/>
  <c r="S15" i="4"/>
  <c r="R15" i="5" s="1"/>
  <c r="R15" i="4"/>
  <c r="Q15" i="5" s="1"/>
  <c r="Q15" i="4"/>
  <c r="P15" i="5" s="1"/>
  <c r="P15" i="4"/>
  <c r="O15" i="5" s="1"/>
  <c r="O15" i="4"/>
  <c r="N15" i="5" s="1"/>
  <c r="N15" i="4"/>
  <c r="M15" i="5" s="1"/>
  <c r="I35" i="5" s="1"/>
  <c r="M15" i="4"/>
  <c r="L15" i="5" s="1"/>
  <c r="L15" i="4"/>
  <c r="V14" i="4"/>
  <c r="U14" i="5" s="1"/>
  <c r="U14" i="4"/>
  <c r="T14" i="4"/>
  <c r="S14" i="4"/>
  <c r="R14" i="4"/>
  <c r="Q14" i="4"/>
  <c r="P14" i="5" s="1"/>
  <c r="P14" i="4"/>
  <c r="O14" i="5" s="1"/>
  <c r="O14" i="4"/>
  <c r="N14" i="5" s="1"/>
  <c r="N14" i="4"/>
  <c r="M14" i="5" s="1"/>
  <c r="M14" i="4"/>
  <c r="L14" i="5" s="1"/>
  <c r="L14" i="4"/>
  <c r="K14" i="5" s="1"/>
  <c r="K56" i="5" s="1"/>
  <c r="V13" i="4"/>
  <c r="U13" i="4"/>
  <c r="T13" i="5" s="1"/>
  <c r="T55" i="5" s="1"/>
  <c r="T13" i="4"/>
  <c r="S13" i="4"/>
  <c r="R13" i="4"/>
  <c r="Q13" i="4"/>
  <c r="P13" i="4"/>
  <c r="O13" i="4"/>
  <c r="N13" i="5" s="1"/>
  <c r="N13" i="4"/>
  <c r="M13" i="5" s="1"/>
  <c r="I33" i="5" s="1"/>
  <c r="M13" i="4"/>
  <c r="L13" i="5" s="1"/>
  <c r="L13" i="4"/>
  <c r="K13" i="5" s="1"/>
  <c r="V12" i="4"/>
  <c r="U12" i="5" s="1"/>
  <c r="U12" i="4"/>
  <c r="T12" i="4"/>
  <c r="S12" i="4"/>
  <c r="R12" i="4"/>
  <c r="Q12" i="4"/>
  <c r="P12" i="4"/>
  <c r="O12" i="4"/>
  <c r="N12" i="4"/>
  <c r="M12" i="4"/>
  <c r="L12" i="5" s="1"/>
  <c r="L12" i="4"/>
  <c r="K12" i="5" s="1"/>
  <c r="V11" i="4"/>
  <c r="U11" i="5" s="1"/>
  <c r="U11" i="4"/>
  <c r="T11" i="5" s="1"/>
  <c r="T11" i="4"/>
  <c r="S11" i="4"/>
  <c r="R11" i="5" s="1"/>
  <c r="R11" i="4"/>
  <c r="Q11" i="4"/>
  <c r="P11" i="4"/>
  <c r="O11" i="4"/>
  <c r="N11" i="4"/>
  <c r="M11" i="4"/>
  <c r="L11" i="4"/>
  <c r="K11" i="5" s="1"/>
  <c r="V10" i="4"/>
  <c r="U10" i="5" s="1"/>
  <c r="U10" i="4"/>
  <c r="T10" i="5" s="1"/>
  <c r="T10" i="4"/>
  <c r="S10" i="5" s="1"/>
  <c r="S10" i="4"/>
  <c r="R10" i="4"/>
  <c r="Q10" i="5" s="1"/>
  <c r="Q10" i="4"/>
  <c r="P10" i="4"/>
  <c r="O10" i="4"/>
  <c r="N10" i="4"/>
  <c r="M10" i="4"/>
  <c r="L10" i="4"/>
  <c r="V9" i="4"/>
  <c r="U9" i="4"/>
  <c r="T9" i="5" s="1"/>
  <c r="T9" i="4"/>
  <c r="S9" i="4"/>
  <c r="R9" i="5" s="1"/>
  <c r="R9" i="4"/>
  <c r="Q9" i="4"/>
  <c r="P9" i="5" s="1"/>
  <c r="P51" i="5" s="1"/>
  <c r="P9" i="4"/>
  <c r="O9" i="4"/>
  <c r="N9" i="4"/>
  <c r="M9" i="4"/>
  <c r="L9" i="4"/>
  <c r="A1" i="4"/>
  <c r="A1" i="24"/>
  <c r="T61" i="5" l="1"/>
  <c r="S61" i="5"/>
  <c r="Q61" i="5"/>
  <c r="P61" i="5"/>
  <c r="O61" i="5"/>
  <c r="N61" i="5"/>
  <c r="L61" i="5"/>
  <c r="K61" i="5"/>
  <c r="T43" i="15"/>
  <c r="R43" i="15"/>
  <c r="T58" i="5"/>
  <c r="S58" i="5"/>
  <c r="R58" i="5"/>
  <c r="Q58" i="5"/>
  <c r="P58" i="5"/>
  <c r="L58" i="5"/>
  <c r="U58" i="5"/>
  <c r="U57" i="5"/>
  <c r="T57" i="5"/>
  <c r="S57" i="5"/>
  <c r="L57" i="5"/>
  <c r="K57" i="5"/>
  <c r="R57" i="5"/>
  <c r="Q57" i="5"/>
  <c r="P57" i="5"/>
  <c r="O57" i="5"/>
  <c r="N57" i="5"/>
  <c r="U45" i="15"/>
  <c r="K45" i="15"/>
  <c r="L59" i="5"/>
  <c r="K59" i="5"/>
  <c r="U59" i="5"/>
  <c r="T59" i="5"/>
  <c r="S59" i="5"/>
  <c r="R59" i="5"/>
  <c r="O59" i="5"/>
  <c r="R47" i="15"/>
  <c r="S47" i="15"/>
  <c r="N47" i="15"/>
  <c r="P60" i="5"/>
  <c r="O60" i="5"/>
  <c r="N60" i="5"/>
  <c r="U60" i="5"/>
  <c r="T60" i="5"/>
  <c r="L60" i="5"/>
  <c r="K60" i="5"/>
  <c r="U46" i="15"/>
  <c r="T46" i="15"/>
  <c r="U62" i="5"/>
  <c r="R62" i="5"/>
  <c r="L53" i="5"/>
  <c r="K53" i="5"/>
  <c r="K63" i="5"/>
  <c r="T53" i="5"/>
  <c r="T62" i="5"/>
  <c r="U66" i="5"/>
  <c r="T66" i="5"/>
  <c r="Q66" i="5"/>
  <c r="O63" i="5"/>
  <c r="S66" i="5"/>
  <c r="P63" i="5"/>
  <c r="Q63" i="5"/>
  <c r="K52" i="5"/>
  <c r="S56" i="5"/>
  <c r="R56" i="5"/>
  <c r="Q56" i="5"/>
  <c r="U52" i="5"/>
  <c r="N56" i="5"/>
  <c r="L62" i="5"/>
  <c r="R63" i="5"/>
  <c r="S65" i="5"/>
  <c r="R65" i="5"/>
  <c r="Q65" i="5"/>
  <c r="O56" i="5"/>
  <c r="S63" i="5"/>
  <c r="O65" i="5"/>
  <c r="I85" i="5" s="1"/>
  <c r="O54" i="5"/>
  <c r="N54" i="5"/>
  <c r="I74" i="5" s="1"/>
  <c r="O53" i="5"/>
  <c r="T54" i="5"/>
  <c r="P56" i="5"/>
  <c r="N62" i="5"/>
  <c r="U63" i="5"/>
  <c r="U65" i="5"/>
  <c r="Q55" i="5"/>
  <c r="P55" i="5"/>
  <c r="O55" i="5"/>
  <c r="K67" i="5"/>
  <c r="P53" i="5"/>
  <c r="U54" i="5"/>
  <c r="U56" i="5"/>
  <c r="O62" i="5"/>
  <c r="L66" i="5"/>
  <c r="S67" i="5"/>
  <c r="M49" i="15"/>
  <c r="T47" i="15"/>
  <c r="Q45" i="15"/>
  <c r="S43" i="15"/>
  <c r="R40" i="15"/>
  <c r="U48" i="15"/>
  <c r="L47" i="15"/>
  <c r="T44" i="15"/>
  <c r="M42" i="15"/>
  <c r="R39" i="15"/>
  <c r="T48" i="15"/>
  <c r="K47" i="15"/>
  <c r="S44" i="15"/>
  <c r="T41" i="15"/>
  <c r="N39" i="15"/>
  <c r="N48" i="15"/>
  <c r="T45" i="15"/>
  <c r="Q43" i="15"/>
  <c r="M40" i="15"/>
  <c r="M48" i="15"/>
  <c r="R45" i="15"/>
  <c r="P43" i="15"/>
  <c r="L40" i="15"/>
  <c r="U49" i="15"/>
  <c r="L48" i="15"/>
  <c r="M45" i="15"/>
  <c r="O43" i="15"/>
  <c r="M39" i="15"/>
  <c r="R49" i="15"/>
  <c r="K48" i="15"/>
  <c r="L45" i="15"/>
  <c r="M43" i="15"/>
  <c r="L39" i="15"/>
  <c r="P44" i="15"/>
  <c r="U47" i="15"/>
  <c r="U51" i="5"/>
  <c r="T51" i="5"/>
  <c r="R51" i="5"/>
  <c r="I71" i="5" s="1"/>
  <c r="Q53" i="5"/>
  <c r="L55" i="5"/>
  <c r="P62" i="5"/>
  <c r="U67" i="5"/>
  <c r="N40" i="15"/>
  <c r="Q44" i="15"/>
  <c r="O48" i="15"/>
  <c r="P64" i="5"/>
  <c r="O64" i="5"/>
  <c r="R53" i="5"/>
  <c r="Q62" i="5"/>
  <c r="N66" i="5"/>
  <c r="O40" i="15"/>
  <c r="R44" i="15"/>
  <c r="P48" i="15"/>
  <c r="M99" i="5"/>
  <c r="O15" i="13" s="1"/>
  <c r="M97" i="5"/>
  <c r="O13" i="13" s="1"/>
  <c r="M104" i="5"/>
  <c r="O20" i="13" s="1"/>
  <c r="M94" i="5"/>
  <c r="O10" i="13" s="1"/>
  <c r="M98" i="5"/>
  <c r="O14" i="13" s="1"/>
  <c r="M101" i="5"/>
  <c r="O17" i="13" s="1"/>
  <c r="M73" i="15"/>
  <c r="O13" i="16" s="1"/>
  <c r="M71" i="15"/>
  <c r="O11" i="16" s="1"/>
  <c r="M70" i="15"/>
  <c r="O10" i="16" s="1"/>
  <c r="L67" i="5"/>
  <c r="K66" i="5"/>
  <c r="U64" i="5"/>
  <c r="T63" i="5"/>
  <c r="S62" i="5"/>
  <c r="R61" i="5"/>
  <c r="Q60" i="5"/>
  <c r="P59" i="5"/>
  <c r="O58" i="5"/>
  <c r="T67" i="5"/>
  <c r="R66" i="5"/>
  <c r="P65" i="5"/>
  <c r="N64" i="5"/>
  <c r="I84" i="5" s="1"/>
  <c r="L63" i="5"/>
  <c r="U61" i="5"/>
  <c r="S60" i="5"/>
  <c r="Q59" i="5"/>
  <c r="N58" i="5"/>
  <c r="M57" i="5"/>
  <c r="L56" i="5"/>
  <c r="I76" i="5" s="1"/>
  <c r="K55" i="5"/>
  <c r="U53" i="5"/>
  <c r="T52" i="5"/>
  <c r="S51" i="5"/>
  <c r="L52" i="5"/>
  <c r="N53" i="5"/>
  <c r="P54" i="5"/>
  <c r="R55" i="5"/>
  <c r="T56" i="5"/>
  <c r="K58" i="5"/>
  <c r="N59" i="5"/>
  <c r="R60" i="5"/>
  <c r="K62" i="5"/>
  <c r="N63" i="5"/>
  <c r="Q64" i="5"/>
  <c r="T65" i="5"/>
  <c r="M67" i="5"/>
  <c r="M69" i="15"/>
  <c r="O9" i="16" s="1"/>
  <c r="L42" i="15"/>
  <c r="K42" i="15"/>
  <c r="S42" i="15"/>
  <c r="R42" i="15"/>
  <c r="Q42" i="15"/>
  <c r="T42" i="15"/>
  <c r="P42" i="15"/>
  <c r="O42" i="15"/>
  <c r="N42" i="15"/>
  <c r="U42" i="15"/>
  <c r="Q46" i="15"/>
  <c r="P46" i="15"/>
  <c r="O46" i="15"/>
  <c r="N46" i="15"/>
  <c r="S46" i="15"/>
  <c r="R46" i="15"/>
  <c r="L46" i="15"/>
  <c r="K46" i="15"/>
  <c r="U39" i="15"/>
  <c r="T39" i="15"/>
  <c r="S39" i="15"/>
  <c r="Q39" i="15"/>
  <c r="P39" i="15"/>
  <c r="O39" i="15"/>
  <c r="K39" i="15"/>
  <c r="K40" i="15"/>
  <c r="T40" i="15"/>
  <c r="U40" i="15"/>
  <c r="L41" i="15"/>
  <c r="K41" i="15"/>
  <c r="U41" i="15"/>
  <c r="O41" i="15"/>
  <c r="N41" i="15"/>
  <c r="P41" i="15"/>
  <c r="N43" i="15"/>
  <c r="K43" i="15"/>
  <c r="L43" i="15"/>
  <c r="U43" i="15"/>
  <c r="O44" i="15"/>
  <c r="N44" i="15"/>
  <c r="L44" i="15"/>
  <c r="K44" i="15"/>
  <c r="P45" i="15"/>
  <c r="O45" i="15"/>
  <c r="N45" i="15"/>
  <c r="S45" i="15"/>
  <c r="O47" i="15"/>
  <c r="P47" i="15"/>
  <c r="Q48" i="15"/>
  <c r="Q47" i="15"/>
  <c r="R48" i="15"/>
  <c r="S49" i="15"/>
  <c r="I63" i="15" s="1"/>
  <c r="O93" i="5" l="1"/>
  <c r="Q9" i="13" s="1"/>
  <c r="N93" i="5"/>
  <c r="P9" i="13" s="1"/>
  <c r="U93" i="5"/>
  <c r="W9" i="13" s="1"/>
  <c r="T93" i="5"/>
  <c r="V9" i="13" s="1"/>
  <c r="R93" i="5"/>
  <c r="T9" i="13" s="1"/>
  <c r="P93" i="5"/>
  <c r="R9" i="13" s="1"/>
  <c r="Q93" i="5"/>
  <c r="S9" i="13" s="1"/>
  <c r="K93" i="5"/>
  <c r="M9" i="13" s="1"/>
  <c r="L93" i="5"/>
  <c r="N9" i="13" s="1"/>
  <c r="S93" i="5"/>
  <c r="U9" i="13" s="1"/>
  <c r="K98" i="5"/>
  <c r="M14" i="13" s="1"/>
  <c r="U98" i="5"/>
  <c r="W14" i="13" s="1"/>
  <c r="T98" i="5"/>
  <c r="V14" i="13" s="1"/>
  <c r="S98" i="5"/>
  <c r="U14" i="13" s="1"/>
  <c r="R98" i="5"/>
  <c r="T14" i="13" s="1"/>
  <c r="P98" i="5"/>
  <c r="R14" i="13" s="1"/>
  <c r="L98" i="5"/>
  <c r="N14" i="13" s="1"/>
  <c r="O98" i="5"/>
  <c r="Q14" i="13" s="1"/>
  <c r="Q98" i="5"/>
  <c r="S14" i="13" s="1"/>
  <c r="N98" i="5"/>
  <c r="P14" i="13" s="1"/>
  <c r="R96" i="5"/>
  <c r="T12" i="13" s="1"/>
  <c r="Q96" i="5"/>
  <c r="S12" i="13" s="1"/>
  <c r="P96" i="5"/>
  <c r="R12" i="13" s="1"/>
  <c r="O96" i="5"/>
  <c r="Q12" i="13" s="1"/>
  <c r="N96" i="5"/>
  <c r="P12" i="13" s="1"/>
  <c r="L96" i="5"/>
  <c r="N12" i="13" s="1"/>
  <c r="S96" i="5"/>
  <c r="U12" i="13" s="1"/>
  <c r="T96" i="5"/>
  <c r="V12" i="13" s="1"/>
  <c r="U96" i="5"/>
  <c r="W12" i="13" s="1"/>
  <c r="K96" i="5"/>
  <c r="M12" i="13" s="1"/>
  <c r="R107" i="5"/>
  <c r="T23" i="13" s="1"/>
  <c r="Q107" i="5"/>
  <c r="S23" i="13" s="1"/>
  <c r="P107" i="5"/>
  <c r="R23" i="13" s="1"/>
  <c r="O107" i="5"/>
  <c r="Q23" i="13" s="1"/>
  <c r="N107" i="5"/>
  <c r="P23" i="13" s="1"/>
  <c r="T107" i="5"/>
  <c r="V23" i="13" s="1"/>
  <c r="S107" i="5"/>
  <c r="U23" i="13" s="1"/>
  <c r="L107" i="5"/>
  <c r="N23" i="13" s="1"/>
  <c r="U107" i="5"/>
  <c r="W23" i="13" s="1"/>
  <c r="K107" i="5"/>
  <c r="M23" i="13" s="1"/>
  <c r="S106" i="5"/>
  <c r="U22" i="13" s="1"/>
  <c r="P106" i="5"/>
  <c r="R22" i="13" s="1"/>
  <c r="O106" i="5"/>
  <c r="Q22" i="13" s="1"/>
  <c r="N106" i="5"/>
  <c r="P22" i="13" s="1"/>
  <c r="L106" i="5"/>
  <c r="N22" i="13" s="1"/>
  <c r="K106" i="5"/>
  <c r="M22" i="13" s="1"/>
  <c r="R106" i="5"/>
  <c r="T22" i="13" s="1"/>
  <c r="Q106" i="5"/>
  <c r="S22" i="13" s="1"/>
  <c r="U106" i="5"/>
  <c r="W22" i="13" s="1"/>
  <c r="T106" i="5"/>
  <c r="V22" i="13" s="1"/>
  <c r="I77" i="5"/>
  <c r="I78" i="5"/>
  <c r="I61" i="15"/>
  <c r="U77" i="15" s="1"/>
  <c r="W17" i="16" s="1"/>
  <c r="I87" i="5"/>
  <c r="I79" i="5"/>
  <c r="I62" i="15"/>
  <c r="R78" i="15" s="1"/>
  <c r="T18" i="16" s="1"/>
  <c r="I72" i="5"/>
  <c r="I83" i="5"/>
  <c r="I81" i="5"/>
  <c r="I73" i="5"/>
  <c r="I86" i="5"/>
  <c r="I59" i="15"/>
  <c r="P75" i="15" s="1"/>
  <c r="R15" i="16" s="1"/>
  <c r="I58" i="15"/>
  <c r="L74" i="15" s="1"/>
  <c r="N14" i="16" s="1"/>
  <c r="I82" i="5"/>
  <c r="I75" i="5"/>
  <c r="I80" i="5"/>
  <c r="O75" i="15"/>
  <c r="Q15" i="16" s="1"/>
  <c r="N75" i="15"/>
  <c r="P15" i="16" s="1"/>
  <c r="L75" i="15"/>
  <c r="N15" i="16" s="1"/>
  <c r="T75" i="15"/>
  <c r="V15" i="16" s="1"/>
  <c r="S75" i="15"/>
  <c r="U15" i="16" s="1"/>
  <c r="R75" i="15"/>
  <c r="T15" i="16" s="1"/>
  <c r="K75" i="15"/>
  <c r="M15" i="16" s="1"/>
  <c r="U75" i="15"/>
  <c r="W15" i="16" s="1"/>
  <c r="Q75" i="15"/>
  <c r="S15" i="16" s="1"/>
  <c r="Q77" i="15"/>
  <c r="S17" i="16" s="1"/>
  <c r="P77" i="15"/>
  <c r="R17" i="16" s="1"/>
  <c r="O77" i="15"/>
  <c r="Q17" i="16" s="1"/>
  <c r="N77" i="15"/>
  <c r="P17" i="16" s="1"/>
  <c r="R77" i="15"/>
  <c r="T17" i="16" s="1"/>
  <c r="L77" i="15"/>
  <c r="N17" i="16" s="1"/>
  <c r="S77" i="15"/>
  <c r="U17" i="16" s="1"/>
  <c r="K77" i="15"/>
  <c r="M17" i="16" s="1"/>
  <c r="S79" i="15"/>
  <c r="U19" i="16" s="1"/>
  <c r="R79" i="15"/>
  <c r="T19" i="16" s="1"/>
  <c r="O79" i="15"/>
  <c r="Q19" i="16" s="1"/>
  <c r="Q79" i="15"/>
  <c r="S19" i="16" s="1"/>
  <c r="P79" i="15"/>
  <c r="R19" i="16" s="1"/>
  <c r="K79" i="15"/>
  <c r="M19" i="16" s="1"/>
  <c r="L79" i="15"/>
  <c r="N19" i="16" s="1"/>
  <c r="U79" i="15"/>
  <c r="W19" i="16" s="1"/>
  <c r="T79" i="15"/>
  <c r="V19" i="16" s="1"/>
  <c r="N79" i="15"/>
  <c r="P19" i="16" s="1"/>
  <c r="S78" i="15"/>
  <c r="U18" i="16" s="1"/>
  <c r="L78" i="15"/>
  <c r="N18" i="16" s="1"/>
  <c r="K78" i="15"/>
  <c r="M18" i="16" s="1"/>
  <c r="N74" i="15"/>
  <c r="P14" i="16" s="1"/>
  <c r="K74" i="15"/>
  <c r="M14" i="16" s="1"/>
  <c r="O74" i="15"/>
  <c r="Q14" i="16" s="1"/>
  <c r="U74" i="15"/>
  <c r="W14" i="16" s="1"/>
  <c r="T74" i="15"/>
  <c r="V14" i="16" s="1"/>
  <c r="S74" i="15"/>
  <c r="U14" i="16" s="1"/>
  <c r="R74" i="15"/>
  <c r="T14" i="16" s="1"/>
  <c r="Q74" i="15"/>
  <c r="S14" i="16" s="1"/>
  <c r="I55" i="15"/>
  <c r="I60" i="15"/>
  <c r="I57" i="15"/>
  <c r="I56" i="15"/>
  <c r="I54" i="15"/>
  <c r="I53" i="15"/>
  <c r="O95" i="5" l="1"/>
  <c r="Q11" i="13" s="1"/>
  <c r="L95" i="5"/>
  <c r="N11" i="13" s="1"/>
  <c r="K95" i="5"/>
  <c r="M11" i="13" s="1"/>
  <c r="T95" i="5"/>
  <c r="V11" i="13" s="1"/>
  <c r="S95" i="5"/>
  <c r="U11" i="13" s="1"/>
  <c r="N95" i="5"/>
  <c r="P11" i="13" s="1"/>
  <c r="P95" i="5"/>
  <c r="R11" i="13" s="1"/>
  <c r="Q95" i="5"/>
  <c r="S11" i="13" s="1"/>
  <c r="R95" i="5"/>
  <c r="T11" i="13" s="1"/>
  <c r="U95" i="5"/>
  <c r="W11" i="13" s="1"/>
  <c r="T103" i="5"/>
  <c r="V19" i="13" s="1"/>
  <c r="R103" i="5"/>
  <c r="T19" i="13" s="1"/>
  <c r="P103" i="5"/>
  <c r="R19" i="13" s="1"/>
  <c r="O103" i="5"/>
  <c r="Q19" i="13" s="1"/>
  <c r="N103" i="5"/>
  <c r="P19" i="13" s="1"/>
  <c r="S103" i="5"/>
  <c r="U19" i="13" s="1"/>
  <c r="Q103" i="5"/>
  <c r="S19" i="13" s="1"/>
  <c r="L103" i="5"/>
  <c r="N19" i="13" s="1"/>
  <c r="K103" i="5"/>
  <c r="M19" i="13" s="1"/>
  <c r="U103" i="5"/>
  <c r="W19" i="13" s="1"/>
  <c r="U105" i="5"/>
  <c r="W21" i="13" s="1"/>
  <c r="T105" i="5"/>
  <c r="V21" i="13" s="1"/>
  <c r="L105" i="5"/>
  <c r="N21" i="13" s="1"/>
  <c r="K105" i="5"/>
  <c r="M21" i="13" s="1"/>
  <c r="P105" i="5"/>
  <c r="R21" i="13" s="1"/>
  <c r="R105" i="5"/>
  <c r="T21" i="13" s="1"/>
  <c r="O105" i="5"/>
  <c r="Q21" i="13" s="1"/>
  <c r="N105" i="5"/>
  <c r="P21" i="13" s="1"/>
  <c r="Q105" i="5"/>
  <c r="S21" i="13" s="1"/>
  <c r="S105" i="5"/>
  <c r="U21" i="13" s="1"/>
  <c r="L94" i="5"/>
  <c r="N10" i="13" s="1"/>
  <c r="U94" i="5"/>
  <c r="W10" i="13" s="1"/>
  <c r="R94" i="5"/>
  <c r="T10" i="13" s="1"/>
  <c r="Q94" i="5"/>
  <c r="S10" i="13" s="1"/>
  <c r="P94" i="5"/>
  <c r="R10" i="13" s="1"/>
  <c r="K94" i="5"/>
  <c r="M10" i="13" s="1"/>
  <c r="K30" i="13" s="1"/>
  <c r="K10" i="2" s="1"/>
  <c r="N94" i="5"/>
  <c r="P10" i="13" s="1"/>
  <c r="O94" i="5"/>
  <c r="Q10" i="13" s="1"/>
  <c r="T94" i="5"/>
  <c r="V10" i="13" s="1"/>
  <c r="S94" i="5"/>
  <c r="U10" i="13" s="1"/>
  <c r="T78" i="15"/>
  <c r="V18" i="16" s="1"/>
  <c r="K101" i="5"/>
  <c r="M17" i="13" s="1"/>
  <c r="R101" i="5"/>
  <c r="T17" i="13" s="1"/>
  <c r="Q101" i="5"/>
  <c r="S17" i="13" s="1"/>
  <c r="P101" i="5"/>
  <c r="R17" i="13" s="1"/>
  <c r="S101" i="5"/>
  <c r="U17" i="13" s="1"/>
  <c r="O101" i="5"/>
  <c r="Q17" i="13" s="1"/>
  <c r="U101" i="5"/>
  <c r="W17" i="13" s="1"/>
  <c r="L101" i="5"/>
  <c r="N17" i="13" s="1"/>
  <c r="T101" i="5"/>
  <c r="V17" i="13" s="1"/>
  <c r="N101" i="5"/>
  <c r="P17" i="13" s="1"/>
  <c r="U78" i="15"/>
  <c r="W18" i="16" s="1"/>
  <c r="O102" i="5"/>
  <c r="Q18" i="13" s="1"/>
  <c r="U102" i="5"/>
  <c r="W18" i="13" s="1"/>
  <c r="T102" i="5"/>
  <c r="V18" i="13" s="1"/>
  <c r="N102" i="5"/>
  <c r="P18" i="13" s="1"/>
  <c r="L102" i="5"/>
  <c r="N18" i="13" s="1"/>
  <c r="K102" i="5"/>
  <c r="M18" i="13" s="1"/>
  <c r="S102" i="5"/>
  <c r="U18" i="13" s="1"/>
  <c r="P102" i="5"/>
  <c r="R18" i="13" s="1"/>
  <c r="Q102" i="5"/>
  <c r="S18" i="13" s="1"/>
  <c r="R102" i="5"/>
  <c r="T18" i="13" s="1"/>
  <c r="Q109" i="5"/>
  <c r="S25" i="13" s="1"/>
  <c r="U109" i="5"/>
  <c r="W25" i="13" s="1"/>
  <c r="P109" i="5"/>
  <c r="R25" i="13" s="1"/>
  <c r="O109" i="5"/>
  <c r="Q25" i="13" s="1"/>
  <c r="N109" i="5"/>
  <c r="P25" i="13" s="1"/>
  <c r="S109" i="5"/>
  <c r="U25" i="13" s="1"/>
  <c r="T109" i="5"/>
  <c r="V25" i="13" s="1"/>
  <c r="K109" i="5"/>
  <c r="M25" i="13" s="1"/>
  <c r="L109" i="5"/>
  <c r="N25" i="13" s="1"/>
  <c r="R109" i="5"/>
  <c r="T25" i="13" s="1"/>
  <c r="P78" i="15"/>
  <c r="R18" i="16" s="1"/>
  <c r="P97" i="5"/>
  <c r="R13" i="13" s="1"/>
  <c r="O97" i="5"/>
  <c r="Q13" i="13" s="1"/>
  <c r="N97" i="5"/>
  <c r="P13" i="13" s="1"/>
  <c r="U97" i="5"/>
  <c r="W13" i="13" s="1"/>
  <c r="T97" i="5"/>
  <c r="V13" i="13" s="1"/>
  <c r="S97" i="5"/>
  <c r="U13" i="13" s="1"/>
  <c r="K41" i="13" s="1"/>
  <c r="K21" i="2" s="1"/>
  <c r="R97" i="5"/>
  <c r="T13" i="13" s="1"/>
  <c r="Q97" i="5"/>
  <c r="S13" i="13" s="1"/>
  <c r="K97" i="5"/>
  <c r="M13" i="13" s="1"/>
  <c r="L97" i="5"/>
  <c r="N13" i="13" s="1"/>
  <c r="O78" i="15"/>
  <c r="Q18" i="16" s="1"/>
  <c r="U104" i="5"/>
  <c r="W20" i="13" s="1"/>
  <c r="T104" i="5"/>
  <c r="V20" i="13" s="1"/>
  <c r="S104" i="5"/>
  <c r="U20" i="13" s="1"/>
  <c r="Q104" i="5"/>
  <c r="S20" i="13" s="1"/>
  <c r="P104" i="5"/>
  <c r="R20" i="13" s="1"/>
  <c r="O104" i="5"/>
  <c r="Q20" i="13" s="1"/>
  <c r="R104" i="5"/>
  <c r="T20" i="13" s="1"/>
  <c r="L104" i="5"/>
  <c r="N20" i="13" s="1"/>
  <c r="N104" i="5"/>
  <c r="P20" i="13" s="1"/>
  <c r="K104" i="5"/>
  <c r="M20" i="13" s="1"/>
  <c r="U100" i="5"/>
  <c r="W16" i="13" s="1"/>
  <c r="T100" i="5"/>
  <c r="V16" i="13" s="1"/>
  <c r="Q100" i="5"/>
  <c r="S16" i="13" s="1"/>
  <c r="P100" i="5"/>
  <c r="R16" i="13" s="1"/>
  <c r="O100" i="5"/>
  <c r="Q16" i="13" s="1"/>
  <c r="L100" i="5"/>
  <c r="N16" i="13" s="1"/>
  <c r="K100" i="5"/>
  <c r="M16" i="13" s="1"/>
  <c r="N100" i="5"/>
  <c r="P16" i="13" s="1"/>
  <c r="S100" i="5"/>
  <c r="U16" i="13" s="1"/>
  <c r="R100" i="5"/>
  <c r="T16" i="13" s="1"/>
  <c r="Q78" i="15"/>
  <c r="S18" i="16" s="1"/>
  <c r="R99" i="5"/>
  <c r="T15" i="13" s="1"/>
  <c r="N99" i="5"/>
  <c r="P15" i="13" s="1"/>
  <c r="L99" i="5"/>
  <c r="N15" i="13" s="1"/>
  <c r="K99" i="5"/>
  <c r="M15" i="13" s="1"/>
  <c r="O99" i="5"/>
  <c r="Q15" i="13" s="1"/>
  <c r="S99" i="5"/>
  <c r="U15" i="13" s="1"/>
  <c r="T99" i="5"/>
  <c r="V15" i="13" s="1"/>
  <c r="Q99" i="5"/>
  <c r="S15" i="13" s="1"/>
  <c r="P99" i="5"/>
  <c r="R15" i="13" s="1"/>
  <c r="U99" i="5"/>
  <c r="W15" i="13" s="1"/>
  <c r="P74" i="15"/>
  <c r="R14" i="16" s="1"/>
  <c r="N78" i="15"/>
  <c r="P18" i="16" s="1"/>
  <c r="T77" i="15"/>
  <c r="V17" i="16" s="1"/>
  <c r="T108" i="5"/>
  <c r="V24" i="13" s="1"/>
  <c r="S108" i="5"/>
  <c r="U24" i="13" s="1"/>
  <c r="R108" i="5"/>
  <c r="T24" i="13" s="1"/>
  <c r="Q108" i="5"/>
  <c r="S24" i="13" s="1"/>
  <c r="L108" i="5"/>
  <c r="N24" i="13" s="1"/>
  <c r="K108" i="5"/>
  <c r="M24" i="13" s="1"/>
  <c r="U108" i="5"/>
  <c r="W24" i="13" s="1"/>
  <c r="P108" i="5"/>
  <c r="R24" i="13" s="1"/>
  <c r="N108" i="5"/>
  <c r="P24" i="13" s="1"/>
  <c r="O108" i="5"/>
  <c r="Q24" i="13" s="1"/>
  <c r="U70" i="15"/>
  <c r="W10" i="16" s="1"/>
  <c r="S70" i="15"/>
  <c r="U10" i="16" s="1"/>
  <c r="T70" i="15"/>
  <c r="V10" i="16" s="1"/>
  <c r="K70" i="15"/>
  <c r="M10" i="16" s="1"/>
  <c r="R70" i="15"/>
  <c r="T10" i="16" s="1"/>
  <c r="Q70" i="15"/>
  <c r="S10" i="16" s="1"/>
  <c r="P70" i="15"/>
  <c r="R10" i="16" s="1"/>
  <c r="N70" i="15"/>
  <c r="P10" i="16" s="1"/>
  <c r="L70" i="15"/>
  <c r="N10" i="16" s="1"/>
  <c r="O70" i="15"/>
  <c r="Q10" i="16" s="1"/>
  <c r="L73" i="15"/>
  <c r="N13" i="16" s="1"/>
  <c r="K73" i="15"/>
  <c r="M13" i="16" s="1"/>
  <c r="R73" i="15"/>
  <c r="T13" i="16" s="1"/>
  <c r="Q73" i="15"/>
  <c r="S13" i="16" s="1"/>
  <c r="O73" i="15"/>
  <c r="Q13" i="16" s="1"/>
  <c r="N73" i="15"/>
  <c r="P13" i="16" s="1"/>
  <c r="P73" i="15"/>
  <c r="R13" i="16" s="1"/>
  <c r="T73" i="15"/>
  <c r="V13" i="16" s="1"/>
  <c r="S73" i="15"/>
  <c r="U13" i="16" s="1"/>
  <c r="U73" i="15"/>
  <c r="W13" i="16" s="1"/>
  <c r="P76" i="15"/>
  <c r="R16" i="16" s="1"/>
  <c r="O76" i="15"/>
  <c r="Q16" i="16" s="1"/>
  <c r="L76" i="15"/>
  <c r="N16" i="16" s="1"/>
  <c r="N76" i="15"/>
  <c r="P16" i="16" s="1"/>
  <c r="U76" i="15"/>
  <c r="W16" i="16" s="1"/>
  <c r="T76" i="15"/>
  <c r="V16" i="16" s="1"/>
  <c r="S76" i="15"/>
  <c r="U16" i="16" s="1"/>
  <c r="R76" i="15"/>
  <c r="T16" i="16" s="1"/>
  <c r="Q76" i="15"/>
  <c r="S16" i="16" s="1"/>
  <c r="K76" i="15"/>
  <c r="M16" i="16" s="1"/>
  <c r="U69" i="15"/>
  <c r="W9" i="16" s="1"/>
  <c r="T69" i="15"/>
  <c r="V9" i="16" s="1"/>
  <c r="S69" i="15"/>
  <c r="U9" i="16" s="1"/>
  <c r="R69" i="15"/>
  <c r="T9" i="16" s="1"/>
  <c r="Q69" i="15"/>
  <c r="S9" i="16" s="1"/>
  <c r="P69" i="15"/>
  <c r="R9" i="16" s="1"/>
  <c r="O69" i="15"/>
  <c r="Q9" i="16" s="1"/>
  <c r="N69" i="15"/>
  <c r="P9" i="16" s="1"/>
  <c r="L69" i="15"/>
  <c r="N9" i="16" s="1"/>
  <c r="K69" i="15"/>
  <c r="M9" i="16" s="1"/>
  <c r="L72" i="15"/>
  <c r="N12" i="16" s="1"/>
  <c r="K72" i="15"/>
  <c r="M12" i="16" s="1"/>
  <c r="U72" i="15"/>
  <c r="W12" i="16" s="1"/>
  <c r="T72" i="15"/>
  <c r="V12" i="16" s="1"/>
  <c r="S72" i="15"/>
  <c r="U12" i="16" s="1"/>
  <c r="R72" i="15"/>
  <c r="T12" i="16" s="1"/>
  <c r="Q72" i="15"/>
  <c r="S12" i="16" s="1"/>
  <c r="P72" i="15"/>
  <c r="R12" i="16" s="1"/>
  <c r="O72" i="15"/>
  <c r="Q12" i="16" s="1"/>
  <c r="N72" i="15"/>
  <c r="P12" i="16" s="1"/>
  <c r="K71" i="15"/>
  <c r="M11" i="16" s="1"/>
  <c r="T71" i="15"/>
  <c r="V11" i="16" s="1"/>
  <c r="U71" i="15"/>
  <c r="W11" i="16" s="1"/>
  <c r="O71" i="15"/>
  <c r="Q11" i="16" s="1"/>
  <c r="N71" i="15"/>
  <c r="P11" i="16" s="1"/>
  <c r="R71" i="15"/>
  <c r="T11" i="16" s="1"/>
  <c r="Q71" i="15"/>
  <c r="S11" i="16" s="1"/>
  <c r="L71" i="15"/>
  <c r="N11" i="16" s="1"/>
  <c r="P71" i="15"/>
  <c r="R11" i="16" s="1"/>
  <c r="S71" i="15"/>
  <c r="U11" i="16" s="1"/>
  <c r="F503" i="9" l="1"/>
  <c r="F161" i="9"/>
  <c r="F427" i="9"/>
  <c r="F85" i="9"/>
  <c r="F199" i="9"/>
  <c r="F617" i="9"/>
  <c r="F389" i="9"/>
  <c r="F275" i="9"/>
  <c r="F47" i="9"/>
  <c r="F465" i="9"/>
  <c r="F579" i="9"/>
  <c r="F541" i="9"/>
  <c r="F9" i="9"/>
  <c r="F123" i="9"/>
  <c r="F351" i="9"/>
  <c r="F313" i="9"/>
  <c r="F237" i="9"/>
  <c r="F590" i="9"/>
  <c r="F248" i="9"/>
  <c r="F438" i="9"/>
  <c r="F324" i="9"/>
  <c r="F96" i="9"/>
  <c r="F552" i="9"/>
  <c r="F20" i="9"/>
  <c r="F628" i="9"/>
  <c r="F210" i="9"/>
  <c r="F58" i="9"/>
  <c r="F172" i="9"/>
  <c r="F134" i="9"/>
  <c r="F362" i="9"/>
  <c r="F400" i="9"/>
  <c r="F286" i="9"/>
  <c r="F514" i="9"/>
  <c r="F476" i="9"/>
  <c r="K42" i="13"/>
  <c r="K22" i="2" s="1"/>
  <c r="K43" i="13"/>
  <c r="K23" i="2" s="1"/>
  <c r="K31" i="13"/>
  <c r="K11" i="2" s="1"/>
  <c r="K29" i="13"/>
  <c r="K9" i="2" s="1"/>
  <c r="K32" i="13"/>
  <c r="K12" i="2" s="1"/>
  <c r="K44" i="13"/>
  <c r="K24" i="2" s="1"/>
  <c r="K33" i="13"/>
  <c r="K13" i="2" s="1"/>
  <c r="K39" i="13"/>
  <c r="K19" i="2" s="1"/>
  <c r="K35" i="13"/>
  <c r="K15" i="2" s="1"/>
  <c r="K40" i="13"/>
  <c r="K20" i="2" s="1"/>
  <c r="K36" i="13"/>
  <c r="K16" i="2" s="1"/>
  <c r="K34" i="13"/>
  <c r="K14" i="2" s="1"/>
  <c r="K37" i="13"/>
  <c r="K17" i="2" s="1"/>
  <c r="K38" i="13"/>
  <c r="K18" i="2" s="1"/>
  <c r="K45" i="13"/>
  <c r="K25" i="2" s="1"/>
  <c r="K30" i="16"/>
  <c r="K36" i="2" s="1"/>
  <c r="K26" i="16"/>
  <c r="K32" i="2" s="1"/>
  <c r="K29" i="16"/>
  <c r="K35" i="2" s="1"/>
  <c r="K39" i="16"/>
  <c r="K45" i="2" s="1"/>
  <c r="K38" i="16"/>
  <c r="K44" i="2" s="1"/>
  <c r="K28" i="16"/>
  <c r="K34" i="2" s="1"/>
  <c r="K27" i="16"/>
  <c r="K33" i="2" s="1"/>
  <c r="K36" i="16"/>
  <c r="K42" i="2" s="1"/>
  <c r="K34" i="16"/>
  <c r="K40" i="2" s="1"/>
  <c r="K33" i="16"/>
  <c r="K39" i="2" s="1"/>
  <c r="K35" i="16"/>
  <c r="K41" i="2" s="1"/>
  <c r="K37" i="16"/>
  <c r="K43" i="2" s="1"/>
  <c r="K32" i="16"/>
  <c r="K38" i="2" s="1"/>
  <c r="K23" i="16"/>
  <c r="K29" i="2" s="1"/>
  <c r="K31" i="16"/>
  <c r="K37" i="2" s="1"/>
  <c r="K25" i="16"/>
  <c r="K31" i="2" s="1"/>
  <c r="K24" i="16"/>
  <c r="K30" i="2" s="1"/>
  <c r="F397" i="9" l="1"/>
  <c r="F321" i="9"/>
  <c r="F55" i="9"/>
  <c r="F359" i="9"/>
  <c r="F245" i="9"/>
  <c r="F473" i="9"/>
  <c r="F17" i="9"/>
  <c r="F131" i="9"/>
  <c r="F435" i="9"/>
  <c r="F549" i="9"/>
  <c r="F93" i="9"/>
  <c r="F511" i="9"/>
  <c r="F587" i="9"/>
  <c r="F207" i="9"/>
  <c r="F625" i="9"/>
  <c r="F169" i="9"/>
  <c r="F283" i="9"/>
  <c r="F592" i="9"/>
  <c r="F478" i="9"/>
  <c r="F364" i="9"/>
  <c r="F250" i="9"/>
  <c r="F136" i="9"/>
  <c r="F22" i="9"/>
  <c r="F516" i="9"/>
  <c r="F174" i="9"/>
  <c r="F440" i="9"/>
  <c r="F98" i="9"/>
  <c r="F326" i="9"/>
  <c r="F554" i="9"/>
  <c r="F212" i="9"/>
  <c r="F630" i="9"/>
  <c r="F402" i="9"/>
  <c r="F60" i="9"/>
  <c r="F288" i="9"/>
  <c r="F472" i="9"/>
  <c r="F130" i="9"/>
  <c r="F586" i="9"/>
  <c r="F358" i="9"/>
  <c r="F244" i="9"/>
  <c r="F16" i="9"/>
  <c r="F320" i="9"/>
  <c r="F434" i="9"/>
  <c r="F548" i="9"/>
  <c r="F92" i="9"/>
  <c r="F510" i="9"/>
  <c r="F54" i="9"/>
  <c r="F206" i="9"/>
  <c r="F624" i="9"/>
  <c r="F396" i="9"/>
  <c r="F168" i="9"/>
  <c r="F282" i="9"/>
  <c r="F515" i="9"/>
  <c r="F173" i="9"/>
  <c r="F439" i="9"/>
  <c r="F325" i="9"/>
  <c r="F97" i="9"/>
  <c r="F553" i="9"/>
  <c r="F211" i="9"/>
  <c r="F21" i="9"/>
  <c r="F629" i="9"/>
  <c r="F591" i="9"/>
  <c r="F59" i="9"/>
  <c r="F135" i="9"/>
  <c r="F363" i="9"/>
  <c r="F401" i="9"/>
  <c r="F287" i="9"/>
  <c r="F249" i="9"/>
  <c r="F477" i="9"/>
  <c r="F621" i="9"/>
  <c r="F279" i="9"/>
  <c r="F545" i="9"/>
  <c r="F203" i="9"/>
  <c r="F507" i="9"/>
  <c r="F165" i="9"/>
  <c r="F583" i="9"/>
  <c r="F469" i="9"/>
  <c r="F127" i="9"/>
  <c r="F89" i="9"/>
  <c r="F13" i="9"/>
  <c r="F317" i="9"/>
  <c r="F241" i="9"/>
  <c r="F51" i="9"/>
  <c r="F355" i="9"/>
  <c r="F431" i="9"/>
  <c r="F393" i="9"/>
  <c r="F471" i="9"/>
  <c r="F129" i="9"/>
  <c r="F281" i="9"/>
  <c r="F167" i="9"/>
  <c r="F585" i="9"/>
  <c r="F357" i="9"/>
  <c r="F243" i="9"/>
  <c r="F15" i="9"/>
  <c r="F547" i="9"/>
  <c r="F91" i="9"/>
  <c r="F509" i="9"/>
  <c r="F319" i="9"/>
  <c r="F53" i="9"/>
  <c r="F205" i="9"/>
  <c r="F623" i="9"/>
  <c r="F433" i="9"/>
  <c r="F395" i="9"/>
  <c r="F323" i="9"/>
  <c r="F589" i="9"/>
  <c r="F247" i="9"/>
  <c r="F133" i="9"/>
  <c r="F437" i="9"/>
  <c r="F95" i="9"/>
  <c r="F551" i="9"/>
  <c r="F513" i="9"/>
  <c r="F475" i="9"/>
  <c r="F19" i="9"/>
  <c r="F627" i="9"/>
  <c r="F209" i="9"/>
  <c r="F57" i="9"/>
  <c r="F171" i="9"/>
  <c r="F361" i="9"/>
  <c r="F399" i="9"/>
  <c r="F285" i="9"/>
  <c r="F622" i="9"/>
  <c r="F508" i="9"/>
  <c r="F394" i="9"/>
  <c r="F280" i="9"/>
  <c r="F166" i="9"/>
  <c r="F52" i="9"/>
  <c r="F546" i="9"/>
  <c r="F204" i="9"/>
  <c r="F584" i="9"/>
  <c r="F470" i="9"/>
  <c r="F356" i="9"/>
  <c r="F242" i="9"/>
  <c r="F128" i="9"/>
  <c r="F90" i="9"/>
  <c r="F14" i="9"/>
  <c r="F318" i="9"/>
  <c r="F432" i="9"/>
  <c r="F550" i="9"/>
  <c r="F436" i="9"/>
  <c r="F322" i="9"/>
  <c r="F208" i="9"/>
  <c r="F94" i="9"/>
  <c r="F398" i="9"/>
  <c r="F56" i="9"/>
  <c r="F474" i="9"/>
  <c r="F18" i="9"/>
  <c r="F132" i="9"/>
  <c r="F512" i="9"/>
  <c r="F588" i="9"/>
  <c r="F626" i="9"/>
  <c r="F246" i="9"/>
  <c r="F170" i="9"/>
  <c r="F360" i="9"/>
  <c r="F284" i="9"/>
  <c r="F354" i="9"/>
  <c r="F12" i="9"/>
  <c r="F620" i="9"/>
  <c r="F278" i="9"/>
  <c r="F50" i="9"/>
  <c r="F506" i="9"/>
  <c r="F164" i="9"/>
  <c r="F582" i="9"/>
  <c r="F468" i="9"/>
  <c r="F544" i="9"/>
  <c r="F126" i="9"/>
  <c r="F88" i="9"/>
  <c r="F316" i="9"/>
  <c r="F240" i="9"/>
  <c r="F202" i="9"/>
  <c r="F430" i="9"/>
  <c r="F392" i="9"/>
  <c r="F441" i="9"/>
  <c r="F99" i="9"/>
  <c r="F555" i="9"/>
  <c r="F213" i="9"/>
  <c r="F631" i="9"/>
  <c r="F403" i="9"/>
  <c r="F61" i="9"/>
  <c r="F23" i="9"/>
  <c r="F593" i="9"/>
  <c r="F137" i="9"/>
  <c r="F365" i="9"/>
  <c r="F327" i="9"/>
  <c r="F289" i="9"/>
  <c r="F175" i="9"/>
  <c r="F251" i="9"/>
  <c r="F479" i="9"/>
  <c r="F517" i="9"/>
  <c r="F353" i="9"/>
  <c r="F11" i="9"/>
  <c r="F619" i="9"/>
  <c r="F391" i="9"/>
  <c r="F277" i="9"/>
  <c r="F49" i="9"/>
  <c r="F505" i="9"/>
  <c r="F163" i="9"/>
  <c r="F429" i="9"/>
  <c r="F467" i="9"/>
  <c r="F543" i="9"/>
  <c r="F581" i="9"/>
  <c r="F125" i="9"/>
  <c r="F87" i="9"/>
  <c r="F315" i="9"/>
  <c r="F239" i="9"/>
  <c r="F201" i="9"/>
  <c r="F502" i="9"/>
  <c r="F160" i="9"/>
  <c r="F540" i="9"/>
  <c r="F198" i="9"/>
  <c r="F616" i="9"/>
  <c r="F388" i="9"/>
  <c r="F426" i="9"/>
  <c r="F464" i="9"/>
  <c r="F578" i="9"/>
  <c r="F8" i="9"/>
  <c r="F84" i="9"/>
  <c r="F46" i="9"/>
  <c r="F122" i="9"/>
  <c r="F350" i="9"/>
  <c r="F312" i="9"/>
  <c r="F274" i="9"/>
  <c r="F236" i="9"/>
  <c r="F366" i="9"/>
  <c r="F24" i="9"/>
  <c r="F214" i="9"/>
  <c r="F100" i="9"/>
  <c r="F632" i="9"/>
  <c r="F404" i="9"/>
  <c r="F290" i="9"/>
  <c r="F62" i="9"/>
  <c r="F518" i="9"/>
  <c r="F594" i="9"/>
  <c r="F138" i="9"/>
  <c r="F328" i="9"/>
  <c r="F176" i="9"/>
  <c r="F252" i="9"/>
  <c r="F442" i="9"/>
  <c r="F480" i="9"/>
  <c r="F556" i="9"/>
  <c r="F580" i="9"/>
  <c r="F466" i="9"/>
  <c r="F352" i="9"/>
  <c r="F238" i="9"/>
  <c r="F124" i="9"/>
  <c r="F10" i="9"/>
  <c r="F428" i="9"/>
  <c r="F86" i="9"/>
  <c r="F618" i="9"/>
  <c r="F390" i="9"/>
  <c r="F276" i="9"/>
  <c r="F48" i="9"/>
  <c r="F504" i="9"/>
  <c r="F542" i="9"/>
  <c r="F314" i="9"/>
  <c r="F162" i="9"/>
  <c r="F200" i="9"/>
  <c r="F457" i="9"/>
  <c r="F419" i="9"/>
  <c r="F343" i="9"/>
  <c r="F305" i="9"/>
  <c r="F381" i="9"/>
  <c r="F609" i="9"/>
  <c r="F267" i="9"/>
  <c r="F571" i="9"/>
  <c r="F647" i="9"/>
  <c r="F533" i="9"/>
  <c r="F495" i="9"/>
  <c r="F605" i="9"/>
  <c r="F567" i="9"/>
  <c r="F453" i="9"/>
  <c r="F529" i="9"/>
  <c r="F491" i="9"/>
  <c r="F377" i="9"/>
  <c r="F339" i="9"/>
  <c r="F415" i="9"/>
  <c r="F263" i="9"/>
  <c r="F301" i="9"/>
  <c r="F643" i="9"/>
  <c r="F494" i="9"/>
  <c r="F456" i="9"/>
  <c r="F342" i="9"/>
  <c r="F418" i="9"/>
  <c r="F380" i="9"/>
  <c r="F608" i="9"/>
  <c r="F266" i="9"/>
  <c r="F570" i="9"/>
  <c r="F646" i="9"/>
  <c r="F532" i="9"/>
  <c r="F304" i="9"/>
  <c r="F334" i="9"/>
  <c r="F296" i="9"/>
  <c r="F258" i="9"/>
  <c r="F638" i="9"/>
  <c r="F562" i="9"/>
  <c r="F410" i="9"/>
  <c r="F486" i="9"/>
  <c r="F448" i="9"/>
  <c r="F524" i="9"/>
  <c r="F372" i="9"/>
  <c r="F600" i="9"/>
  <c r="F420" i="9"/>
  <c r="F268" i="9"/>
  <c r="F382" i="9"/>
  <c r="F344" i="9"/>
  <c r="F306" i="9"/>
  <c r="F648" i="9"/>
  <c r="F534" i="9"/>
  <c r="F610" i="9"/>
  <c r="F496" i="9"/>
  <c r="F572" i="9"/>
  <c r="F458" i="9"/>
  <c r="F383" i="9"/>
  <c r="F345" i="9"/>
  <c r="F307" i="9"/>
  <c r="F269" i="9"/>
  <c r="F649" i="9"/>
  <c r="F535" i="9"/>
  <c r="F459" i="9"/>
  <c r="F421" i="9"/>
  <c r="F611" i="9"/>
  <c r="F497" i="9"/>
  <c r="F573" i="9"/>
  <c r="F297" i="9"/>
  <c r="F639" i="9"/>
  <c r="F601" i="9"/>
  <c r="F259" i="9"/>
  <c r="F411" i="9"/>
  <c r="F487" i="9"/>
  <c r="F449" i="9"/>
  <c r="F373" i="9"/>
  <c r="F563" i="9"/>
  <c r="F335" i="9"/>
  <c r="F525" i="9"/>
  <c r="F519" i="9"/>
  <c r="F367" i="9"/>
  <c r="F481" i="9"/>
  <c r="F405" i="9"/>
  <c r="F443" i="9"/>
  <c r="F291" i="9"/>
  <c r="F633" i="9"/>
  <c r="F595" i="9"/>
  <c r="F557" i="9"/>
  <c r="F329" i="9"/>
  <c r="F253" i="9"/>
  <c r="F408" i="9"/>
  <c r="F370" i="9"/>
  <c r="F294" i="9"/>
  <c r="F256" i="9"/>
  <c r="F332" i="9"/>
  <c r="F560" i="9"/>
  <c r="F446" i="9"/>
  <c r="F522" i="9"/>
  <c r="F484" i="9"/>
  <c r="F636" i="9"/>
  <c r="F598" i="9"/>
  <c r="F531" i="9"/>
  <c r="F493" i="9"/>
  <c r="F379" i="9"/>
  <c r="F455" i="9"/>
  <c r="F417" i="9"/>
  <c r="F607" i="9"/>
  <c r="F265" i="9"/>
  <c r="F341" i="9"/>
  <c r="F645" i="9"/>
  <c r="F303" i="9"/>
  <c r="F569" i="9"/>
  <c r="F568" i="9"/>
  <c r="F416" i="9"/>
  <c r="F530" i="9"/>
  <c r="F492" i="9"/>
  <c r="F454" i="9"/>
  <c r="F378" i="9"/>
  <c r="F606" i="9"/>
  <c r="F264" i="9"/>
  <c r="F302" i="9"/>
  <c r="F644" i="9"/>
  <c r="F340" i="9"/>
  <c r="F371" i="9"/>
  <c r="F333" i="9"/>
  <c r="F257" i="9"/>
  <c r="F295" i="9"/>
  <c r="F409" i="9"/>
  <c r="F561" i="9"/>
  <c r="F637" i="9"/>
  <c r="F523" i="9"/>
  <c r="F447" i="9"/>
  <c r="F599" i="9"/>
  <c r="F485" i="9"/>
  <c r="F482" i="9"/>
  <c r="F330" i="9"/>
  <c r="F444" i="9"/>
  <c r="F406" i="9"/>
  <c r="F368" i="9"/>
  <c r="F634" i="9"/>
  <c r="F520" i="9"/>
  <c r="F292" i="9"/>
  <c r="F596" i="9"/>
  <c r="F558" i="9"/>
  <c r="F254" i="9"/>
  <c r="F445" i="9"/>
  <c r="F293" i="9"/>
  <c r="F407" i="9"/>
  <c r="F369" i="9"/>
  <c r="F331" i="9"/>
  <c r="F559" i="9"/>
  <c r="F255" i="9"/>
  <c r="F635" i="9"/>
  <c r="F521" i="9"/>
  <c r="F483" i="9"/>
  <c r="F597" i="9"/>
  <c r="F641" i="9"/>
  <c r="F527" i="9"/>
  <c r="F603" i="9"/>
  <c r="F565" i="9"/>
  <c r="F489" i="9"/>
  <c r="F299" i="9"/>
  <c r="F375" i="9"/>
  <c r="F413" i="9"/>
  <c r="F261" i="9"/>
  <c r="F337" i="9"/>
  <c r="F451" i="9"/>
  <c r="F642" i="9"/>
  <c r="F604" i="9"/>
  <c r="F490" i="9"/>
  <c r="F566" i="9"/>
  <c r="F528" i="9"/>
  <c r="F376" i="9"/>
  <c r="F338" i="9"/>
  <c r="F262" i="9"/>
  <c r="F300" i="9"/>
  <c r="F414" i="9"/>
  <c r="F452" i="9"/>
  <c r="F260" i="9"/>
  <c r="F564" i="9"/>
  <c r="F640" i="9"/>
  <c r="F602" i="9"/>
  <c r="F412" i="9"/>
  <c r="F488" i="9"/>
  <c r="F298" i="9"/>
  <c r="F374" i="9"/>
  <c r="F526" i="9"/>
  <c r="F336" i="9"/>
  <c r="F450" i="9"/>
</calcChain>
</file>

<file path=xl/sharedStrings.xml><?xml version="1.0" encoding="utf-8"?>
<sst xmlns="http://schemas.openxmlformats.org/spreadsheetml/2006/main" count="4743" uniqueCount="181">
  <si>
    <t>ODI Risk GHG Run 11</t>
  </si>
  <si>
    <t>Run 11 - PR24 FD Data</t>
  </si>
  <si>
    <t>PR24 ODI Risk - Feeder Model (Operational Greenhouse Gas Emissions)</t>
  </si>
  <si>
    <t>Version number:</t>
  </si>
  <si>
    <t>File name:</t>
  </si>
  <si>
    <t>Date:</t>
  </si>
  <si>
    <t>For enquiries please contact:</t>
  </si>
  <si>
    <t>PR24@ofwat.gov.uk</t>
  </si>
  <si>
    <t>Conceptual model</t>
  </si>
  <si>
    <t>Run on 13 Nov 2024 17:00</t>
  </si>
  <si>
    <t>Acronym</t>
  </si>
  <si>
    <t>Reference</t>
  </si>
  <si>
    <t>Item description</t>
  </si>
  <si>
    <t>Unit</t>
  </si>
  <si>
    <t>Model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</si>
  <si>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</si>
  <si>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</si>
  <si>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</si>
  <si>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</si>
  <si>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</si>
  <si>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</si>
  <si>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</si>
  <si>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</si>
  <si>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</si>
  <si>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</si>
  <si>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</si>
  <si>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Price Review 2024</t>
  </si>
  <si>
    <t>Latest</t>
  </si>
  <si>
    <t>ANH</t>
  </si>
  <si>
    <t>OUT4_04_PR24</t>
  </si>
  <si>
    <t>Tonnes</t>
  </si>
  <si>
    <t>OUT5_04_PR24</t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</si>
  <si>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</si>
  <si>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</si>
  <si>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</si>
  <si>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</si>
  <si>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</si>
  <si>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</si>
  <si>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</si>
  <si>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</si>
  <si>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</si>
  <si>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</si>
  <si>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</si>
  <si>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/>
  </si>
  <si>
    <t>BRL</t>
  </si>
  <si>
    <t>SSC</t>
  </si>
  <si>
    <t>PRT</t>
  </si>
  <si>
    <t>SEW</t>
  </si>
  <si>
    <t>SES</t>
  </si>
  <si>
    <t>Help Cells</t>
  </si>
  <si>
    <t>Company</t>
  </si>
  <si>
    <t>Reference code</t>
  </si>
  <si>
    <t>Measure</t>
  </si>
  <si>
    <t>Value</t>
  </si>
  <si>
    <t>Tonnes CO2e of GHG emitted per year</t>
  </si>
  <si>
    <t>UUW</t>
  </si>
  <si>
    <t>Base Year Reference</t>
  </si>
  <si>
    <t>END</t>
  </si>
  <si>
    <t>Performance Commitment</t>
  </si>
  <si>
    <t>Tonnes operational GHG emissions per year (water)</t>
  </si>
  <si>
    <t>OGW</t>
  </si>
  <si>
    <t>2021-22 baseline - tonnes GHG emissions (water)</t>
  </si>
  <si>
    <t xml:space="preserve">Tonnes CO2e of GHG emitted per year (Base year 2021-22) </t>
  </si>
  <si>
    <t>Annual reduction to 2021-22 baseline - tonnes GHG emissions (water)</t>
  </si>
  <si>
    <t>Base Year</t>
  </si>
  <si>
    <t>Tonnes CO2e of GHG emitted per year (Reduction from Base Year)</t>
  </si>
  <si>
    <t>Median annual reduction to 2021-22 baseline - tonnes GHG emissions (water)</t>
  </si>
  <si>
    <t>Percentage difference to median annual reduction to 2021-22 baseline - tonnes GHG emissions (water)</t>
  </si>
  <si>
    <t>Percentage difference to median (tonnes CO2e of GHG emitted per year)</t>
  </si>
  <si>
    <t>%</t>
  </si>
  <si>
    <t>Percentile</t>
  </si>
  <si>
    <t>Percentile ref</t>
  </si>
  <si>
    <t>P10</t>
  </si>
  <si>
    <t>P15</t>
  </si>
  <si>
    <t>P20</t>
  </si>
  <si>
    <t>P25</t>
  </si>
  <si>
    <t>P30</t>
  </si>
  <si>
    <t>P35</t>
  </si>
  <si>
    <t>P40</t>
  </si>
  <si>
    <t>P45</t>
  </si>
  <si>
    <t>P50</t>
  </si>
  <si>
    <t>P55</t>
  </si>
  <si>
    <t>P60</t>
  </si>
  <si>
    <t>P65</t>
  </si>
  <si>
    <t>P70</t>
  </si>
  <si>
    <t>P75</t>
  </si>
  <si>
    <t>P80</t>
  </si>
  <si>
    <t>P85</t>
  </si>
  <si>
    <t>P90</t>
  </si>
  <si>
    <t>OGWW</t>
  </si>
  <si>
    <t>Percentage difference to median annual reduction to 2021-22 baseline - tonnes GHG emissions (wastewater)</t>
  </si>
  <si>
    <t>Percentiles (Water)</t>
  </si>
  <si>
    <t>Percentiles (Wastewater)</t>
  </si>
  <si>
    <t>GHG FEEDER</t>
  </si>
  <si>
    <t>Constant</t>
  </si>
  <si>
    <t>PR24QA_PR24OC02_OUT1</t>
  </si>
  <si>
    <t>Date &amp; Time for Model - PR24OC02</t>
  </si>
  <si>
    <t>Text</t>
  </si>
  <si>
    <t>PR24QA_PR24OC02_OUT2</t>
  </si>
  <si>
    <t>Name of Model - PR24OC02</t>
  </si>
  <si>
    <t>PR24QA_PR24OC02_OUT3</t>
  </si>
  <si>
    <t>F_Inputs time stamp - PR24OC02</t>
  </si>
  <si>
    <t>PR24QA_PR24OC02_OUT4</t>
  </si>
  <si>
    <t>Model override switch for - PR24OC02</t>
  </si>
  <si>
    <t>nr</t>
  </si>
  <si>
    <t>N/A</t>
  </si>
  <si>
    <t>C_ODIRISK_OGW_FEED_P10</t>
  </si>
  <si>
    <t>Historic performance range Percentile (P10) for Operational Greenhouse Gas Emissions Water Performance Commitment PR24</t>
  </si>
  <si>
    <t>C_ODIRISK_OGW_FEED_P15</t>
  </si>
  <si>
    <t>Historic performance range Percentile (P15) for Operational Greenhouse Gas Emissions Water Performance Commitment PR24</t>
  </si>
  <si>
    <t>C_ODIRISK_OGW_FEED_P20</t>
  </si>
  <si>
    <t>Historic performance range Percentile (P20) for Operational Greenhouse Gas Emissions Water Performance Commitment PR24</t>
  </si>
  <si>
    <t>C_ODIRISK_OGW_FEED_P25</t>
  </si>
  <si>
    <t>Historic performance range Percentile (P25) for Operational Greenhouse Gas Emissions Water Performance Commitment PR24</t>
  </si>
  <si>
    <t>C_ODIRISK_OGW_FEED_P30</t>
  </si>
  <si>
    <t>Historic performance range Percentile (P30) for Operational Greenhouse Gas Emissions Water Performance Commitment PR24</t>
  </si>
  <si>
    <t>C_ODIRISK_OGW_FEED_P35</t>
  </si>
  <si>
    <t>Historic performance range Percentile (P35) for Operational Greenhouse Gas Emissions Water Performance Commitment PR24</t>
  </si>
  <si>
    <t>C_ODIRISK_OGW_FEED_P40</t>
  </si>
  <si>
    <t>Historic performance range Percentile (P40) for Operational Greenhouse Gas Emissions Water Performance Commitment PR24</t>
  </si>
  <si>
    <t>C_ODIRISK_OGW_FEED_P45</t>
  </si>
  <si>
    <t>Historic performance range Percentile (P45) for Operational Greenhouse Gas Emissions Water Performance Commitment PR24</t>
  </si>
  <si>
    <t>C_ODIRISK_OGW_FEED_P50</t>
  </si>
  <si>
    <t>Historic performance range Percentile (P50) for Operational Greenhouse Gas Emissions Water Performance Commitment PR24</t>
  </si>
  <si>
    <t>C_ODIRISK_OGW_FEED_P55</t>
  </si>
  <si>
    <t>Historic performance range Percentile (P55) for Operational Greenhouse Gas Emissions Water Performance Commitment PR24</t>
  </si>
  <si>
    <t>C_ODIRISK_OGW_FEED_P60</t>
  </si>
  <si>
    <t>Historic performance range Percentile (P60) for Operational Greenhouse Gas Emissions Water Performance Commitment PR24</t>
  </si>
  <si>
    <t>C_ODIRISK_OGW_FEED_P65</t>
  </si>
  <si>
    <t>Historic performance range Percentile (P65) for Operational Greenhouse Gas Emissions Water Performance Commitment PR24</t>
  </si>
  <si>
    <t>C_ODIRISK_OGW_FEED_P70</t>
  </si>
  <si>
    <t>Historic performance range Percentile (P70) for Operational Greenhouse Gas Emissions Water Performance Commitment PR24</t>
  </si>
  <si>
    <t>C_ODIRISK_OGW_FEED_P75</t>
  </si>
  <si>
    <t>Historic performance range Percentile (P75) for Operational Greenhouse Gas Emissions Water Performance Commitment PR24</t>
  </si>
  <si>
    <t>C_ODIRISK_OGW_FEED_P80</t>
  </si>
  <si>
    <t>Historic performance range Percentile (P80) for Operational Greenhouse Gas Emissions Water Performance Commitment PR24</t>
  </si>
  <si>
    <t>C_ODIRISK_OGW_FEED_P85</t>
  </si>
  <si>
    <t>Historic performance range Percentile (P85) for Operational Greenhouse Gas Emissions Water Performance Commitment PR24</t>
  </si>
  <si>
    <t>C_ODIRISK_OGW_FEED_P90</t>
  </si>
  <si>
    <t>Historic performance range Percentile (P90) for Operational Greenhouse Gas Emissions Water Performance Commitment PR24</t>
  </si>
  <si>
    <t>C_ODIRISK_OGWW_FEED_P10</t>
  </si>
  <si>
    <t>Historic performance range Percentile (P10) for Operational Greenhouse Gas Emissions Wastewater Performance Commitment PR24</t>
  </si>
  <si>
    <t>C_ODIRISK_OGWW_FEED_P15</t>
  </si>
  <si>
    <t>Historic performance range Percentile (P15) for Operational Greenhouse Gas Emissions Wastewater Performance Commitment PR24</t>
  </si>
  <si>
    <t>C_ODIRISK_OGWW_FEED_P20</t>
  </si>
  <si>
    <t>Historic performance range Percentile (P20) for Operational Greenhouse Gas Emissions Wastewater Performance Commitment PR24</t>
  </si>
  <si>
    <t>C_ODIRISK_OGWW_FEED_P25</t>
  </si>
  <si>
    <t>Historic performance range Percentile (P25) for Operational Greenhouse Gas Emissions Wastewater Performance Commitment PR24</t>
  </si>
  <si>
    <t>C_ODIRISK_OGWW_FEED_P30</t>
  </si>
  <si>
    <t>Historic performance range Percentile (P30) for Operational Greenhouse Gas Emissions Wastewater Performance Commitment PR24</t>
  </si>
  <si>
    <t>C_ODIRISK_OGWW_FEED_P35</t>
  </si>
  <si>
    <t>Historic performance range Percentile (P35) for Operational Greenhouse Gas Emissions Wastewater Performance Commitment PR24</t>
  </si>
  <si>
    <t>C_ODIRISK_OGWW_FEED_P40</t>
  </si>
  <si>
    <t>Historic performance range Percentile (P40) for Operational Greenhouse Gas Emissions Wastewater Performance Commitment PR24</t>
  </si>
  <si>
    <t>C_ODIRISK_OGWW_FEED_P45</t>
  </si>
  <si>
    <t>Historic performance range Percentile (P45) for Operational Greenhouse Gas Emissions Wastewater Performance Commitment PR24</t>
  </si>
  <si>
    <t>C_ODIRISK_OGWW_FEED_P50</t>
  </si>
  <si>
    <t>Historic performance range Percentile (P50) for Operational Greenhouse Gas Emissions Wastewater Performance Commitment PR24</t>
  </si>
  <si>
    <t>C_ODIRISK_OGWW_FEED_P55</t>
  </si>
  <si>
    <t>Historic performance range Percentile (P55) for Operational Greenhouse Gas Emissions Wastewater Performance Commitment PR24</t>
  </si>
  <si>
    <t>C_ODIRISK_OGWW_FEED_P60</t>
  </si>
  <si>
    <t>Historic performance range Percentile (P60) for Operational Greenhouse Gas Emissions Wastewater Performance Commitment PR24</t>
  </si>
  <si>
    <t>C_ODIRISK_OGWW_FEED_P65</t>
  </si>
  <si>
    <t>Historic performance range Percentile (P65) for Operational Greenhouse Gas Emissions Wastewater Performance Commitment PR24</t>
  </si>
  <si>
    <t>C_ODIRISK_OGWW_FEED_P70</t>
  </si>
  <si>
    <t>Historic performance range Percentile (P70) for Operational Greenhouse Gas Emissions Wastewater Performance Commitment PR24</t>
  </si>
  <si>
    <t>C_ODIRISK_OGWW_FEED_P75</t>
  </si>
  <si>
    <t>Historic performance range Percentile (P75) for Operational Greenhouse Gas Emissions Wastewater Performance Commitment PR24</t>
  </si>
  <si>
    <t>C_ODIRISK_OGWW_FEED_P80</t>
  </si>
  <si>
    <t>Historic performance range Percentile (P80) for Operational Greenhouse Gas Emissions Wastewater Performance Commitment PR24</t>
  </si>
  <si>
    <t>C_ODIRISK_OGWW_FEED_P85</t>
  </si>
  <si>
    <t>Historic performance range Percentile (P85) for Operational Greenhouse Gas Emissions Wastewater Performance Commitment PR24</t>
  </si>
  <si>
    <t>C_ODIRISK_OGWW_FEED_P90</t>
  </si>
  <si>
    <t>Historic performance range Percentile (P90) for Operational Greenhouse Gas Emissions Wastewater Performance Commitment PR24</t>
  </si>
  <si>
    <t>Model code</t>
  </si>
  <si>
    <t>PR24OC12</t>
  </si>
  <si>
    <t xml:space="preserve"> Water and combined - Operational greenhouse gas emissions (water) - Tonnes CO2e</t>
  </si>
  <si>
    <t>Wastewater - Operational greenhouse gas emissions (wastewater) - Tonnes CO2e</t>
  </si>
  <si>
    <t>Operational greenhouse gas emissions Base Year</t>
  </si>
  <si>
    <t>Underlying calculations for common performance commitments - water and combined - Operational greenhouse gas emissions (water) - Tonnes CO2e</t>
  </si>
  <si>
    <t>Underlying calculations for common performance commitments - wastewater - Operational greenhouse gas emissions (wastewater) - Tonnes 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</si>
</sst>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;\(#,##0\);&quot;-  &quot;;&quot; &quot;@&quot; &quot;"/>
    <numFmt numFmtId="165" formatCode="#,##0.0_);\(#,##0.0\);&quot;-  &quot;;&quot; &quot;@&quot; &quot;"/>
    <numFmt numFmtId="166" formatCode="###0_);\(###0\);&quot;-  &quot;;&quot; &quot;@&quot; &quot;"/>
    <numFmt numFmtId="167" formatCode="mmmm\ yyyy;@"/>
  </numFmts>
  <fonts count="33" x14ac:knownFonts="1"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8"/>
      <name val="Arial"/>
      <family val="2"/>
    </font>
    <font>
      <sz val="10"/>
      <color rgb="FF0071CE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0071CE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Tahoma"/>
      <family val="2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FFFF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3595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rgb="FFFFFF00"/>
        <bgColor rgb="FF000000"/>
      </patternFill>
    </fill>
    <fill>
      <patternFill patternType="solid">
        <fgColor rgb="FFFFDB8E"/>
        <bgColor indexed="64"/>
      </patternFill>
    </fill>
    <fill>
      <patternFill patternType="solid">
        <fgColor rgb="FF003479"/>
        <bgColor rgb="FF000000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164" fontId="6" fillId="0" borderId="0" applyFill="0" applyBorder="0" applyProtection="0">
      <alignment vertical="top"/>
    </xf>
    <xf numFmtId="0" fontId="9" fillId="0" borderId="0"/>
    <xf numFmtId="9" fontId="10" fillId="0" borderId="0" applyFont="0" applyFill="0" applyBorder="0" applyAlignment="0" applyProtection="0"/>
    <xf numFmtId="0" fontId="10" fillId="0" borderId="0"/>
    <xf numFmtId="0" fontId="20" fillId="0" borderId="0" applyNumberFormat="0" applyFill="0" applyBorder="0" applyAlignment="0" applyProtection="0"/>
    <xf numFmtId="166" fontId="6" fillId="0" borderId="0" applyFont="0" applyFill="0" applyBorder="0" applyProtection="0">
      <alignment vertical="top"/>
    </xf>
    <xf numFmtId="0" fontId="21" fillId="0" borderId="0"/>
    <xf numFmtId="164" fontId="22" fillId="0" borderId="0" applyFont="0" applyFill="0" applyBorder="0" applyProtection="0">
      <alignment vertical="top"/>
    </xf>
  </cellStyleXfs>
  <cellXfs count="8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1" fontId="1" fillId="0" borderId="0" xfId="0" applyNumberFormat="1" applyFont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5" fillId="0" borderId="0" xfId="0" applyFont="1" applyAlignment="1">
      <alignment vertical="top"/>
    </xf>
    <xf numFmtId="164" fontId="2" fillId="0" borderId="0" xfId="1" applyFont="1">
      <alignment vertical="top"/>
    </xf>
    <xf numFmtId="2" fontId="1" fillId="0" borderId="0" xfId="0" applyNumberFormat="1" applyFont="1" applyAlignment="1">
      <alignment vertical="top"/>
    </xf>
    <xf numFmtId="0" fontId="1" fillId="4" borderId="0" xfId="0" applyFont="1" applyFill="1" applyAlignment="1">
      <alignment vertical="top"/>
    </xf>
    <xf numFmtId="2" fontId="3" fillId="0" borderId="0" xfId="0" applyNumberFormat="1" applyFont="1" applyAlignment="1">
      <alignment vertical="top"/>
    </xf>
    <xf numFmtId="0" fontId="11" fillId="0" borderId="0" xfId="0" applyFont="1"/>
    <xf numFmtId="0" fontId="3" fillId="0" borderId="0" xfId="0" applyFont="1"/>
    <xf numFmtId="0" fontId="12" fillId="0" borderId="0" xfId="0" applyFont="1" applyAlignment="1">
      <alignment vertical="top"/>
    </xf>
    <xf numFmtId="164" fontId="13" fillId="0" borderId="0" xfId="1" applyFont="1">
      <alignment vertical="top"/>
    </xf>
    <xf numFmtId="0" fontId="4" fillId="2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4" fontId="2" fillId="0" borderId="0" xfId="1" applyFont="1" applyAlignment="1">
      <alignment horizontal="right" vertical="top"/>
    </xf>
    <xf numFmtId="1" fontId="1" fillId="0" borderId="0" xfId="0" applyNumberFormat="1" applyFont="1" applyAlignment="1">
      <alignment horizontal="right" vertical="top"/>
    </xf>
    <xf numFmtId="0" fontId="1" fillId="4" borderId="0" xfId="0" applyFont="1" applyFill="1" applyAlignment="1">
      <alignment horizontal="right" vertical="top"/>
    </xf>
    <xf numFmtId="2" fontId="3" fillId="4" borderId="0" xfId="0" applyNumberFormat="1" applyFont="1" applyFill="1" applyAlignment="1">
      <alignment horizontal="right" vertical="top"/>
    </xf>
    <xf numFmtId="9" fontId="1" fillId="0" borderId="0" xfId="3" applyFont="1" applyAlignment="1">
      <alignment horizontal="right" vertical="top"/>
    </xf>
    <xf numFmtId="9" fontId="14" fillId="0" borderId="0" xfId="3" applyFont="1" applyAlignment="1">
      <alignment horizontal="right" vertical="top"/>
    </xf>
    <xf numFmtId="0" fontId="3" fillId="8" borderId="0" xfId="0" applyFont="1" applyFill="1" applyAlignment="1">
      <alignment vertical="top"/>
    </xf>
    <xf numFmtId="9" fontId="1" fillId="4" borderId="0" xfId="3" applyFont="1" applyFill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3" fillId="4" borderId="0" xfId="0" applyNumberFormat="1" applyFont="1" applyFill="1" applyAlignment="1">
      <alignment horizontal="right" vertical="top"/>
    </xf>
    <xf numFmtId="3" fontId="1" fillId="4" borderId="0" xfId="0" applyNumberFormat="1" applyFont="1" applyFill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8" fillId="0" borderId="0" xfId="0" applyNumberFormat="1" applyFont="1" applyAlignment="1">
      <alignment horizontal="right" vertical="top"/>
    </xf>
    <xf numFmtId="9" fontId="15" fillId="0" borderId="0" xfId="3" applyFont="1" applyAlignment="1">
      <alignment horizontal="right" vertical="top"/>
    </xf>
    <xf numFmtId="0" fontId="15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9" fontId="14" fillId="0" borderId="0" xfId="3" applyFont="1" applyFill="1" applyAlignment="1">
      <alignment horizontal="right" vertical="top"/>
    </xf>
    <xf numFmtId="0" fontId="14" fillId="0" borderId="0" xfId="0" applyFont="1" applyAlignment="1">
      <alignment horizontal="right" vertical="top"/>
    </xf>
    <xf numFmtId="9" fontId="14" fillId="0" borderId="0" xfId="0" applyNumberFormat="1" applyFont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0" fontId="1" fillId="0" borderId="0" xfId="4" applyFont="1"/>
    <xf numFmtId="0" fontId="2" fillId="0" borderId="0" xfId="4" applyFont="1" applyAlignment="1">
      <alignment vertical="top"/>
    </xf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16" fillId="3" borderId="0" xfId="2" applyFont="1" applyFill="1" applyAlignment="1">
      <alignment vertical="center"/>
    </xf>
    <xf numFmtId="0" fontId="17" fillId="0" borderId="0" xfId="4" applyFont="1" applyAlignment="1">
      <alignment vertical="top"/>
    </xf>
    <xf numFmtId="0" fontId="18" fillId="0" borderId="0" xfId="4" applyFont="1" applyAlignment="1">
      <alignment vertical="top"/>
    </xf>
    <xf numFmtId="0" fontId="2" fillId="0" borderId="0" xfId="4" applyFont="1" applyAlignment="1">
      <alignment horizontal="centerContinuous" vertical="top"/>
    </xf>
    <xf numFmtId="0" fontId="19" fillId="0" borderId="0" xfId="4" applyFont="1" applyAlignment="1">
      <alignment horizontal="centerContinuous" vertical="top"/>
    </xf>
    <xf numFmtId="0" fontId="3" fillId="0" borderId="0" xfId="4" applyFont="1" applyAlignment="1">
      <alignment horizontal="centerContinuous" vertical="top"/>
    </xf>
    <xf numFmtId="0" fontId="2" fillId="0" borderId="0" xfId="4" applyFont="1" applyAlignment="1">
      <alignment horizontal="center" vertical="top"/>
    </xf>
    <xf numFmtId="0" fontId="17" fillId="0" borderId="0" xfId="4" applyFont="1" applyAlignment="1">
      <alignment horizontal="centerContinuous" vertical="top"/>
    </xf>
    <xf numFmtId="0" fontId="18" fillId="0" borderId="0" xfId="4" applyFont="1" applyAlignment="1">
      <alignment horizontal="centerContinuous" vertical="top"/>
    </xf>
    <xf numFmtId="0" fontId="5" fillId="10" borderId="0" xfId="4" applyFont="1" applyFill="1" applyAlignment="1">
      <alignment vertical="top"/>
    </xf>
    <xf numFmtId="0" fontId="1" fillId="0" borderId="0" xfId="4" applyFont="1" applyAlignment="1">
      <alignment vertical="top"/>
    </xf>
    <xf numFmtId="164" fontId="4" fillId="2" borderId="0" xfId="8" applyFont="1" applyFill="1">
      <alignment vertical="top"/>
    </xf>
    <xf numFmtId="164" fontId="3" fillId="2" borderId="0" xfId="1" applyFont="1" applyFill="1">
      <alignment vertical="top"/>
    </xf>
    <xf numFmtId="164" fontId="3" fillId="0" borderId="0" xfId="1" applyFont="1" applyFill="1">
      <alignment vertical="top"/>
    </xf>
    <xf numFmtId="164" fontId="23" fillId="0" borderId="0" xfId="1" applyFont="1" applyFill="1">
      <alignment vertical="top"/>
    </xf>
    <xf numFmtId="165" fontId="3" fillId="0" borderId="0" xfId="1" applyNumberFormat="1" applyFont="1" applyFill="1" applyAlignment="1">
      <alignment horizontal="left" vertical="top"/>
    </xf>
    <xf numFmtId="164" fontId="3" fillId="0" borderId="0" xfId="1" applyFont="1" applyFill="1" applyAlignment="1">
      <alignment horizontal="left" vertical="center"/>
    </xf>
    <xf numFmtId="167" fontId="3" fillId="0" borderId="0" xfId="6" applyNumberFormat="1" applyFont="1" applyFill="1" applyAlignment="1">
      <alignment horizontal="left" vertical="top"/>
    </xf>
    <xf numFmtId="164" fontId="1" fillId="0" borderId="0" xfId="8" applyFont="1" applyAlignment="1"/>
    <xf numFmtId="164" fontId="24" fillId="0" borderId="0" xfId="1" applyFont="1" applyFill="1" applyBorder="1">
      <alignment vertical="top"/>
    </xf>
    <xf numFmtId="164" fontId="25" fillId="0" borderId="0" xfId="5" applyNumberFormat="1" applyFont="1" applyFill="1" applyAlignment="1">
      <alignment vertical="top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5" borderId="0" xfId="0" applyFont="1" applyFill="1"/>
    <xf numFmtId="4" fontId="27" fillId="6" borderId="0" xfId="0" applyNumberFormat="1" applyFont="1" applyFill="1"/>
    <xf numFmtId="0" fontId="27" fillId="6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27" fillId="0" borderId="0" xfId="0" applyFont="1" applyAlignment="1">
      <alignment horizontal="right"/>
    </xf>
    <xf numFmtId="0" fontId="30" fillId="9" borderId="0" xfId="0" applyFont="1" applyFill="1"/>
    <xf numFmtId="0" fontId="30" fillId="9" borderId="0" xfId="0" applyFont="1" applyFill="1" applyAlignment="1">
      <alignment horizontal="right"/>
    </xf>
    <xf numFmtId="0" fontId="31" fillId="0" borderId="0" xfId="0" applyFont="1" applyAlignment="1">
      <alignment horizontal="right"/>
    </xf>
    <xf numFmtId="0" fontId="14" fillId="3" borderId="0" xfId="0" applyFont="1" applyFill="1" applyAlignment="1">
      <alignment horizontal="right" vertical="center"/>
    </xf>
    <xf numFmtId="0" fontId="32" fillId="0" borderId="0" xfId="0" applyFont="1"/>
    <xf numFmtId="0" fontId="2" fillId="7" borderId="0" xfId="0" applyFont="1" applyFill="1"/>
    <xf numFmtId="0" fontId="11" fillId="0" borderId="0" xfId="0" applyFont="1" applyAlignment="1">
      <alignment horizontal="left"/>
    </xf>
    <xf numFmtId="1" fontId="3" fillId="0" borderId="0" xfId="0" applyNumberFormat="1" applyFont="1"/>
    <xf numFmtId="9" fontId="27" fillId="0" borderId="0" xfId="0" applyNumberFormat="1" applyFont="1"/>
  </cellXfs>
  <cellStyles count="9">
    <cellStyle name="Hyperlink" xfId="5" builtinId="8"/>
    <cellStyle name="Normal" xfId="0" builtinId="0"/>
    <cellStyle name="Normal 2" xfId="1" xr:uid="{7B0540D0-879D-47A7-8A97-092585E19F6D}"/>
    <cellStyle name="Normal 3" xfId="7" xr:uid="{58275197-436C-449D-98C6-31048680991F}"/>
    <cellStyle name="Normal 3 2" xfId="8" xr:uid="{28FF401C-EC5F-43AF-8BAC-34E9442EBD06}"/>
    <cellStyle name="Normal 7" xfId="2" xr:uid="{77B897B4-101E-406C-88EA-F35488D45565}"/>
    <cellStyle name="Normal 8" xfId="4" xr:uid="{9CFC4FBA-5E62-469D-BEC6-8E32993CF53B}"/>
    <cellStyle name="Per cent" xfId="3" builtinId="5"/>
    <cellStyle name="Year" xfId="6" xr:uid="{451B1CC3-E35E-4F4E-82CA-67CAFD3D9457}"/>
  </cellStyles>
  <dxfs count="0"/>
  <tableStyles count="0" defaultTableStyle="TableStyleMedium2" defaultPivotStyle="PivotStyleLight16"/>
  <colors>
    <mruColors>
      <color rgb="FFFFDB8E"/>
      <color rgb="FFCCCC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38916</xdr:colOff>
      <xdr:row>11</xdr:row>
      <xdr:rowOff>103413</xdr:rowOff>
    </xdr:from>
    <xdr:to>
      <xdr:col>8</xdr:col>
      <xdr:colOff>560101</xdr:colOff>
      <xdr:row>25</xdr:row>
      <xdr:rowOff>250031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B1C1906-4314-44AE-901B-44B263B4107A}"/>
            </a:ext>
          </a:extLst>
        </xdr:cNvPr>
        <xdr:cNvSpPr txBox="1"/>
      </xdr:nvSpPr>
      <xdr:spPr>
        <a:xfrm>
          <a:off x="619941" y="3475263"/>
          <a:ext cx="8988910" cy="3747068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Summary of the model: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r>
            <a:rPr lang="en-US" sz="1100" baseline="0">
              <a:effectLst/>
              <a:latin typeface="+mn-lt"/>
              <a:ea typeface="+mn-ea"/>
              <a:cs typeface="+mn-cs"/>
            </a:rPr>
            <a:t>This model uses historical and forecast data to forecast industry-wide performance percentiles for the PR24 common performance commitments: Operational Greenhouse Gas Emissions Water (OGW) &amp; Operational Greenhouse Gas Emissions Wastewater (OGWW). </a:t>
          </a:r>
          <a:endParaRPr lang="en-GB" sz="1000">
            <a:effectLst/>
          </a:endParaRPr>
        </a:p>
        <a:p>
          <a:r>
            <a:rPr lang="en-US" sz="1100" baseline="0">
              <a:effectLst/>
              <a:latin typeface="+mn-lt"/>
              <a:ea typeface="+mn-ea"/>
              <a:cs typeface="+mn-cs"/>
            </a:rPr>
            <a:t> </a:t>
          </a:r>
          <a:endParaRPr lang="en-GB" sz="1000">
            <a:effectLst/>
          </a:endParaRPr>
        </a:p>
        <a:p>
          <a:pPr eaLnBrk="1" fontAlgn="auto" latinLnBrk="0" hangingPunct="1"/>
          <a:r>
            <a:rPr lang="en-US" sz="1100" baseline="0">
              <a:effectLst/>
              <a:latin typeface="+mn-lt"/>
              <a:ea typeface="+mn-ea"/>
              <a:cs typeface="+mn-cs"/>
            </a:rPr>
            <a:t>As Operational Greenhouse Gas Emissions Water &amp; Wastewater are new performance commitments (PC) at PR24, there are no historic performance commitment levels (PCLs). Hence, an alternate approach is taken to calculate performance percentiles for these PC. </a:t>
          </a:r>
          <a:endParaRPr lang="en-GB" sz="1000">
            <a:effectLst/>
          </a:endParaRPr>
        </a:p>
        <a:p>
          <a:r>
            <a:rPr lang="en-US" sz="1100" baseline="0">
              <a:effectLst/>
              <a:latin typeface="+mn-lt"/>
              <a:ea typeface="+mn-ea"/>
              <a:cs typeface="+mn-cs"/>
            </a:rPr>
            <a:t>The outputs from this model will feed into the 'ODI Risk - 5 Year Additive Performance Range' model and the 'ODI Risk - Monte Carlo set up' model.</a:t>
          </a:r>
          <a:endParaRPr lang="en-GB" sz="1000">
            <a:effectLst/>
          </a:endParaRPr>
        </a:p>
        <a:p>
          <a:pPr marL="0" indent="0" algn="l"/>
          <a:endParaRPr lang="en-US" sz="11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Quality assurance: </a:t>
          </a:r>
          <a:endParaRPr lang="en-US" sz="1000" b="1"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An earlier model has been subject to Ofwat internal quality assurance 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Further changes detailed below have been subject to internal QA.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  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 b="1">
              <a:solidFill>
                <a:srgbClr val="000000"/>
              </a:solidFill>
              <a:latin typeface="+mn-lt"/>
              <a:ea typeface="+mn-lt"/>
              <a:cs typeface="+mn-lt"/>
            </a:rPr>
            <a:t>Disclaimer:</a:t>
          </a: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i="0">
              <a:effectLst/>
              <a:latin typeface="+mn-lt"/>
              <a:ea typeface="+mn-ea"/>
              <a:cs typeface="+mn-cs"/>
            </a:rPr>
            <a:t>This model is part of our final determinations setting out the price, service, and incentive package for water companies for the period 2025-30. It should be read together with the other documents and information that we have now published.</a:t>
          </a:r>
        </a:p>
        <a:p>
          <a:pPr marL="0" indent="0" algn="l"/>
          <a:endParaRPr lang="en-GB" sz="1000" i="0"/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 b="1">
              <a:solidFill>
                <a:srgbClr val="000000"/>
              </a:solidFill>
              <a:latin typeface="+mn-lt"/>
              <a:ea typeface="+mn-lt"/>
              <a:cs typeface="+mn-lt"/>
            </a:rPr>
            <a:t>Changes since previous published model:</a:t>
          </a: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effectLst/>
              <a:latin typeface="+mn-lt"/>
              <a:ea typeface="+mn-ea"/>
              <a:cs typeface="+mn-cs"/>
            </a:rPr>
            <a:t>This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model has been updated with an additional year of outturn data from 2023-24.</a:t>
          </a:r>
          <a:endParaRPr lang="en-GB" sz="1000">
            <a:effectLst/>
          </a:endParaRPr>
        </a:p>
      </xdr:txBody>
    </xdr:sp>
    <xdr:clientData/>
  </xdr:twoCellAnchor>
  <xdr:oneCellAnchor>
    <xdr:from>
      <xdr:col>6</xdr:col>
      <xdr:colOff>514351</xdr:colOff>
      <xdr:row>1</xdr:row>
      <xdr:rowOff>9524</xdr:rowOff>
    </xdr:from>
    <xdr:ext cx="1667736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2ADFBE68-7BC3-46BD-8879-3D7789E3A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1" y="614362"/>
          <a:ext cx="1667736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64844</xdr:colOff>
      <xdr:row>13</xdr:row>
      <xdr:rowOff>134998</xdr:rowOff>
    </xdr:from>
    <xdr:to>
      <xdr:col>7</xdr:col>
      <xdr:colOff>34620</xdr:colOff>
      <xdr:row>17</xdr:row>
      <xdr:rowOff>115949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E91E0CE-6A5C-47B0-8C9B-FEAE46EB0B81}"/>
            </a:ext>
          </a:extLst>
        </xdr:cNvPr>
        <xdr:cNvSpPr/>
      </xdr:nvSpPr>
      <xdr:spPr>
        <a:xfrm>
          <a:off x="275493" y="2502511"/>
          <a:ext cx="853587" cy="640374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Inp_All</a:t>
          </a:r>
        </a:p>
      </xdr:txBody>
    </xdr:sp>
    <xdr:clientData/>
  </xdr:twoCellAnchor>
  <xdr:twoCellAnchor>
    <xdr:from>
      <xdr:col>7</xdr:col>
      <xdr:colOff>847041</xdr:colOff>
      <xdr:row>17</xdr:row>
      <xdr:rowOff>137431</xdr:rowOff>
    </xdr:from>
    <xdr:to>
      <xdr:col>10</xdr:col>
      <xdr:colOff>151036</xdr:colOff>
      <xdr:row>21</xdr:row>
      <xdr:rowOff>110217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6699303-230B-4471-9441-75163B22F136}"/>
            </a:ext>
          </a:extLst>
        </xdr:cNvPr>
        <xdr:cNvSpPr/>
      </xdr:nvSpPr>
      <xdr:spPr>
        <a:xfrm>
          <a:off x="1932891" y="3194956"/>
          <a:ext cx="1885270" cy="639536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 baseline="0"/>
            <a:t>Wastewater.Reduction</a:t>
          </a:r>
        </a:p>
      </xdr:txBody>
    </xdr:sp>
    <xdr:clientData/>
  </xdr:twoCellAnchor>
  <xdr:twoCellAnchor>
    <xdr:from>
      <xdr:col>7</xdr:col>
      <xdr:colOff>841601</xdr:colOff>
      <xdr:row>9</xdr:row>
      <xdr:rowOff>163285</xdr:rowOff>
    </xdr:from>
    <xdr:to>
      <xdr:col>10</xdr:col>
      <xdr:colOff>145595</xdr:colOff>
      <xdr:row>13</xdr:row>
      <xdr:rowOff>140833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B04439A-B7AD-4B7A-A078-4CD9AB2E1457}"/>
            </a:ext>
          </a:extLst>
        </xdr:cNvPr>
        <xdr:cNvSpPr/>
      </xdr:nvSpPr>
      <xdr:spPr>
        <a:xfrm>
          <a:off x="1927451" y="1887310"/>
          <a:ext cx="1885269" cy="644298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>
              <a:effectLst/>
            </a:rPr>
            <a:t>Water</a:t>
          </a:r>
          <a:r>
            <a:rPr lang="en-GB" baseline="0">
              <a:effectLst/>
            </a:rPr>
            <a:t>.Reduction</a:t>
          </a:r>
          <a:endParaRPr lang="en-GB">
            <a:effectLst/>
          </a:endParaRPr>
        </a:p>
      </xdr:txBody>
    </xdr:sp>
    <xdr:clientData/>
  </xdr:twoCellAnchor>
  <xdr:twoCellAnchor>
    <xdr:from>
      <xdr:col>11</xdr:col>
      <xdr:colOff>502104</xdr:colOff>
      <xdr:row>10</xdr:row>
      <xdr:rowOff>0</xdr:rowOff>
    </xdr:from>
    <xdr:to>
      <xdr:col>12</xdr:col>
      <xdr:colOff>9158</xdr:colOff>
      <xdr:row>13</xdr:row>
      <xdr:rowOff>142875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C4A0B96-B237-48EB-9A3F-BAF784F28835}"/>
            </a:ext>
          </a:extLst>
        </xdr:cNvPr>
        <xdr:cNvSpPr/>
      </xdr:nvSpPr>
      <xdr:spPr>
        <a:xfrm>
          <a:off x="4367056" y="1872945"/>
          <a:ext cx="1604386" cy="637443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Water</a:t>
          </a:r>
          <a:r>
            <a:rPr lang="en-GB" sz="1100" baseline="0"/>
            <a:t>.Percentiles</a:t>
          </a:r>
          <a:endParaRPr lang="en-GB" sz="1100"/>
        </a:p>
      </xdr:txBody>
    </xdr:sp>
    <xdr:clientData/>
  </xdr:twoCellAnchor>
  <xdr:twoCellAnchor>
    <xdr:from>
      <xdr:col>16</xdr:col>
      <xdr:colOff>104479</xdr:colOff>
      <xdr:row>13</xdr:row>
      <xdr:rowOff>106596</xdr:rowOff>
    </xdr:from>
    <xdr:to>
      <xdr:col>16</xdr:col>
      <xdr:colOff>1464747</xdr:colOff>
      <xdr:row>17</xdr:row>
      <xdr:rowOff>79381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2EB63B3-25A0-4EFB-AF45-30C22B576CA7}"/>
            </a:ext>
          </a:extLst>
        </xdr:cNvPr>
        <xdr:cNvSpPr/>
      </xdr:nvSpPr>
      <xdr:spPr>
        <a:xfrm>
          <a:off x="6923097" y="2474109"/>
          <a:ext cx="1360268" cy="632208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Final</a:t>
          </a:r>
          <a:r>
            <a:rPr lang="en-GB" sz="1100" baseline="0"/>
            <a:t> Output</a:t>
          </a:r>
          <a:endParaRPr lang="en-GB" sz="1100"/>
        </a:p>
      </xdr:txBody>
    </xdr:sp>
    <xdr:clientData/>
  </xdr:twoCellAnchor>
  <xdr:twoCellAnchor>
    <xdr:from>
      <xdr:col>7</xdr:col>
      <xdr:colOff>34620</xdr:colOff>
      <xdr:row>15</xdr:row>
      <xdr:rowOff>125474</xdr:rowOff>
    </xdr:from>
    <xdr:to>
      <xdr:col>7</xdr:col>
      <xdr:colOff>847041</xdr:colOff>
      <xdr:row>19</xdr:row>
      <xdr:rowOff>123825</xdr:rowOff>
    </xdr:to>
    <xdr:cxnSp macro="">
      <xdr:nvCxnSpPr>
        <xdr:cNvPr id="9" name="Connector: Elbow 8">
          <a:extLst>
            <a:ext uri="{FF2B5EF4-FFF2-40B4-BE49-F238E27FC236}">
              <a16:creationId xmlns:a16="http://schemas.microsoft.com/office/drawing/2014/main" id="{188C5ABE-5571-4D63-8A58-C7E610C4E810}"/>
            </a:ext>
          </a:extLst>
        </xdr:cNvPr>
        <xdr:cNvCxnSpPr>
          <a:stCxn id="2" idx="3"/>
          <a:endCxn id="3" idx="1"/>
        </xdr:cNvCxnSpPr>
      </xdr:nvCxnSpPr>
      <xdr:spPr>
        <a:xfrm>
          <a:off x="1129080" y="2822698"/>
          <a:ext cx="812421" cy="657774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34620</xdr:colOff>
      <xdr:row>11</xdr:row>
      <xdr:rowOff>152059</xdr:rowOff>
    </xdr:from>
    <xdr:to>
      <xdr:col>7</xdr:col>
      <xdr:colOff>841601</xdr:colOff>
      <xdr:row>15</xdr:row>
      <xdr:rowOff>125474</xdr:rowOff>
    </xdr:to>
    <xdr:cxnSp macro="">
      <xdr:nvCxnSpPr>
        <xdr:cNvPr id="11" name="Connector: Elbow 10">
          <a:extLst>
            <a:ext uri="{FF2B5EF4-FFF2-40B4-BE49-F238E27FC236}">
              <a16:creationId xmlns:a16="http://schemas.microsoft.com/office/drawing/2014/main" id="{3C9116BF-A99C-4A4B-88D3-A4830CAE8A91}"/>
            </a:ext>
          </a:extLst>
        </xdr:cNvPr>
        <xdr:cNvCxnSpPr>
          <a:stCxn id="2" idx="3"/>
          <a:endCxn id="4" idx="1"/>
        </xdr:cNvCxnSpPr>
      </xdr:nvCxnSpPr>
      <xdr:spPr>
        <a:xfrm flipV="1">
          <a:off x="1129080" y="2189860"/>
          <a:ext cx="806981" cy="63283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145595</xdr:colOff>
      <xdr:row>11</xdr:row>
      <xdr:rowOff>152059</xdr:rowOff>
    </xdr:from>
    <xdr:to>
      <xdr:col>11</xdr:col>
      <xdr:colOff>502104</xdr:colOff>
      <xdr:row>11</xdr:row>
      <xdr:rowOff>153866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D83EBF73-148B-488C-B2B0-C3439B08FEFB}"/>
            </a:ext>
          </a:extLst>
        </xdr:cNvPr>
        <xdr:cNvCxnSpPr>
          <a:cxnSpLocks/>
          <a:stCxn id="4" idx="3"/>
          <a:endCxn id="5" idx="1"/>
        </xdr:cNvCxnSpPr>
      </xdr:nvCxnSpPr>
      <xdr:spPr>
        <a:xfrm>
          <a:off x="3827374" y="2189860"/>
          <a:ext cx="539682" cy="18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496660</xdr:colOff>
      <xdr:row>17</xdr:row>
      <xdr:rowOff>149676</xdr:rowOff>
    </xdr:from>
    <xdr:to>
      <xdr:col>12</xdr:col>
      <xdr:colOff>9158</xdr:colOff>
      <xdr:row>21</xdr:row>
      <xdr:rowOff>108176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0C535E5-55AB-460A-8668-39DF23A81DD3}"/>
            </a:ext>
          </a:extLst>
        </xdr:cNvPr>
        <xdr:cNvSpPr/>
      </xdr:nvSpPr>
      <xdr:spPr>
        <a:xfrm>
          <a:off x="4361612" y="3176612"/>
          <a:ext cx="1609830" cy="617923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Wastewater.Percentiles</a:t>
          </a:r>
        </a:p>
      </xdr:txBody>
    </xdr:sp>
    <xdr:clientData/>
  </xdr:twoCellAnchor>
  <xdr:twoCellAnchor>
    <xdr:from>
      <xdr:col>10</xdr:col>
      <xdr:colOff>151036</xdr:colOff>
      <xdr:row>19</xdr:row>
      <xdr:rowOff>123825</xdr:rowOff>
    </xdr:from>
    <xdr:to>
      <xdr:col>11</xdr:col>
      <xdr:colOff>496660</xdr:colOff>
      <xdr:row>19</xdr:row>
      <xdr:rowOff>128927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A52D7AFB-5624-F5DC-3034-11EAEC2974EB}"/>
            </a:ext>
          </a:extLst>
        </xdr:cNvPr>
        <xdr:cNvCxnSpPr>
          <a:stCxn id="3" idx="3"/>
          <a:endCxn id="16" idx="1"/>
        </xdr:cNvCxnSpPr>
      </xdr:nvCxnSpPr>
      <xdr:spPr>
        <a:xfrm>
          <a:off x="3832815" y="3480472"/>
          <a:ext cx="528797" cy="51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9158</xdr:colOff>
      <xdr:row>15</xdr:row>
      <xdr:rowOff>92989</xdr:rowOff>
    </xdr:from>
    <xdr:to>
      <xdr:col>16</xdr:col>
      <xdr:colOff>104479</xdr:colOff>
      <xdr:row>19</xdr:row>
      <xdr:rowOff>128927</xdr:rowOff>
    </xdr:to>
    <xdr:cxnSp macro="">
      <xdr:nvCxnSpPr>
        <xdr:cNvPr id="36" name="Connector: Elbow 35">
          <a:extLst>
            <a:ext uri="{FF2B5EF4-FFF2-40B4-BE49-F238E27FC236}">
              <a16:creationId xmlns:a16="http://schemas.microsoft.com/office/drawing/2014/main" id="{3C5855AA-2F7E-7846-C163-97F2CE18F3C9}"/>
            </a:ext>
          </a:extLst>
        </xdr:cNvPr>
        <xdr:cNvCxnSpPr>
          <a:stCxn id="16" idx="3"/>
          <a:endCxn id="8" idx="1"/>
        </xdr:cNvCxnSpPr>
      </xdr:nvCxnSpPr>
      <xdr:spPr>
        <a:xfrm flipV="1">
          <a:off x="5971442" y="2790213"/>
          <a:ext cx="951655" cy="695361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9158</xdr:colOff>
      <xdr:row>11</xdr:row>
      <xdr:rowOff>153866</xdr:rowOff>
    </xdr:from>
    <xdr:to>
      <xdr:col>16</xdr:col>
      <xdr:colOff>104479</xdr:colOff>
      <xdr:row>15</xdr:row>
      <xdr:rowOff>92989</xdr:rowOff>
    </xdr:to>
    <xdr:cxnSp macro="">
      <xdr:nvCxnSpPr>
        <xdr:cNvPr id="38" name="Connector: Elbow 37">
          <a:extLst>
            <a:ext uri="{FF2B5EF4-FFF2-40B4-BE49-F238E27FC236}">
              <a16:creationId xmlns:a16="http://schemas.microsoft.com/office/drawing/2014/main" id="{A9EB3366-51AE-4F17-9969-082694F76DF2}"/>
            </a:ext>
          </a:extLst>
        </xdr:cNvPr>
        <xdr:cNvCxnSpPr>
          <a:stCxn id="5" idx="3"/>
          <a:endCxn id="8" idx="1"/>
        </xdr:cNvCxnSpPr>
      </xdr:nvCxnSpPr>
      <xdr:spPr>
        <a:xfrm>
          <a:off x="5971442" y="2191667"/>
          <a:ext cx="951655" cy="598546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6914-957D-4AD1-9451-30230F5D55E7}">
  <sheetPr>
    <tabColor rgb="FFCCCCCE"/>
    <outlinePr summaryBelow="0" summaryRight="0"/>
  </sheetPr>
  <dimension ref="A1:XFC91"/>
  <sheetViews>
    <sheetView showGridLines="0" tabSelected="1" zoomScale="80" zoomScaleNormal="80" workbookViewId="0"/>
  </sheetViews>
  <sheetFormatPr defaultColWidth="8" defaultRowHeight="0" customHeight="1" zeroHeight="1" x14ac:dyDescent="0.35"/>
  <cols>
    <col min="1" max="1" width="7.625" style="56" customWidth="1"/>
    <col min="2" max="2" width="57.625" style="56" bestFit="1" customWidth="1"/>
    <col min="3" max="3" width="13.5" style="56" customWidth="1"/>
    <col min="4" max="11" width="8" style="56" customWidth="1"/>
    <col min="12" max="13" width="8" style="56" hidden="1" customWidth="1"/>
    <col min="14" max="16383" width="0" style="56" hidden="1" customWidth="1"/>
    <col min="16384" max="16384" width="8.25" style="56" hidden="1" customWidth="1"/>
  </cols>
  <sheetData>
    <row r="1" spans="1:10" ht="30.75" x14ac:dyDescent="0.35">
      <c r="A1" s="54" t="str">
        <f ca="1" xml:space="preserve"> RIGHT(CELL("filename", $A$1), LEN(CELL("filename", $A$1)) - SEARCH("]", CELL("filename", $A$1)))</f>
        <v>Cover</v>
      </c>
      <c r="B1" s="54"/>
      <c r="C1" s="55"/>
      <c r="D1" s="55"/>
      <c r="E1" s="55"/>
      <c r="F1" s="55"/>
      <c r="G1" s="55"/>
      <c r="H1" s="55"/>
      <c r="I1" s="55"/>
      <c r="J1" s="55"/>
    </row>
    <row r="2" spans="1:10" ht="13.15" x14ac:dyDescent="0.35"/>
    <row r="3" spans="1:10" s="57" customFormat="1" ht="23.25" x14ac:dyDescent="0.35">
      <c r="B3" s="62" t="s">
        <v>2</v>
      </c>
    </row>
    <row r="4" spans="1:10" ht="13.15" x14ac:dyDescent="0.35"/>
    <row r="5" spans="1:10" ht="13.15" x14ac:dyDescent="0.35">
      <c r="B5" s="56" t="s">
        <v>174</v>
      </c>
      <c r="C5" s="58" t="s">
        <v>175</v>
      </c>
    </row>
    <row r="6" spans="1:10" ht="13.15" x14ac:dyDescent="0.35">
      <c r="B6" s="56" t="s">
        <v>3</v>
      </c>
      <c r="C6" s="58">
        <v>1</v>
      </c>
    </row>
    <row r="7" spans="1:10" ht="13.15" x14ac:dyDescent="0.35">
      <c r="B7" s="56" t="s">
        <v>4</v>
      </c>
      <c r="C7" s="59" t="str">
        <f ca="1">MID(CELL("filename"), FIND("[", CELL("filename"), 1) + 1, FIND("]", CELL("filename"), 1) - FIND("[", CELL("filename"), 1) - 1)</f>
        <v>PR24 FD OC12 ODI risk - Feeder Model (Operational Greenhouse Gas Emissions).xlsx</v>
      </c>
    </row>
    <row r="8" spans="1:10" ht="13.15" x14ac:dyDescent="0.35">
      <c r="B8" s="56" t="s">
        <v>5</v>
      </c>
      <c r="C8" s="60">
        <v>45627</v>
      </c>
    </row>
    <row r="9" spans="1:10" ht="13.15" x14ac:dyDescent="0.35"/>
    <row r="10" spans="1:10" ht="14.25" x14ac:dyDescent="0.35">
      <c r="B10" s="56" t="s">
        <v>6</v>
      </c>
      <c r="C10" s="63" t="s">
        <v>7</v>
      </c>
    </row>
    <row r="11" spans="1:10" ht="13.15" x14ac:dyDescent="0.4">
      <c r="C11" s="61"/>
    </row>
    <row r="12" spans="1:10" ht="13.15" x14ac:dyDescent="0.35"/>
    <row r="13" spans="1:10" ht="13.15" x14ac:dyDescent="0.35"/>
    <row r="14" spans="1:10" ht="13.15" x14ac:dyDescent="0.35"/>
    <row r="15" spans="1:10" ht="13.15" x14ac:dyDescent="0.35"/>
    <row r="16" spans="1:10" ht="13.15" x14ac:dyDescent="0.35"/>
    <row r="17" spans="2:2" ht="13.15" x14ac:dyDescent="0.35"/>
    <row r="18" spans="2:2" ht="13.15" x14ac:dyDescent="0.35"/>
    <row r="19" spans="2:2" ht="13.15" x14ac:dyDescent="0.35"/>
    <row r="20" spans="2:2" ht="14.25" x14ac:dyDescent="0.45">
      <c r="B20" s="64"/>
    </row>
    <row r="21" spans="2:2" ht="13.15" x14ac:dyDescent="0.35"/>
    <row r="22" spans="2:2" ht="13.15" x14ac:dyDescent="0.35"/>
    <row r="23" spans="2:2" ht="13.15" x14ac:dyDescent="0.35"/>
    <row r="24" spans="2:2" ht="13.15" x14ac:dyDescent="0.35"/>
    <row r="25" spans="2:2" ht="13.15" x14ac:dyDescent="0.35"/>
    <row r="26" spans="2:2" ht="13.15" x14ac:dyDescent="0.35"/>
    <row r="27" spans="2:2" ht="13.15" x14ac:dyDescent="0.35"/>
    <row r="28" spans="2:2" ht="13.15" x14ac:dyDescent="0.35"/>
    <row r="29" spans="2:2" ht="13.15" x14ac:dyDescent="0.35"/>
    <row r="30" spans="2:2" ht="13.15" x14ac:dyDescent="0.35"/>
    <row r="31" spans="2:2" ht="13.15" x14ac:dyDescent="0.35"/>
    <row r="32" spans="2:2" ht="13.15" x14ac:dyDescent="0.35"/>
    <row r="33" ht="13.15" x14ac:dyDescent="0.35"/>
    <row r="34" ht="13.15" x14ac:dyDescent="0.35"/>
    <row r="35" ht="13.15" x14ac:dyDescent="0.35"/>
    <row r="36" ht="13.15" x14ac:dyDescent="0.35"/>
    <row r="37" ht="13.15" hidden="1" x14ac:dyDescent="0.35"/>
    <row r="38" ht="13.15" hidden="1" x14ac:dyDescent="0.35"/>
    <row r="39" ht="13.5" hidden="1" customHeight="1" x14ac:dyDescent="0.35"/>
    <row r="40" ht="13.5" hidden="1" customHeight="1" x14ac:dyDescent="0.35"/>
    <row r="41" ht="13.5" hidden="1" customHeight="1" x14ac:dyDescent="0.35"/>
    <row r="42" ht="13.5" hidden="1" customHeight="1" x14ac:dyDescent="0.35"/>
    <row r="43" ht="13.5" hidden="1" customHeight="1" x14ac:dyDescent="0.35"/>
    <row r="44" ht="13.5" hidden="1" customHeight="1" x14ac:dyDescent="0.35"/>
    <row r="45" ht="13.5" hidden="1" customHeight="1" x14ac:dyDescent="0.35"/>
    <row r="46" ht="13.5" hidden="1" customHeight="1" x14ac:dyDescent="0.35"/>
    <row r="47" ht="13.5" hidden="1" customHeight="1" x14ac:dyDescent="0.35"/>
    <row r="48" ht="13.5" hidden="1" customHeight="1" x14ac:dyDescent="0.35"/>
    <row r="49" ht="13.5" hidden="1" customHeight="1" x14ac:dyDescent="0.35"/>
    <row r="50" ht="13.5" hidden="1" customHeight="1" x14ac:dyDescent="0.35"/>
    <row r="51" ht="13.5" hidden="1" customHeight="1" x14ac:dyDescent="0.35"/>
    <row r="52" ht="13.5" hidden="1" customHeight="1" x14ac:dyDescent="0.35"/>
    <row r="53" ht="13.5" hidden="1" customHeight="1" x14ac:dyDescent="0.35"/>
    <row r="54" ht="13.5" hidden="1" customHeight="1" x14ac:dyDescent="0.35"/>
    <row r="55" ht="13.5" hidden="1" customHeight="1" x14ac:dyDescent="0.35"/>
    <row r="56" ht="13.5" hidden="1" customHeight="1" x14ac:dyDescent="0.35"/>
    <row r="57" ht="13.5" hidden="1" customHeight="1" x14ac:dyDescent="0.35"/>
    <row r="58" ht="13.5" hidden="1" customHeight="1" x14ac:dyDescent="0.35"/>
    <row r="59" ht="13.5" hidden="1" customHeight="1" x14ac:dyDescent="0.35"/>
    <row r="60" ht="13.5" hidden="1" customHeight="1" x14ac:dyDescent="0.35"/>
    <row r="61" ht="13.5" hidden="1" customHeight="1" x14ac:dyDescent="0.35"/>
    <row r="62" ht="13.5" hidden="1" customHeight="1" x14ac:dyDescent="0.35"/>
    <row r="63" ht="13.5" hidden="1" customHeight="1" x14ac:dyDescent="0.35"/>
    <row r="64" ht="13.5" hidden="1" customHeight="1" x14ac:dyDescent="0.35"/>
    <row r="65" ht="13.5" hidden="1" customHeight="1" x14ac:dyDescent="0.35"/>
    <row r="66" ht="13.5" hidden="1" customHeight="1" x14ac:dyDescent="0.35"/>
    <row r="67" ht="13.5" hidden="1" customHeight="1" x14ac:dyDescent="0.35"/>
    <row r="68" ht="13.5" hidden="1" customHeight="1" x14ac:dyDescent="0.35"/>
    <row r="69" ht="13.5" hidden="1" customHeight="1" x14ac:dyDescent="0.35"/>
    <row r="70" ht="13.5" hidden="1" customHeight="1" x14ac:dyDescent="0.35"/>
    <row r="71" ht="13.5" hidden="1" customHeight="1" x14ac:dyDescent="0.35"/>
    <row r="72" ht="13.5" hidden="1" customHeight="1" x14ac:dyDescent="0.35"/>
    <row r="73" ht="13.5" hidden="1" customHeight="1" x14ac:dyDescent="0.35"/>
    <row r="74" ht="13.5" hidden="1" customHeight="1" x14ac:dyDescent="0.35"/>
    <row r="75" ht="13.5" hidden="1" customHeight="1" x14ac:dyDescent="0.35"/>
    <row r="76" ht="13.5" hidden="1" customHeight="1" x14ac:dyDescent="0.35"/>
    <row r="77" ht="13.5" hidden="1" customHeight="1" x14ac:dyDescent="0.35"/>
    <row r="78" ht="13.5" hidden="1" customHeight="1" x14ac:dyDescent="0.35"/>
    <row r="79" ht="13.5" hidden="1" customHeight="1" x14ac:dyDescent="0.35"/>
    <row r="80" ht="13.5" hidden="1" customHeight="1" x14ac:dyDescent="0.35"/>
    <row r="81" ht="13.5" hidden="1" customHeight="1" x14ac:dyDescent="0.35"/>
    <row r="82" ht="13.5" hidden="1" customHeight="1" x14ac:dyDescent="0.35"/>
    <row r="83" ht="13.5" hidden="1" customHeight="1" x14ac:dyDescent="0.35"/>
    <row r="84" ht="13.5" hidden="1" customHeight="1" x14ac:dyDescent="0.35"/>
    <row r="85" ht="13.5" hidden="1" customHeight="1" x14ac:dyDescent="0.35"/>
    <row r="86" ht="13.5" hidden="1" customHeight="1" x14ac:dyDescent="0.35"/>
    <row r="87" ht="13.5" hidden="1" customHeight="1" x14ac:dyDescent="0.35"/>
    <row r="88" ht="13.5" hidden="1" customHeight="1" x14ac:dyDescent="0.35"/>
    <row r="89" ht="13.5" hidden="1" customHeight="1" x14ac:dyDescent="0.35"/>
    <row r="90" ht="13.5" hidden="1" customHeight="1" x14ac:dyDescent="0.35"/>
    <row r="91" ht="13.5" hidden="1" customHeight="1" x14ac:dyDescent="0.35"/>
  </sheetData>
  <hyperlinks>
    <hyperlink ref="C10" r:id="rId1" xr:uid="{B120479D-2B44-47E6-900E-B43173EC35C5}"/>
  </hyperlinks>
  <pageMargins left="0.7" right="0.7" top="0.75" bottom="0.75" header="0.3" footer="0.3"/>
  <pageSetup paperSize="9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5880-EC68-401C-8E27-32FEED2F2AEC}">
  <sheetPr codeName="Sheet9">
    <tabColor rgb="FF92D050"/>
  </sheetPr>
  <dimension ref="A1:W47"/>
  <sheetViews>
    <sheetView showGridLines="0" zoomScale="80" zoomScaleNormal="80" workbookViewId="0">
      <pane ySplit="5" topLeftCell="A7" activePane="bottomLeft" state="frozen"/>
      <selection activeCell="C40" sqref="C40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9" style="65" customWidth="1"/>
    <col min="6" max="6" width="20.375" style="65" bestFit="1" customWidth="1"/>
    <col min="7" max="7" width="50.75" style="65" bestFit="1" customWidth="1"/>
    <col min="8" max="8" width="9" style="65" customWidth="1"/>
    <col min="9" max="9" width="9" style="74" customWidth="1"/>
    <col min="10" max="10" width="2.25" style="74" customWidth="1"/>
    <col min="11" max="11" width="9" style="74" customWidth="1"/>
    <col min="12" max="12" width="9" style="65" customWidth="1"/>
    <col min="13" max="23" width="0" style="65" hidden="1" customWidth="1"/>
    <col min="24" max="16384" width="9" style="65" hidden="1"/>
  </cols>
  <sheetData>
    <row r="1" spans="1:11" s="4" customFormat="1" ht="30.75" x14ac:dyDescent="0.35">
      <c r="A1" s="4" t="str">
        <f ca="1">RIGHT(CELL("filename", A1), LEN(CELL("filename", A1)) - SEARCH("]", CELL("filename", A1)))</f>
        <v>Final Output</v>
      </c>
      <c r="D1" s="5"/>
      <c r="I1" s="15"/>
      <c r="J1" s="15"/>
      <c r="K1" s="15"/>
    </row>
    <row r="2" spans="1:11" s="1" customFormat="1" ht="13.15" x14ac:dyDescent="0.35">
      <c r="A2" s="6"/>
      <c r="I2" s="16"/>
      <c r="J2" s="16"/>
      <c r="K2" s="16"/>
    </row>
    <row r="3" spans="1:11" s="1" customFormat="1" ht="13.15" x14ac:dyDescent="0.35">
      <c r="A3" s="6"/>
      <c r="E3" s="7" t="s">
        <v>50</v>
      </c>
      <c r="F3" s="7" t="s">
        <v>58</v>
      </c>
      <c r="G3" s="7" t="s">
        <v>52</v>
      </c>
      <c r="H3" s="7" t="s">
        <v>13</v>
      </c>
      <c r="I3" s="18" t="s">
        <v>70</v>
      </c>
      <c r="J3" s="16"/>
      <c r="K3" s="18" t="s">
        <v>53</v>
      </c>
    </row>
    <row r="4" spans="1:11" s="1" customFormat="1" ht="13.15" x14ac:dyDescent="0.35">
      <c r="A4" s="6"/>
      <c r="F4" s="6"/>
      <c r="I4" s="16"/>
      <c r="J4" s="16"/>
      <c r="K4" s="16"/>
    </row>
    <row r="5" spans="1:11" s="1" customFormat="1" ht="13.15" x14ac:dyDescent="0.35">
      <c r="A5" s="6"/>
      <c r="I5" s="16"/>
      <c r="J5" s="19"/>
      <c r="K5" s="16"/>
    </row>
    <row r="6" spans="1:11" s="1" customFormat="1" ht="13.15" x14ac:dyDescent="0.35">
      <c r="A6" s="6"/>
      <c r="I6" s="16"/>
      <c r="J6" s="19"/>
      <c r="K6" s="16"/>
    </row>
    <row r="7" spans="1:11" s="71" customFormat="1" ht="13.15" x14ac:dyDescent="0.35">
      <c r="A7" s="70" t="s">
        <v>91</v>
      </c>
      <c r="B7" s="70"/>
      <c r="C7" s="70"/>
      <c r="D7" s="70"/>
      <c r="E7" s="70"/>
      <c r="F7" s="70"/>
      <c r="G7" s="70"/>
      <c r="H7" s="70"/>
    </row>
    <row r="8" spans="1:11" s="1" customFormat="1" ht="13.15" x14ac:dyDescent="0.35">
      <c r="A8" s="6"/>
      <c r="I8" s="16"/>
      <c r="J8" s="16"/>
      <c r="K8" s="16"/>
    </row>
    <row r="9" spans="1:11" s="1" customFormat="1" ht="13.15" x14ac:dyDescent="0.35">
      <c r="A9" s="6"/>
      <c r="E9" s="9"/>
      <c r="F9" s="1" t="s">
        <v>60</v>
      </c>
      <c r="G9" s="1" t="s">
        <v>68</v>
      </c>
      <c r="H9" s="1" t="s">
        <v>69</v>
      </c>
      <c r="I9" s="16" t="s">
        <v>72</v>
      </c>
      <c r="J9" s="34"/>
      <c r="K9" s="35">
        <f>Water.Percentiles!K29</f>
        <v>-1.4837079849545212</v>
      </c>
    </row>
    <row r="10" spans="1:11" s="1" customFormat="1" ht="13.15" hidden="1" outlineLevel="1" x14ac:dyDescent="0.35">
      <c r="A10" s="6"/>
      <c r="E10" s="9"/>
      <c r="F10" s="1" t="s">
        <v>60</v>
      </c>
      <c r="G10" s="1" t="s">
        <v>68</v>
      </c>
      <c r="H10" s="1" t="s">
        <v>69</v>
      </c>
      <c r="I10" s="16" t="s">
        <v>73</v>
      </c>
      <c r="J10" s="34"/>
      <c r="K10" s="35">
        <f>Water.Percentiles!K30</f>
        <v>-1.1365719181751426</v>
      </c>
    </row>
    <row r="11" spans="1:11" s="1" customFormat="1" ht="13.15" hidden="1" outlineLevel="1" x14ac:dyDescent="0.35">
      <c r="A11" s="6"/>
      <c r="E11" s="9"/>
      <c r="F11" s="1" t="s">
        <v>60</v>
      </c>
      <c r="G11" s="1" t="s">
        <v>68</v>
      </c>
      <c r="H11" s="1" t="s">
        <v>69</v>
      </c>
      <c r="I11" s="16" t="s">
        <v>74</v>
      </c>
      <c r="J11" s="34"/>
      <c r="K11" s="35">
        <f>Water.Percentiles!K31</f>
        <v>-0.59420107647612719</v>
      </c>
    </row>
    <row r="12" spans="1:11" s="1" customFormat="1" ht="13.15" hidden="1" outlineLevel="1" x14ac:dyDescent="0.35">
      <c r="A12" s="6"/>
      <c r="E12" s="9"/>
      <c r="F12" s="1" t="s">
        <v>60</v>
      </c>
      <c r="G12" s="1" t="s">
        <v>68</v>
      </c>
      <c r="H12" s="1" t="s">
        <v>69</v>
      </c>
      <c r="I12" s="16" t="s">
        <v>75</v>
      </c>
      <c r="J12" s="34"/>
      <c r="K12" s="35">
        <f>Water.Percentiles!K32</f>
        <v>-0.41524535764080656</v>
      </c>
    </row>
    <row r="13" spans="1:11" s="1" customFormat="1" ht="13.15" hidden="1" outlineLevel="1" x14ac:dyDescent="0.35">
      <c r="A13" s="6"/>
      <c r="E13" s="9"/>
      <c r="F13" s="1" t="s">
        <v>60</v>
      </c>
      <c r="G13" s="1" t="s">
        <v>68</v>
      </c>
      <c r="H13" s="1" t="s">
        <v>69</v>
      </c>
      <c r="I13" s="16" t="s">
        <v>76</v>
      </c>
      <c r="J13" s="34"/>
      <c r="K13" s="35">
        <f>Water.Percentiles!K33</f>
        <v>-0.28410869417646634</v>
      </c>
    </row>
    <row r="14" spans="1:11" s="1" customFormat="1" ht="13.15" hidden="1" outlineLevel="1" x14ac:dyDescent="0.35">
      <c r="A14" s="6"/>
      <c r="E14" s="9"/>
      <c r="F14" s="1" t="s">
        <v>60</v>
      </c>
      <c r="G14" s="1" t="s">
        <v>68</v>
      </c>
      <c r="H14" s="1" t="s">
        <v>69</v>
      </c>
      <c r="I14" s="16" t="s">
        <v>77</v>
      </c>
      <c r="J14" s="34"/>
      <c r="K14" s="35">
        <f>Water.Percentiles!K34</f>
        <v>-0.21134671476907207</v>
      </c>
    </row>
    <row r="15" spans="1:11" s="1" customFormat="1" ht="13.15" hidden="1" outlineLevel="1" x14ac:dyDescent="0.35">
      <c r="A15" s="6"/>
      <c r="E15" s="9"/>
      <c r="F15" s="1" t="s">
        <v>60</v>
      </c>
      <c r="G15" s="1" t="s">
        <v>68</v>
      </c>
      <c r="H15" s="1" t="s">
        <v>69</v>
      </c>
      <c r="I15" s="16" t="s">
        <v>78</v>
      </c>
      <c r="J15" s="34"/>
      <c r="K15" s="35">
        <f>Water.Percentiles!K35</f>
        <v>-0.13941493956803</v>
      </c>
    </row>
    <row r="16" spans="1:11" s="1" customFormat="1" ht="13.15" hidden="1" outlineLevel="1" x14ac:dyDescent="0.35">
      <c r="A16" s="6"/>
      <c r="E16" s="9"/>
      <c r="F16" s="1" t="s">
        <v>60</v>
      </c>
      <c r="G16" s="1" t="s">
        <v>68</v>
      </c>
      <c r="H16" s="1" t="s">
        <v>69</v>
      </c>
      <c r="I16" s="16" t="s">
        <v>79</v>
      </c>
      <c r="J16" s="34"/>
      <c r="K16" s="35">
        <f>Water.Percentiles!K36</f>
        <v>-6.733468563279274E-2</v>
      </c>
    </row>
    <row r="17" spans="1:11" s="1" customFormat="1" ht="13.15" hidden="1" outlineLevel="1" x14ac:dyDescent="0.35">
      <c r="A17" s="6"/>
      <c r="E17" s="9"/>
      <c r="F17" s="1" t="s">
        <v>60</v>
      </c>
      <c r="G17" s="1" t="s">
        <v>68</v>
      </c>
      <c r="H17" s="1" t="s">
        <v>69</v>
      </c>
      <c r="I17" s="16" t="s">
        <v>80</v>
      </c>
      <c r="J17" s="34"/>
      <c r="K17" s="35">
        <f>Water.Percentiles!K37</f>
        <v>0</v>
      </c>
    </row>
    <row r="18" spans="1:11" s="1" customFormat="1" ht="13.15" hidden="1" outlineLevel="1" x14ac:dyDescent="0.35">
      <c r="A18" s="6"/>
      <c r="E18" s="9"/>
      <c r="F18" s="1" t="s">
        <v>60</v>
      </c>
      <c r="G18" s="1" t="s">
        <v>68</v>
      </c>
      <c r="H18" s="1" t="s">
        <v>69</v>
      </c>
      <c r="I18" s="16" t="s">
        <v>81</v>
      </c>
      <c r="J18" s="34"/>
      <c r="K18" s="35">
        <f>Water.Percentiles!K38</f>
        <v>7.6546606473526374E-2</v>
      </c>
    </row>
    <row r="19" spans="1:11" s="1" customFormat="1" ht="13.15" hidden="1" outlineLevel="1" x14ac:dyDescent="0.35">
      <c r="A19" s="6"/>
      <c r="E19" s="9"/>
      <c r="F19" s="1" t="s">
        <v>60</v>
      </c>
      <c r="G19" s="1" t="s">
        <v>68</v>
      </c>
      <c r="H19" s="1" t="s">
        <v>69</v>
      </c>
      <c r="I19" s="16" t="s">
        <v>82</v>
      </c>
      <c r="J19" s="34"/>
      <c r="K19" s="35">
        <f>Water.Percentiles!K39</f>
        <v>0.14041744805097467</v>
      </c>
    </row>
    <row r="20" spans="1:11" s="1" customFormat="1" ht="13.15" hidden="1" outlineLevel="1" x14ac:dyDescent="0.35">
      <c r="A20" s="6"/>
      <c r="E20" s="9"/>
      <c r="F20" s="1" t="s">
        <v>60</v>
      </c>
      <c r="G20" s="1" t="s">
        <v>68</v>
      </c>
      <c r="H20" s="1" t="s">
        <v>69</v>
      </c>
      <c r="I20" s="16" t="s">
        <v>83</v>
      </c>
      <c r="J20" s="34"/>
      <c r="K20" s="35">
        <f>Water.Percentiles!K40</f>
        <v>0.22682459207767666</v>
      </c>
    </row>
    <row r="21" spans="1:11" s="1" customFormat="1" ht="13.15" hidden="1" outlineLevel="1" x14ac:dyDescent="0.35">
      <c r="A21" s="6"/>
      <c r="E21" s="9"/>
      <c r="F21" s="1" t="s">
        <v>60</v>
      </c>
      <c r="G21" s="1" t="s">
        <v>68</v>
      </c>
      <c r="H21" s="1" t="s">
        <v>69</v>
      </c>
      <c r="I21" s="16" t="s">
        <v>84</v>
      </c>
      <c r="J21" s="34"/>
      <c r="K21" s="35">
        <f>Water.Percentiles!K41</f>
        <v>0.29802217724222141</v>
      </c>
    </row>
    <row r="22" spans="1:11" s="1" customFormat="1" ht="13.15" hidden="1" outlineLevel="1" x14ac:dyDescent="0.35">
      <c r="A22" s="6"/>
      <c r="E22" s="9"/>
      <c r="F22" s="1" t="s">
        <v>60</v>
      </c>
      <c r="G22" s="1" t="s">
        <v>68</v>
      </c>
      <c r="H22" s="1" t="s">
        <v>69</v>
      </c>
      <c r="I22" s="16" t="s">
        <v>85</v>
      </c>
      <c r="J22" s="34"/>
      <c r="K22" s="35">
        <f>Water.Percentiles!K42</f>
        <v>0.46963846414915594</v>
      </c>
    </row>
    <row r="23" spans="1:11" s="1" customFormat="1" ht="13.15" hidden="1" outlineLevel="1" x14ac:dyDescent="0.35">
      <c r="A23" s="6"/>
      <c r="E23" s="9"/>
      <c r="F23" s="1" t="s">
        <v>60</v>
      </c>
      <c r="G23" s="1" t="s">
        <v>68</v>
      </c>
      <c r="H23" s="1" t="s">
        <v>69</v>
      </c>
      <c r="I23" s="16" t="s">
        <v>86</v>
      </c>
      <c r="J23" s="34"/>
      <c r="K23" s="35">
        <f>Water.Percentiles!K43</f>
        <v>0.85372492724387583</v>
      </c>
    </row>
    <row r="24" spans="1:11" s="1" customFormat="1" ht="13.15" hidden="1" outlineLevel="1" x14ac:dyDescent="0.35">
      <c r="A24" s="6"/>
      <c r="E24" s="9"/>
      <c r="F24" s="1" t="s">
        <v>60</v>
      </c>
      <c r="G24" s="1" t="s">
        <v>68</v>
      </c>
      <c r="H24" s="1" t="s">
        <v>69</v>
      </c>
      <c r="I24" s="16" t="s">
        <v>87</v>
      </c>
      <c r="J24" s="34"/>
      <c r="K24" s="35">
        <f>Water.Percentiles!K44</f>
        <v>1.1350594456600873</v>
      </c>
    </row>
    <row r="25" spans="1:11" s="1" customFormat="1" ht="13.15" hidden="1" outlineLevel="1" x14ac:dyDescent="0.35">
      <c r="A25" s="6"/>
      <c r="E25" s="9"/>
      <c r="F25" s="1" t="s">
        <v>60</v>
      </c>
      <c r="G25" s="1" t="s">
        <v>68</v>
      </c>
      <c r="H25" s="1" t="s">
        <v>69</v>
      </c>
      <c r="I25" s="16" t="s">
        <v>88</v>
      </c>
      <c r="J25" s="34"/>
      <c r="K25" s="35">
        <f>Water.Percentiles!K45</f>
        <v>1.615026815759405</v>
      </c>
    </row>
    <row r="26" spans="1:11" collapsed="1" x14ac:dyDescent="0.45">
      <c r="K26" s="77"/>
    </row>
    <row r="27" spans="1:11" s="71" customFormat="1" ht="13.15" x14ac:dyDescent="0.35">
      <c r="A27" s="70" t="s">
        <v>92</v>
      </c>
      <c r="B27" s="70"/>
      <c r="C27" s="70"/>
      <c r="D27" s="70"/>
      <c r="E27" s="70"/>
      <c r="F27" s="70"/>
      <c r="G27" s="70"/>
      <c r="H27" s="70"/>
      <c r="K27" s="78"/>
    </row>
    <row r="28" spans="1:11" s="1" customFormat="1" ht="13.15" x14ac:dyDescent="0.35">
      <c r="A28" s="6"/>
      <c r="I28" s="16"/>
      <c r="J28" s="16"/>
      <c r="K28" s="36"/>
    </row>
    <row r="29" spans="1:11" s="1" customFormat="1" ht="13.15" x14ac:dyDescent="0.35">
      <c r="A29" s="6"/>
      <c r="E29" s="9"/>
      <c r="F29" s="1" t="s">
        <v>89</v>
      </c>
      <c r="G29" s="1" t="s">
        <v>68</v>
      </c>
      <c r="H29" s="1" t="s">
        <v>69</v>
      </c>
      <c r="I29" s="16" t="s">
        <v>72</v>
      </c>
      <c r="J29" s="34"/>
      <c r="K29" s="37">
        <f>Wastewater.Percentiles!K23</f>
        <v>-1.2132078084332143</v>
      </c>
    </row>
    <row r="30" spans="1:11" s="1" customFormat="1" ht="13.15" hidden="1" outlineLevel="1" x14ac:dyDescent="0.35">
      <c r="A30" s="6"/>
      <c r="E30" s="9"/>
      <c r="F30" s="1" t="s">
        <v>89</v>
      </c>
      <c r="G30" s="1" t="s">
        <v>68</v>
      </c>
      <c r="H30" s="1" t="s">
        <v>69</v>
      </c>
      <c r="I30" s="16" t="s">
        <v>73</v>
      </c>
      <c r="J30" s="34"/>
      <c r="K30" s="37">
        <f>Wastewater.Percentiles!K24</f>
        <v>-0.8007336519739795</v>
      </c>
    </row>
    <row r="31" spans="1:11" s="1" customFormat="1" ht="13.15" hidden="1" outlineLevel="1" x14ac:dyDescent="0.35">
      <c r="A31" s="6"/>
      <c r="E31" s="9"/>
      <c r="F31" s="1" t="s">
        <v>89</v>
      </c>
      <c r="G31" s="1" t="s">
        <v>68</v>
      </c>
      <c r="H31" s="1" t="s">
        <v>69</v>
      </c>
      <c r="I31" s="16" t="s">
        <v>74</v>
      </c>
      <c r="J31" s="34"/>
      <c r="K31" s="37">
        <f>Wastewater.Percentiles!K25</f>
        <v>-0.6305981089193724</v>
      </c>
    </row>
    <row r="32" spans="1:11" s="1" customFormat="1" ht="13.15" hidden="1" outlineLevel="1" x14ac:dyDescent="0.35">
      <c r="A32" s="6"/>
      <c r="E32" s="9"/>
      <c r="F32" s="1" t="s">
        <v>89</v>
      </c>
      <c r="G32" s="1" t="s">
        <v>68</v>
      </c>
      <c r="H32" s="1" t="s">
        <v>69</v>
      </c>
      <c r="I32" s="16" t="s">
        <v>75</v>
      </c>
      <c r="J32" s="34"/>
      <c r="K32" s="37">
        <f>Wastewater.Percentiles!K26</f>
        <v>-0.49737562749240172</v>
      </c>
    </row>
    <row r="33" spans="1:11" s="1" customFormat="1" ht="13.15" hidden="1" outlineLevel="1" x14ac:dyDescent="0.35">
      <c r="A33" s="6"/>
      <c r="E33" s="9"/>
      <c r="F33" s="1" t="s">
        <v>89</v>
      </c>
      <c r="G33" s="1" t="s">
        <v>68</v>
      </c>
      <c r="H33" s="1" t="s">
        <v>69</v>
      </c>
      <c r="I33" s="16" t="s">
        <v>76</v>
      </c>
      <c r="J33" s="34"/>
      <c r="K33" s="37">
        <f>Wastewater.Percentiles!K27</f>
        <v>-0.39602359943709536</v>
      </c>
    </row>
    <row r="34" spans="1:11" s="1" customFormat="1" ht="13.15" hidden="1" outlineLevel="1" x14ac:dyDescent="0.35">
      <c r="A34" s="6"/>
      <c r="E34" s="9"/>
      <c r="F34" s="1" t="s">
        <v>89</v>
      </c>
      <c r="G34" s="1" t="s">
        <v>68</v>
      </c>
      <c r="H34" s="1" t="s">
        <v>69</v>
      </c>
      <c r="I34" s="16" t="s">
        <v>77</v>
      </c>
      <c r="J34" s="34"/>
      <c r="K34" s="37">
        <f>Wastewater.Percentiles!K28</f>
        <v>-0.18195151150795497</v>
      </c>
    </row>
    <row r="35" spans="1:11" s="1" customFormat="1" ht="13.15" hidden="1" outlineLevel="1" x14ac:dyDescent="0.35">
      <c r="A35" s="6"/>
      <c r="E35" s="9"/>
      <c r="F35" s="1" t="s">
        <v>89</v>
      </c>
      <c r="G35" s="1" t="s">
        <v>68</v>
      </c>
      <c r="H35" s="1" t="s">
        <v>69</v>
      </c>
      <c r="I35" s="16" t="s">
        <v>78</v>
      </c>
      <c r="J35" s="34"/>
      <c r="K35" s="37">
        <f>Wastewater.Percentiles!K29</f>
        <v>-0.10671944592169762</v>
      </c>
    </row>
    <row r="36" spans="1:11" s="1" customFormat="1" ht="13.15" hidden="1" outlineLevel="1" x14ac:dyDescent="0.35">
      <c r="A36" s="6"/>
      <c r="E36" s="9"/>
      <c r="F36" s="1" t="s">
        <v>89</v>
      </c>
      <c r="G36" s="1" t="s">
        <v>68</v>
      </c>
      <c r="H36" s="1" t="s">
        <v>69</v>
      </c>
      <c r="I36" s="16" t="s">
        <v>79</v>
      </c>
      <c r="J36" s="34"/>
      <c r="K36" s="37">
        <f>Wastewater.Percentiles!K30</f>
        <v>-3.3174134987240568E-2</v>
      </c>
    </row>
    <row r="37" spans="1:11" s="1" customFormat="1" ht="13.15" hidden="1" outlineLevel="1" x14ac:dyDescent="0.35">
      <c r="A37" s="6"/>
      <c r="E37" s="9"/>
      <c r="F37" s="1" t="s">
        <v>89</v>
      </c>
      <c r="G37" s="1" t="s">
        <v>68</v>
      </c>
      <c r="H37" s="1" t="s">
        <v>69</v>
      </c>
      <c r="I37" s="16" t="s">
        <v>80</v>
      </c>
      <c r="J37" s="34"/>
      <c r="K37" s="37">
        <f>Wastewater.Percentiles!K31</f>
        <v>0</v>
      </c>
    </row>
    <row r="38" spans="1:11" s="1" customFormat="1" ht="13.15" hidden="1" outlineLevel="1" x14ac:dyDescent="0.35">
      <c r="A38" s="6"/>
      <c r="E38" s="9"/>
      <c r="F38" s="1" t="s">
        <v>89</v>
      </c>
      <c r="G38" s="1" t="s">
        <v>68</v>
      </c>
      <c r="H38" s="1" t="s">
        <v>69</v>
      </c>
      <c r="I38" s="16" t="s">
        <v>81</v>
      </c>
      <c r="J38" s="34"/>
      <c r="K38" s="37">
        <f>Wastewater.Percentiles!K32</f>
        <v>4.4237816637214794E-2</v>
      </c>
    </row>
    <row r="39" spans="1:11" s="1" customFormat="1" ht="13.15" hidden="1" outlineLevel="1" x14ac:dyDescent="0.35">
      <c r="A39" s="6"/>
      <c r="E39" s="9"/>
      <c r="F39" s="1" t="s">
        <v>89</v>
      </c>
      <c r="G39" s="1" t="s">
        <v>68</v>
      </c>
      <c r="H39" s="1" t="s">
        <v>69</v>
      </c>
      <c r="I39" s="16" t="s">
        <v>82</v>
      </c>
      <c r="J39" s="34"/>
      <c r="K39" s="37">
        <f>Wastewater.Percentiles!K33</f>
        <v>0.15136402244310126</v>
      </c>
    </row>
    <row r="40" spans="1:11" s="1" customFormat="1" ht="13.15" hidden="1" outlineLevel="1" x14ac:dyDescent="0.35">
      <c r="A40" s="6"/>
      <c r="E40" s="9"/>
      <c r="F40" s="1" t="s">
        <v>89</v>
      </c>
      <c r="G40" s="1" t="s">
        <v>68</v>
      </c>
      <c r="H40" s="1" t="s">
        <v>69</v>
      </c>
      <c r="I40" s="16" t="s">
        <v>83</v>
      </c>
      <c r="J40" s="34"/>
      <c r="K40" s="37">
        <f>Wastewater.Percentiles!K34</f>
        <v>0.32439425427950058</v>
      </c>
    </row>
    <row r="41" spans="1:11" s="1" customFormat="1" ht="13.15" hidden="1" outlineLevel="1" x14ac:dyDescent="0.35">
      <c r="A41" s="6"/>
      <c r="E41" s="9"/>
      <c r="F41" s="1" t="s">
        <v>89</v>
      </c>
      <c r="G41" s="1" t="s">
        <v>68</v>
      </c>
      <c r="H41" s="1" t="s">
        <v>69</v>
      </c>
      <c r="I41" s="16" t="s">
        <v>84</v>
      </c>
      <c r="J41" s="34"/>
      <c r="K41" s="37">
        <f>Wastewater.Percentiles!K35</f>
        <v>0.53770346193595653</v>
      </c>
    </row>
    <row r="42" spans="1:11" s="1" customFormat="1" ht="13.15" hidden="1" outlineLevel="1" x14ac:dyDescent="0.35">
      <c r="A42" s="6"/>
      <c r="E42" s="9"/>
      <c r="F42" s="1" t="s">
        <v>89</v>
      </c>
      <c r="G42" s="1" t="s">
        <v>68</v>
      </c>
      <c r="H42" s="1" t="s">
        <v>69</v>
      </c>
      <c r="I42" s="16" t="s">
        <v>85</v>
      </c>
      <c r="J42" s="34"/>
      <c r="K42" s="37">
        <f>Wastewater.Percentiles!K36</f>
        <v>0.73682474738493942</v>
      </c>
    </row>
    <row r="43" spans="1:11" s="1" customFormat="1" ht="13.15" hidden="1" outlineLevel="1" x14ac:dyDescent="0.35">
      <c r="A43" s="6"/>
      <c r="E43" s="9"/>
      <c r="F43" s="1" t="s">
        <v>89</v>
      </c>
      <c r="G43" s="1" t="s">
        <v>68</v>
      </c>
      <c r="H43" s="1" t="s">
        <v>69</v>
      </c>
      <c r="I43" s="16" t="s">
        <v>86</v>
      </c>
      <c r="J43" s="34"/>
      <c r="K43" s="37">
        <f>Wastewater.Percentiles!K37</f>
        <v>0.94404235062167463</v>
      </c>
    </row>
    <row r="44" spans="1:11" s="1" customFormat="1" ht="13.15" hidden="1" outlineLevel="1" x14ac:dyDescent="0.35">
      <c r="A44" s="6"/>
      <c r="E44" s="9"/>
      <c r="F44" s="1" t="s">
        <v>89</v>
      </c>
      <c r="G44" s="1" t="s">
        <v>68</v>
      </c>
      <c r="H44" s="1" t="s">
        <v>69</v>
      </c>
      <c r="I44" s="16" t="s">
        <v>87</v>
      </c>
      <c r="J44" s="34"/>
      <c r="K44" s="37">
        <f>Wastewater.Percentiles!K38</f>
        <v>1.0748824785888091</v>
      </c>
    </row>
    <row r="45" spans="1:11" s="1" customFormat="1" ht="13.15" hidden="1" outlineLevel="1" x14ac:dyDescent="0.35">
      <c r="A45" s="6"/>
      <c r="E45" s="9"/>
      <c r="F45" s="1" t="s">
        <v>89</v>
      </c>
      <c r="G45" s="1" t="s">
        <v>68</v>
      </c>
      <c r="H45" s="1" t="s">
        <v>69</v>
      </c>
      <c r="I45" s="16" t="s">
        <v>88</v>
      </c>
      <c r="J45" s="34"/>
      <c r="K45" s="37">
        <f>Wastewater.Percentiles!K39</f>
        <v>1.2793028630155538</v>
      </c>
    </row>
    <row r="46" spans="1:11" collapsed="1" x14ac:dyDescent="0.45"/>
    <row r="47" spans="1:11" s="76" customFormat="1" ht="13.15" x14ac:dyDescent="0.4">
      <c r="A47" s="75" t="s">
        <v>57</v>
      </c>
      <c r="B47" s="75"/>
      <c r="C47" s="75"/>
      <c r="D47" s="75"/>
      <c r="E47" s="75"/>
      <c r="F47" s="75"/>
      <c r="G47" s="75"/>
      <c r="H47" s="75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224D-7608-4537-93D0-09399EDDD45A}">
  <sheetPr codeName="Sheet2">
    <tabColor rgb="FFCCCCCE"/>
    <pageSetUpPr fitToPage="1"/>
  </sheetPr>
  <dimension ref="A1:AX28"/>
  <sheetViews>
    <sheetView showGridLines="0" zoomScale="80" zoomScaleNormal="80" workbookViewId="0">
      <selection activeCell="A40" sqref="A40"/>
    </sheetView>
  </sheetViews>
  <sheetFormatPr defaultColWidth="0" defaultRowHeight="13.15" customHeight="1" zeroHeight="1" x14ac:dyDescent="0.4"/>
  <cols>
    <col min="1" max="4" width="1.375" style="53" customWidth="1"/>
    <col min="5" max="5" width="2.375" style="53" customWidth="1"/>
    <col min="6" max="6" width="4" style="53" customWidth="1"/>
    <col min="7" max="7" width="2.375" style="53" customWidth="1"/>
    <col min="8" max="8" width="27.5" style="53" customWidth="1"/>
    <col min="9" max="9" width="2.375" style="53" customWidth="1"/>
    <col min="10" max="10" width="4" style="53" customWidth="1"/>
    <col min="11" max="11" width="2.375" style="53" customWidth="1"/>
    <col min="12" max="12" width="27.5" style="53" customWidth="1"/>
    <col min="13" max="13" width="2.375" style="53" customWidth="1"/>
    <col min="14" max="14" width="4" style="53" customWidth="1"/>
    <col min="15" max="16" width="2.375" style="53" customWidth="1"/>
    <col min="17" max="17" width="27.5" style="53" customWidth="1"/>
    <col min="18" max="20" width="2.375" style="53" hidden="1" customWidth="1"/>
    <col min="21" max="21" width="4" style="53" hidden="1" customWidth="1"/>
    <col min="22" max="22" width="2.375" style="53" hidden="1" customWidth="1"/>
    <col min="23" max="23" width="27.5" style="53" hidden="1" customWidth="1"/>
    <col min="24" max="24" width="2.375" style="53" hidden="1" customWidth="1"/>
    <col min="25" max="25" width="4" style="53" hidden="1" customWidth="1"/>
    <col min="26" max="26" width="2.375" style="53" hidden="1" customWidth="1"/>
    <col min="27" max="27" width="27.5" style="53" hidden="1" customWidth="1"/>
    <col min="28" max="28" width="2.375" style="53" hidden="1" customWidth="1"/>
    <col min="29" max="29" width="4" style="53" hidden="1" customWidth="1"/>
    <col min="30" max="30" width="5.125" style="53" hidden="1" customWidth="1"/>
    <col min="31" max="32" width="2.375" style="53" hidden="1" customWidth="1"/>
    <col min="33" max="33" width="27.5" style="53" hidden="1" customWidth="1"/>
    <col min="34" max="34" width="2.375" style="53" hidden="1" customWidth="1"/>
    <col min="35" max="35" width="5.125" style="53" hidden="1" customWidth="1"/>
    <col min="36" max="36" width="2.375" style="53" hidden="1" customWidth="1"/>
    <col min="37" max="37" width="27.5" style="53" hidden="1" customWidth="1"/>
    <col min="38" max="39" width="2.375" style="53" hidden="1" customWidth="1"/>
    <col min="40" max="40" width="6.25" style="39" hidden="1" customWidth="1"/>
    <col min="41" max="50" width="6.375" style="39" hidden="1" customWidth="1"/>
    <col min="51" max="16384" width="6.25" style="39" hidden="1"/>
  </cols>
  <sheetData>
    <row r="1" spans="1:40" ht="30.75" x14ac:dyDescent="0.4">
      <c r="A1" s="4" t="str">
        <f ca="1" xml:space="preserve"> RIGHT(CELL("filename", A1), LEN(CELL("filename", A1)) - SEARCH("]", CELL("filename", A1)))</f>
        <v>Conceptual Model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4">
      <c r="A2" s="40"/>
      <c r="B2" s="41"/>
      <c r="C2" s="41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</row>
    <row r="3" spans="1:40" s="43" customFormat="1" x14ac:dyDescent="0.35">
      <c r="A3" s="43" t="s">
        <v>8</v>
      </c>
    </row>
    <row r="4" spans="1:40" x14ac:dyDescent="0.4">
      <c r="A4" s="40"/>
      <c r="B4" s="41"/>
      <c r="C4" s="41"/>
      <c r="D4" s="41"/>
      <c r="E4" s="41"/>
      <c r="F4" s="41"/>
      <c r="G4" s="41"/>
      <c r="H4" s="42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</row>
    <row r="5" spans="1:40" x14ac:dyDescent="0.4">
      <c r="A5" s="44"/>
      <c r="B5" s="45"/>
      <c r="C5" s="45"/>
      <c r="D5" s="45"/>
      <c r="E5" s="45"/>
      <c r="F5" s="46"/>
      <c r="G5" s="47"/>
      <c r="H5" s="47"/>
      <c r="I5" s="47"/>
      <c r="J5" s="47"/>
      <c r="K5" s="48"/>
      <c r="L5" s="46"/>
      <c r="M5" s="48"/>
      <c r="N5" s="48"/>
      <c r="O5" s="48"/>
      <c r="P5" s="47"/>
      <c r="Q5" s="47"/>
      <c r="R5" s="47"/>
      <c r="S5" s="47"/>
      <c r="T5" s="47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</row>
    <row r="6" spans="1:40" x14ac:dyDescent="0.4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2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</row>
    <row r="7" spans="1:40" x14ac:dyDescent="0.4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2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</row>
    <row r="8" spans="1:40" x14ac:dyDescent="0.4">
      <c r="A8" s="40"/>
      <c r="B8" s="41"/>
      <c r="C8" s="41"/>
      <c r="D8" s="41"/>
      <c r="E8" s="41"/>
      <c r="F8" s="41"/>
      <c r="G8" s="41"/>
      <c r="H8" s="49"/>
      <c r="I8" s="41"/>
      <c r="J8" s="41"/>
      <c r="K8" s="41"/>
      <c r="L8" s="42"/>
      <c r="M8" s="41"/>
      <c r="N8" s="41"/>
      <c r="O8" s="41"/>
      <c r="P8" s="41"/>
      <c r="Q8" s="49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1:40" x14ac:dyDescent="0.4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2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</row>
    <row r="10" spans="1:40" x14ac:dyDescent="0.4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2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</row>
    <row r="11" spans="1:40" x14ac:dyDescent="0.4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2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</row>
    <row r="12" spans="1:40" x14ac:dyDescent="0.4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2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</row>
    <row r="13" spans="1:40" x14ac:dyDescent="0.4">
      <c r="A13" s="44"/>
      <c r="B13" s="45"/>
      <c r="C13" s="45"/>
      <c r="D13" s="45"/>
      <c r="E13" s="45"/>
      <c r="F13" s="50"/>
      <c r="G13" s="51"/>
      <c r="H13" s="51"/>
      <c r="I13" s="51"/>
      <c r="J13" s="51"/>
      <c r="K13" s="51"/>
      <c r="L13" s="50"/>
      <c r="M13" s="51"/>
      <c r="N13" s="51"/>
      <c r="O13" s="51"/>
      <c r="P13" s="51"/>
      <c r="Q13" s="51"/>
      <c r="R13" s="51"/>
      <c r="S13" s="51"/>
      <c r="T13" s="51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</row>
    <row r="14" spans="1:40" x14ac:dyDescent="0.4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2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</row>
    <row r="15" spans="1:40" x14ac:dyDescent="0.4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2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</row>
    <row r="16" spans="1:40" x14ac:dyDescent="0.4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2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</row>
    <row r="17" spans="1:39" x14ac:dyDescent="0.4">
      <c r="A17" s="40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2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</row>
    <row r="18" spans="1:39" x14ac:dyDescent="0.4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</row>
    <row r="19" spans="1:39" x14ac:dyDescent="0.4">
      <c r="A19" s="40"/>
      <c r="B19" s="41"/>
      <c r="C19" s="41"/>
      <c r="D19" s="41"/>
      <c r="E19" s="41"/>
      <c r="F19" s="41"/>
      <c r="G19" s="41"/>
      <c r="H19" s="49"/>
      <c r="I19" s="41"/>
      <c r="J19" s="41"/>
      <c r="K19" s="41"/>
      <c r="L19" s="49"/>
      <c r="M19" s="41"/>
      <c r="N19" s="41"/>
      <c r="O19" s="41"/>
      <c r="P19" s="41"/>
      <c r="Q19" s="49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</row>
    <row r="20" spans="1:39" x14ac:dyDescent="0.4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</row>
    <row r="21" spans="1:39" x14ac:dyDescent="0.4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2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</row>
    <row r="22" spans="1:39" x14ac:dyDescent="0.4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2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</row>
    <row r="23" spans="1:39" x14ac:dyDescent="0.4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2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</row>
    <row r="24" spans="1:39" x14ac:dyDescent="0.4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2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</row>
    <row r="25" spans="1:39" x14ac:dyDescent="0.4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2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</row>
    <row r="26" spans="1:39" x14ac:dyDescent="0.4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2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</row>
    <row r="27" spans="1:39" x14ac:dyDescent="0.4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2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</row>
    <row r="28" spans="1:39" x14ac:dyDescent="0.4">
      <c r="A28" s="75" t="s">
        <v>57</v>
      </c>
      <c r="B28" s="75"/>
      <c r="C28" s="75"/>
      <c r="D28" s="75"/>
      <c r="E28" s="75"/>
      <c r="F28" s="75"/>
      <c r="G28" s="75"/>
      <c r="H28" s="75"/>
      <c r="I28" s="76"/>
      <c r="J28" s="75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</row>
  </sheetData>
  <pageMargins left="0.7" right="0.7" top="0.75" bottom="0.75" header="0.3" footer="0.3"/>
  <pageSetup paperSize="9"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DB8E"/>
  </sheetPr>
  <dimension ref="A1:W43"/>
  <sheetViews>
    <sheetView zoomScale="80" zoomScaleNormal="80" workbookViewId="0"/>
  </sheetViews>
  <sheetFormatPr defaultColWidth="0" defaultRowHeight="14.25" zeroHeight="1" x14ac:dyDescent="0.45"/>
  <cols>
    <col min="1" max="18" width="9" style="65" customWidth="1"/>
    <col min="19" max="23" width="0" style="65" hidden="1" customWidth="1"/>
    <col min="24" max="16384" width="9" style="65" hidden="1"/>
  </cols>
  <sheetData>
    <row r="1" spans="1:16" x14ac:dyDescent="0.45">
      <c r="C1" s="66" t="s">
        <v>0</v>
      </c>
      <c r="E1" s="66" t="s">
        <v>9</v>
      </c>
    </row>
    <row r="2" spans="1:16" x14ac:dyDescent="0.45">
      <c r="A2" s="67" t="s">
        <v>10</v>
      </c>
      <c r="B2" s="67" t="s">
        <v>11</v>
      </c>
      <c r="C2" s="67" t="s">
        <v>12</v>
      </c>
      <c r="D2" s="67" t="s">
        <v>13</v>
      </c>
      <c r="E2" s="67" t="s">
        <v>14</v>
      </c>
      <c r="F2" s="67" t="s">
        <v>15</v>
      </c>
      <c r="G2" s="67" t="s">
        <v>16</v>
      </c>
      <c r="H2" s="67" t="s">
        <v>17</v>
      </c>
      <c r="I2" s="67" t="s">
        <v>18</v>
      </c>
      <c r="J2" s="67" t="s">
        <v>19</v>
      </c>
      <c r="K2" s="67" t="s">
        <v>20</v>
      </c>
      <c r="L2" s="67" t="s">
        <v>21</v>
      </c>
      <c r="M2" s="67" t="s">
        <v>22</v>
      </c>
      <c r="N2" s="67" t="s">
        <v>23</v>
      </c>
      <c r="O2" s="67" t="s">
        <v>24</v>
      </c>
      <c r="P2" s="67" t="s">
        <v>25</v>
      </c>
    </row>
    <row r="3" spans="1:16" x14ac:dyDescent="0.45"/>
    <row r="4" spans="1:16" x14ac:dyDescent="0.45">
      <c r="F4" s="67" t="s">
        <v>26</v>
      </c>
      <c r="G4" s="67" t="s">
        <v>26</v>
      </c>
      <c r="H4" s="67" t="s">
        <v>26</v>
      </c>
      <c r="I4" s="67" t="s">
        <v>26</v>
      </c>
      <c r="J4" s="67" t="s">
        <v>26</v>
      </c>
      <c r="K4" s="67" t="s">
        <v>26</v>
      </c>
      <c r="L4" s="67" t="s">
        <v>26</v>
      </c>
      <c r="M4" s="67" t="s">
        <v>26</v>
      </c>
      <c r="N4" s="67" t="s">
        <v>26</v>
      </c>
      <c r="O4" s="67" t="s">
        <v>26</v>
      </c>
      <c r="P4" s="67" t="s">
        <v>26</v>
      </c>
    </row>
    <row r="5" spans="1:16" x14ac:dyDescent="0.45">
      <c r="F5" s="67" t="s">
        <v>1</v>
      </c>
      <c r="G5" s="67" t="s">
        <v>1</v>
      </c>
      <c r="H5" s="67" t="s">
        <v>1</v>
      </c>
      <c r="I5" s="67" t="s">
        <v>1</v>
      </c>
      <c r="J5" s="67" t="s">
        <v>1</v>
      </c>
      <c r="K5" s="67" t="s">
        <v>1</v>
      </c>
      <c r="L5" s="67" t="s">
        <v>1</v>
      </c>
      <c r="M5" s="67" t="s">
        <v>1</v>
      </c>
      <c r="N5" s="67" t="s">
        <v>1</v>
      </c>
      <c r="O5" s="67" t="s">
        <v>1</v>
      </c>
      <c r="P5" s="67" t="s">
        <v>1</v>
      </c>
    </row>
    <row r="6" spans="1:16" x14ac:dyDescent="0.45">
      <c r="F6" s="67" t="s">
        <v>27</v>
      </c>
      <c r="G6" s="67" t="s">
        <v>27</v>
      </c>
      <c r="H6" s="67" t="s">
        <v>27</v>
      </c>
      <c r="I6" s="67" t="s">
        <v>27</v>
      </c>
      <c r="J6" s="67" t="s">
        <v>27</v>
      </c>
      <c r="K6" s="67" t="s">
        <v>27</v>
      </c>
      <c r="L6" s="67" t="s">
        <v>27</v>
      </c>
      <c r="M6" s="67" t="s">
        <v>27</v>
      </c>
      <c r="N6" s="67" t="s">
        <v>27</v>
      </c>
      <c r="O6" s="67" t="s">
        <v>27</v>
      </c>
      <c r="P6" s="67" t="s">
        <v>27</v>
      </c>
    </row>
    <row r="7" spans="1:16" x14ac:dyDescent="0.45">
      <c r="A7" s="65" t="s">
        <v>28</v>
      </c>
      <c r="B7" s="65" t="s">
        <v>29</v>
      </c>
      <c r="C7" s="65" t="s">
        <v>179</v>
      </c>
      <c r="D7" s="65" t="s">
        <v>30</v>
      </c>
      <c r="E7" s="65" t="s">
        <v>26</v>
      </c>
      <c r="F7" s="68">
        <v>116112.38400000001</v>
      </c>
      <c r="G7" s="68">
        <v>119791.236</v>
      </c>
      <c r="H7" s="68">
        <v>112522.02499999999</v>
      </c>
      <c r="I7" s="68">
        <v>122562.98729999999</v>
      </c>
      <c r="J7" s="68">
        <v>103064.3788127828</v>
      </c>
      <c r="K7" s="68">
        <v>114951.814</v>
      </c>
      <c r="L7" s="68">
        <v>104209.69100000001</v>
      </c>
      <c r="M7" s="68">
        <v>102117.7333119829</v>
      </c>
      <c r="N7" s="68">
        <v>101126.8043342098</v>
      </c>
      <c r="O7" s="68">
        <v>111086.9036172229</v>
      </c>
      <c r="P7" s="68">
        <v>114770.80227566291</v>
      </c>
    </row>
    <row r="8" spans="1:16" x14ac:dyDescent="0.45">
      <c r="A8" s="65" t="s">
        <v>28</v>
      </c>
      <c r="B8" s="65" t="s">
        <v>31</v>
      </c>
      <c r="C8" s="65" t="s">
        <v>180</v>
      </c>
      <c r="D8" s="65" t="s">
        <v>30</v>
      </c>
      <c r="E8" s="65" t="s">
        <v>26</v>
      </c>
      <c r="F8" s="68">
        <v>238638.203632783</v>
      </c>
      <c r="G8" s="68">
        <v>236479.28153353799</v>
      </c>
      <c r="H8" s="68">
        <v>237288.05480719509</v>
      </c>
      <c r="I8" s="68">
        <v>231350.43700000001</v>
      </c>
      <c r="J8" s="68">
        <v>254329.20260804359</v>
      </c>
      <c r="K8" s="68">
        <v>249849.30799999999</v>
      </c>
      <c r="L8" s="68">
        <v>251215.1227544935</v>
      </c>
      <c r="M8" s="68">
        <v>249899.96746133361</v>
      </c>
      <c r="N8" s="68">
        <v>245992.9280737059</v>
      </c>
      <c r="O8" s="68">
        <v>264701.03763765958</v>
      </c>
      <c r="P8" s="68">
        <v>273787.21503416821</v>
      </c>
    </row>
    <row r="9" spans="1:16" x14ac:dyDescent="0.45">
      <c r="A9" s="65" t="s">
        <v>32</v>
      </c>
      <c r="B9" s="65" t="s">
        <v>29</v>
      </c>
      <c r="C9" s="65" t="s">
        <v>179</v>
      </c>
      <c r="D9" s="65" t="s">
        <v>30</v>
      </c>
      <c r="E9" s="65" t="s">
        <v>26</v>
      </c>
      <c r="F9" s="68">
        <v>62432.24</v>
      </c>
      <c r="G9" s="68">
        <v>82114.87</v>
      </c>
      <c r="H9" s="68">
        <v>82690.52</v>
      </c>
      <c r="I9" s="68">
        <v>83995.89</v>
      </c>
      <c r="J9" s="68">
        <v>84003.03</v>
      </c>
      <c r="K9" s="68">
        <v>77865.02</v>
      </c>
      <c r="L9" s="68">
        <v>74829.919999999998</v>
      </c>
      <c r="M9" s="68">
        <v>74771.94</v>
      </c>
      <c r="N9" s="68">
        <v>76338.94</v>
      </c>
      <c r="O9" s="68">
        <v>76705.95</v>
      </c>
      <c r="P9" s="68">
        <v>76603.12</v>
      </c>
    </row>
    <row r="10" spans="1:16" x14ac:dyDescent="0.45">
      <c r="A10" s="65" t="s">
        <v>32</v>
      </c>
      <c r="B10" s="65" t="s">
        <v>31</v>
      </c>
      <c r="C10" s="65" t="s">
        <v>180</v>
      </c>
      <c r="D10" s="65" t="s">
        <v>30</v>
      </c>
      <c r="E10" s="65" t="s">
        <v>26</v>
      </c>
      <c r="F10" s="68">
        <v>123034.36</v>
      </c>
      <c r="G10" s="68">
        <v>121700.8</v>
      </c>
      <c r="H10" s="68">
        <v>114432.8</v>
      </c>
      <c r="I10" s="68">
        <v>117901</v>
      </c>
      <c r="J10" s="68">
        <v>105386.04</v>
      </c>
      <c r="K10" s="68">
        <v>103013.4982285038</v>
      </c>
      <c r="L10" s="68">
        <v>98958.57</v>
      </c>
      <c r="M10" s="68">
        <v>93372.02</v>
      </c>
      <c r="N10" s="68">
        <v>93403.42</v>
      </c>
      <c r="O10" s="68">
        <v>90059.38</v>
      </c>
      <c r="P10" s="68">
        <v>85438.97</v>
      </c>
    </row>
    <row r="11" spans="1:16" x14ac:dyDescent="0.45">
      <c r="A11" s="65" t="s">
        <v>33</v>
      </c>
      <c r="B11" s="65" t="s">
        <v>29</v>
      </c>
      <c r="C11" s="65" t="s">
        <v>179</v>
      </c>
      <c r="D11" s="65" t="s">
        <v>30</v>
      </c>
      <c r="E11" s="65" t="s">
        <v>26</v>
      </c>
      <c r="F11" s="68">
        <v>5459.4324403435076</v>
      </c>
      <c r="G11" s="68">
        <v>5613.9047288594538</v>
      </c>
      <c r="H11" s="68">
        <v>5770.0722684339607</v>
      </c>
      <c r="I11" s="68">
        <v>6685.8359600000003</v>
      </c>
      <c r="J11" s="68">
        <v>6681.6298798649996</v>
      </c>
      <c r="K11" s="68">
        <v>6847.1354434881669</v>
      </c>
      <c r="L11" s="68">
        <v>6239.1451386381668</v>
      </c>
      <c r="M11" s="68">
        <v>6191.1353390381664</v>
      </c>
      <c r="N11" s="68">
        <v>6153.7307001881672</v>
      </c>
      <c r="O11" s="68">
        <v>6114.9548404381667</v>
      </c>
      <c r="P11" s="68">
        <v>6078.1175892881674</v>
      </c>
    </row>
    <row r="12" spans="1:16" x14ac:dyDescent="0.45">
      <c r="A12" s="65" t="s">
        <v>33</v>
      </c>
      <c r="B12" s="65" t="s">
        <v>31</v>
      </c>
      <c r="C12" s="65" t="s">
        <v>180</v>
      </c>
      <c r="D12" s="65" t="s">
        <v>30</v>
      </c>
      <c r="E12" s="65" t="s">
        <v>26</v>
      </c>
      <c r="F12" s="68">
        <v>2357.14</v>
      </c>
      <c r="G12" s="68">
        <v>2699.45</v>
      </c>
      <c r="H12" s="68">
        <v>2649.72</v>
      </c>
      <c r="I12" s="68">
        <v>2453.1289501344841</v>
      </c>
      <c r="J12" s="68">
        <v>1799.914651501</v>
      </c>
      <c r="K12" s="68">
        <v>1917.9218435668961</v>
      </c>
      <c r="L12" s="68">
        <v>1935.077047566896</v>
      </c>
      <c r="M12" s="68">
        <v>1993.836664516896</v>
      </c>
      <c r="N12" s="68">
        <v>1999.5442495168959</v>
      </c>
      <c r="O12" s="68">
        <v>2065.9620929124212</v>
      </c>
      <c r="P12" s="68">
        <v>2104.53236454033</v>
      </c>
    </row>
    <row r="13" spans="1:16" x14ac:dyDescent="0.45">
      <c r="A13" s="65" t="s">
        <v>34</v>
      </c>
      <c r="B13" s="65" t="s">
        <v>29</v>
      </c>
      <c r="C13" s="65" t="s">
        <v>179</v>
      </c>
      <c r="D13" s="65" t="s">
        <v>30</v>
      </c>
      <c r="E13" s="65" t="s">
        <v>26</v>
      </c>
      <c r="F13" s="68">
        <v>119637.54</v>
      </c>
      <c r="G13" s="68">
        <v>115345.92</v>
      </c>
      <c r="H13" s="68">
        <v>118072.22</v>
      </c>
      <c r="I13" s="68">
        <v>97306.43</v>
      </c>
      <c r="J13" s="68">
        <v>102615.63</v>
      </c>
      <c r="K13" s="68">
        <v>102615.63</v>
      </c>
      <c r="L13" s="68">
        <v>97380.07</v>
      </c>
      <c r="M13" s="68">
        <v>96683.94</v>
      </c>
      <c r="N13" s="68">
        <v>95300.72</v>
      </c>
      <c r="O13" s="68">
        <v>94229.11</v>
      </c>
      <c r="P13" s="68">
        <v>92850.62</v>
      </c>
    </row>
    <row r="14" spans="1:16" x14ac:dyDescent="0.45">
      <c r="A14" s="65" t="s">
        <v>34</v>
      </c>
      <c r="B14" s="65" t="s">
        <v>31</v>
      </c>
      <c r="C14" s="65" t="s">
        <v>180</v>
      </c>
      <c r="D14" s="65" t="s">
        <v>30</v>
      </c>
      <c r="E14" s="65" t="s">
        <v>26</v>
      </c>
      <c r="F14" s="68">
        <v>119127.02</v>
      </c>
      <c r="G14" s="68">
        <v>131003.3</v>
      </c>
      <c r="H14" s="68">
        <v>132671.82</v>
      </c>
      <c r="I14" s="68">
        <v>122554.94</v>
      </c>
      <c r="J14" s="68">
        <v>120685.79</v>
      </c>
      <c r="K14" s="68">
        <v>120685.79</v>
      </c>
      <c r="L14" s="68">
        <v>99645.23</v>
      </c>
      <c r="M14" s="68">
        <v>99197.11</v>
      </c>
      <c r="N14" s="68">
        <v>98547.87</v>
      </c>
      <c r="O14" s="68">
        <v>97924.5</v>
      </c>
      <c r="P14" s="68">
        <v>97062.31</v>
      </c>
    </row>
    <row r="15" spans="1:16" x14ac:dyDescent="0.45">
      <c r="A15" s="65" t="s">
        <v>35</v>
      </c>
      <c r="B15" s="65" t="s">
        <v>29</v>
      </c>
      <c r="C15" s="65" t="s">
        <v>179</v>
      </c>
      <c r="D15" s="65" t="s">
        <v>30</v>
      </c>
      <c r="E15" s="65" t="s">
        <v>26</v>
      </c>
      <c r="F15" s="68">
        <v>184018.68859994251</v>
      </c>
      <c r="G15" s="68">
        <v>187452.3701953312</v>
      </c>
      <c r="H15" s="68">
        <v>182688.55837312131</v>
      </c>
      <c r="I15" s="68">
        <v>191395.5812223636</v>
      </c>
      <c r="J15" s="68">
        <v>176521.39542380199</v>
      </c>
      <c r="K15" s="68">
        <v>181575.15862178919</v>
      </c>
      <c r="L15" s="68">
        <v>188812.5768366972</v>
      </c>
      <c r="M15" s="68">
        <v>187510.54437520899</v>
      </c>
      <c r="N15" s="68">
        <v>193716.3350016546</v>
      </c>
      <c r="O15" s="68">
        <v>195884.67614406749</v>
      </c>
      <c r="P15" s="68">
        <v>211513.74051776441</v>
      </c>
    </row>
    <row r="16" spans="1:16" x14ac:dyDescent="0.45">
      <c r="A16" s="65" t="s">
        <v>35</v>
      </c>
      <c r="B16" s="65" t="s">
        <v>31</v>
      </c>
      <c r="C16" s="65" t="s">
        <v>180</v>
      </c>
      <c r="D16" s="65" t="s">
        <v>30</v>
      </c>
      <c r="E16" s="65" t="s">
        <v>26</v>
      </c>
      <c r="F16" s="68">
        <v>276682.18640514847</v>
      </c>
      <c r="G16" s="68">
        <v>271590.16615790478</v>
      </c>
      <c r="H16" s="68">
        <v>286762.403079668</v>
      </c>
      <c r="I16" s="68">
        <v>330756.2170017091</v>
      </c>
      <c r="J16" s="68">
        <v>345568.67124468187</v>
      </c>
      <c r="K16" s="68">
        <v>359008.23951086449</v>
      </c>
      <c r="L16" s="68">
        <v>376329.85950056522</v>
      </c>
      <c r="M16" s="68">
        <v>387342.12771862838</v>
      </c>
      <c r="N16" s="68">
        <v>402016.00526442489</v>
      </c>
      <c r="O16" s="68">
        <v>417388.42922772717</v>
      </c>
      <c r="P16" s="68">
        <v>426677.87718762842</v>
      </c>
    </row>
    <row r="17" spans="1:16" x14ac:dyDescent="0.45">
      <c r="A17" s="65" t="s">
        <v>36</v>
      </c>
      <c r="B17" s="65" t="s">
        <v>29</v>
      </c>
      <c r="C17" s="65" t="s">
        <v>179</v>
      </c>
      <c r="D17" s="65" t="s">
        <v>30</v>
      </c>
      <c r="E17" s="65" t="s">
        <v>26</v>
      </c>
      <c r="F17" s="68">
        <v>57486</v>
      </c>
      <c r="G17" s="68">
        <v>65370</v>
      </c>
      <c r="H17" s="68">
        <v>61137</v>
      </c>
      <c r="I17" s="68">
        <v>68137</v>
      </c>
      <c r="J17" s="68">
        <v>62991.684999999998</v>
      </c>
      <c r="K17" s="68">
        <v>67329</v>
      </c>
      <c r="L17" s="68">
        <v>67194</v>
      </c>
      <c r="M17" s="68">
        <v>65944</v>
      </c>
      <c r="N17" s="68">
        <v>66042</v>
      </c>
      <c r="O17" s="68">
        <v>67405</v>
      </c>
      <c r="P17" s="68">
        <v>70045</v>
      </c>
    </row>
    <row r="18" spans="1:16" x14ac:dyDescent="0.45">
      <c r="A18" s="65" t="s">
        <v>36</v>
      </c>
      <c r="B18" s="65" t="s">
        <v>31</v>
      </c>
      <c r="C18" s="65" t="s">
        <v>180</v>
      </c>
      <c r="D18" s="65" t="s">
        <v>30</v>
      </c>
      <c r="E18" s="65" t="s">
        <v>26</v>
      </c>
      <c r="F18" s="68">
        <v>79948</v>
      </c>
      <c r="G18" s="68">
        <v>80285</v>
      </c>
      <c r="H18" s="68">
        <v>83001</v>
      </c>
      <c r="I18" s="68">
        <v>83274</v>
      </c>
      <c r="J18" s="68">
        <v>89864.225999999995</v>
      </c>
      <c r="K18" s="68">
        <v>83752</v>
      </c>
      <c r="L18" s="68">
        <v>83707</v>
      </c>
      <c r="M18" s="68">
        <v>82606</v>
      </c>
      <c r="N18" s="68">
        <v>84377</v>
      </c>
      <c r="O18" s="68">
        <v>86932</v>
      </c>
      <c r="P18" s="68">
        <v>89562</v>
      </c>
    </row>
    <row r="19" spans="1:16" x14ac:dyDescent="0.45">
      <c r="A19" s="65" t="s">
        <v>37</v>
      </c>
      <c r="B19" s="65" t="s">
        <v>29</v>
      </c>
      <c r="C19" s="65" t="s">
        <v>179</v>
      </c>
      <c r="D19" s="65" t="s">
        <v>30</v>
      </c>
      <c r="E19" s="65" t="s">
        <v>26</v>
      </c>
      <c r="F19" s="68">
        <v>54175.370999999999</v>
      </c>
      <c r="G19" s="68">
        <v>52346.887000000002</v>
      </c>
      <c r="H19" s="68">
        <v>54273.642999999996</v>
      </c>
      <c r="I19" s="68">
        <v>56379.919635008257</v>
      </c>
      <c r="J19" s="68">
        <v>50049.859305504498</v>
      </c>
      <c r="K19" s="68">
        <v>50342.329942590273</v>
      </c>
      <c r="L19" s="68">
        <v>51768.482311964763</v>
      </c>
      <c r="M19" s="68">
        <v>52349.509127408623</v>
      </c>
      <c r="N19" s="68">
        <v>52818.529055664047</v>
      </c>
      <c r="O19" s="68">
        <v>53348.259958214287</v>
      </c>
      <c r="P19" s="68">
        <v>52838.677673492442</v>
      </c>
    </row>
    <row r="20" spans="1:16" x14ac:dyDescent="0.45">
      <c r="A20" s="65" t="s">
        <v>37</v>
      </c>
      <c r="B20" s="65" t="s">
        <v>31</v>
      </c>
      <c r="C20" s="65" t="s">
        <v>180</v>
      </c>
      <c r="D20" s="65" t="s">
        <v>30</v>
      </c>
      <c r="E20" s="65" t="s">
        <v>26</v>
      </c>
      <c r="F20" s="68">
        <v>150434.82699999999</v>
      </c>
      <c r="G20" s="68">
        <v>152110.77799999999</v>
      </c>
      <c r="H20" s="68">
        <v>152686.174</v>
      </c>
      <c r="I20" s="68">
        <v>173450.47840208479</v>
      </c>
      <c r="J20" s="68">
        <v>174748.1838325045</v>
      </c>
      <c r="K20" s="68">
        <v>173572.6295194838</v>
      </c>
      <c r="L20" s="68">
        <v>175141.50316115061</v>
      </c>
      <c r="M20" s="68">
        <v>174113.96233161641</v>
      </c>
      <c r="N20" s="68">
        <v>174721.94243911799</v>
      </c>
      <c r="O20" s="68">
        <v>176549.3365445071</v>
      </c>
      <c r="P20" s="68">
        <v>185332.02247598811</v>
      </c>
    </row>
    <row r="21" spans="1:16" x14ac:dyDescent="0.45">
      <c r="A21" s="65" t="s">
        <v>38</v>
      </c>
      <c r="B21" s="65" t="s">
        <v>29</v>
      </c>
      <c r="C21" s="65" t="s">
        <v>179</v>
      </c>
      <c r="D21" s="65" t="s">
        <v>30</v>
      </c>
      <c r="E21" s="65" t="s">
        <v>26</v>
      </c>
      <c r="F21" s="68">
        <v>179448.72718850389</v>
      </c>
      <c r="G21" s="68">
        <v>183383.43127842899</v>
      </c>
      <c r="H21" s="68">
        <v>177893.84129217191</v>
      </c>
      <c r="I21" s="68">
        <v>175735.6223948386</v>
      </c>
      <c r="J21" s="68">
        <v>177150.34825933041</v>
      </c>
      <c r="K21" s="68">
        <v>179919.0707942874</v>
      </c>
      <c r="L21" s="68">
        <v>179919.0707942874</v>
      </c>
      <c r="M21" s="68">
        <v>180292.2829955566</v>
      </c>
      <c r="N21" s="68">
        <v>180665.49519682571</v>
      </c>
      <c r="O21" s="68">
        <v>181057.3073980948</v>
      </c>
      <c r="P21" s="68">
        <v>181449.119599364</v>
      </c>
    </row>
    <row r="22" spans="1:16" x14ac:dyDescent="0.45">
      <c r="A22" s="65" t="s">
        <v>38</v>
      </c>
      <c r="B22" s="65" t="s">
        <v>31</v>
      </c>
      <c r="C22" s="65" t="s">
        <v>180</v>
      </c>
      <c r="D22" s="65" t="s">
        <v>30</v>
      </c>
      <c r="E22" s="65" t="s">
        <v>26</v>
      </c>
      <c r="F22" s="68">
        <v>421942.07879179373</v>
      </c>
      <c r="G22" s="68">
        <v>401594.00834640238</v>
      </c>
      <c r="H22" s="68">
        <v>404457.42203459132</v>
      </c>
      <c r="I22" s="68">
        <v>397027.42006227578</v>
      </c>
      <c r="J22" s="68">
        <v>396741.86583337589</v>
      </c>
      <c r="K22" s="68">
        <v>395336.3325140684</v>
      </c>
      <c r="L22" s="68">
        <v>395336.3325140684</v>
      </c>
      <c r="M22" s="68">
        <v>390784.04210338922</v>
      </c>
      <c r="N22" s="68">
        <v>386493.75169270992</v>
      </c>
      <c r="O22" s="68">
        <v>380564.54167935217</v>
      </c>
      <c r="P22" s="68">
        <v>373460.38526420877</v>
      </c>
    </row>
    <row r="23" spans="1:16" x14ac:dyDescent="0.45">
      <c r="A23" s="65" t="s">
        <v>39</v>
      </c>
      <c r="B23" s="65" t="s">
        <v>29</v>
      </c>
      <c r="C23" s="65" t="s">
        <v>179</v>
      </c>
      <c r="D23" s="65" t="s">
        <v>30</v>
      </c>
      <c r="E23" s="65" t="s">
        <v>26</v>
      </c>
      <c r="F23" s="68">
        <v>146170.54207669379</v>
      </c>
      <c r="G23" s="68">
        <v>148999.43553399251</v>
      </c>
      <c r="H23" s="68">
        <v>145673.64133259529</v>
      </c>
      <c r="I23" s="68">
        <v>141572.81960974479</v>
      </c>
      <c r="J23" s="68">
        <v>155058.3710783314</v>
      </c>
      <c r="K23" s="68">
        <v>150830.99933065579</v>
      </c>
      <c r="L23" s="68">
        <v>151362.15303897439</v>
      </c>
      <c r="M23" s="68">
        <v>151053.05874773231</v>
      </c>
      <c r="N23" s="68">
        <v>150450.44526953209</v>
      </c>
      <c r="O23" s="68">
        <v>149514.11160044829</v>
      </c>
      <c r="P23" s="68">
        <v>148898.5478043957</v>
      </c>
    </row>
    <row r="24" spans="1:16" x14ac:dyDescent="0.45">
      <c r="A24" s="65" t="s">
        <v>39</v>
      </c>
      <c r="B24" s="65" t="s">
        <v>31</v>
      </c>
      <c r="C24" s="65" t="s">
        <v>180</v>
      </c>
      <c r="D24" s="65" t="s">
        <v>30</v>
      </c>
      <c r="E24" s="65" t="s">
        <v>26</v>
      </c>
      <c r="F24" s="68">
        <v>266050.10155922151</v>
      </c>
      <c r="G24" s="68">
        <v>273900.71622041258</v>
      </c>
      <c r="H24" s="68">
        <v>263204.2932017431</v>
      </c>
      <c r="I24" s="68">
        <v>274074.92152288812</v>
      </c>
      <c r="J24" s="68">
        <v>282354.71935272752</v>
      </c>
      <c r="K24" s="68">
        <v>306961.57986533531</v>
      </c>
      <c r="L24" s="68">
        <v>317390.04247931251</v>
      </c>
      <c r="M24" s="68">
        <v>327358.46296273282</v>
      </c>
      <c r="N24" s="68">
        <v>331101.71494877723</v>
      </c>
      <c r="O24" s="68">
        <v>350311.01408704929</v>
      </c>
      <c r="P24" s="68">
        <v>346850.12297835341</v>
      </c>
    </row>
    <row r="25" spans="1:16" x14ac:dyDescent="0.45">
      <c r="A25" s="65" t="s">
        <v>40</v>
      </c>
      <c r="B25" s="65" t="s">
        <v>29</v>
      </c>
      <c r="C25" s="65" t="s">
        <v>179</v>
      </c>
      <c r="D25" s="65" t="s">
        <v>30</v>
      </c>
      <c r="E25" s="65" t="s">
        <v>26</v>
      </c>
      <c r="F25" s="68">
        <v>29368.46</v>
      </c>
      <c r="G25" s="68">
        <v>30682.89</v>
      </c>
      <c r="H25" s="68">
        <v>30039.96</v>
      </c>
      <c r="I25" s="68">
        <v>32325.571272346351</v>
      </c>
      <c r="J25" s="68">
        <v>31669.84</v>
      </c>
      <c r="K25" s="68">
        <v>31049.386540653279</v>
      </c>
      <c r="L25" s="68">
        <v>31109.483931151379</v>
      </c>
      <c r="M25" s="68">
        <v>30775.79342983523</v>
      </c>
      <c r="N25" s="68">
        <v>30606.5959456991</v>
      </c>
      <c r="O25" s="68">
        <v>30413.095934493031</v>
      </c>
      <c r="P25" s="68">
        <v>30280.78267540524</v>
      </c>
    </row>
    <row r="26" spans="1:16" x14ac:dyDescent="0.45">
      <c r="A26" s="65" t="s">
        <v>40</v>
      </c>
      <c r="B26" s="65" t="s">
        <v>31</v>
      </c>
      <c r="C26" s="65" t="s">
        <v>180</v>
      </c>
      <c r="D26" s="65" t="s">
        <v>30</v>
      </c>
      <c r="E26" s="65" t="s">
        <v>26</v>
      </c>
      <c r="F26" s="68">
        <v>114228.74</v>
      </c>
      <c r="G26" s="68">
        <v>115728.54</v>
      </c>
      <c r="H26" s="68">
        <v>113983.74</v>
      </c>
      <c r="I26" s="68">
        <v>112616.530377</v>
      </c>
      <c r="J26" s="68">
        <v>121739.84</v>
      </c>
      <c r="K26" s="68">
        <v>113337.44577966019</v>
      </c>
      <c r="L26" s="68">
        <v>119530.9902898838</v>
      </c>
      <c r="M26" s="68">
        <v>118290.2302887103</v>
      </c>
      <c r="N26" s="68">
        <v>115893.0699724476</v>
      </c>
      <c r="O26" s="68">
        <v>112669.858803107</v>
      </c>
      <c r="P26" s="68">
        <v>107158.7435648056</v>
      </c>
    </row>
    <row r="27" spans="1:16" x14ac:dyDescent="0.45">
      <c r="A27" s="65" t="s">
        <v>41</v>
      </c>
      <c r="B27" s="65" t="s">
        <v>29</v>
      </c>
      <c r="C27" s="65" t="s">
        <v>179</v>
      </c>
      <c r="D27" s="65" t="s">
        <v>30</v>
      </c>
      <c r="E27" s="65" t="s">
        <v>26</v>
      </c>
      <c r="F27" s="68">
        <v>110686.74</v>
      </c>
      <c r="G27" s="68">
        <v>117287.47</v>
      </c>
      <c r="H27" s="68">
        <v>117589.88</v>
      </c>
      <c r="I27" s="68">
        <v>122667.48</v>
      </c>
      <c r="J27" s="68">
        <v>113474.4</v>
      </c>
      <c r="K27" s="68">
        <v>111475.3</v>
      </c>
      <c r="L27" s="68">
        <v>109534.3</v>
      </c>
      <c r="M27" s="68">
        <v>109049.1966</v>
      </c>
      <c r="N27" s="68">
        <v>112296.3</v>
      </c>
      <c r="O27" s="68">
        <v>112237.2</v>
      </c>
      <c r="P27" s="68">
        <v>110718.3</v>
      </c>
    </row>
    <row r="28" spans="1:16" x14ac:dyDescent="0.45">
      <c r="A28" s="65" t="s">
        <v>41</v>
      </c>
      <c r="B28" s="65" t="s">
        <v>31</v>
      </c>
      <c r="C28" s="65" t="s">
        <v>180</v>
      </c>
      <c r="D28" s="65" t="s">
        <v>30</v>
      </c>
      <c r="E28" s="65" t="s">
        <v>26</v>
      </c>
      <c r="F28" s="68">
        <v>162576.08172300301</v>
      </c>
      <c r="G28" s="68">
        <v>162204.06904890109</v>
      </c>
      <c r="H28" s="68">
        <v>162044.3054502758</v>
      </c>
      <c r="I28" s="68">
        <v>159199.7461800504</v>
      </c>
      <c r="J28" s="68">
        <v>161362</v>
      </c>
      <c r="K28" s="68">
        <v>171566.8</v>
      </c>
      <c r="L28" s="68">
        <v>204420</v>
      </c>
      <c r="M28" s="68">
        <v>190468.42389999999</v>
      </c>
      <c r="N28" s="68">
        <v>174987</v>
      </c>
      <c r="O28" s="68">
        <v>174988.1</v>
      </c>
      <c r="P28" s="68">
        <v>181082.2</v>
      </c>
    </row>
    <row r="29" spans="1:16" x14ac:dyDescent="0.45">
      <c r="A29" s="65" t="s">
        <v>42</v>
      </c>
      <c r="B29" s="65" t="s">
        <v>29</v>
      </c>
      <c r="C29" s="65" t="s">
        <v>179</v>
      </c>
      <c r="D29" s="65" t="s">
        <v>30</v>
      </c>
      <c r="E29" s="65" t="s">
        <v>26</v>
      </c>
      <c r="F29" s="68">
        <v>65524.46</v>
      </c>
      <c r="G29" s="68">
        <v>72770.434807655707</v>
      </c>
      <c r="H29" s="68">
        <v>74112.825172673096</v>
      </c>
      <c r="I29" s="68">
        <v>74221.095059325904</v>
      </c>
      <c r="J29" s="68">
        <v>69905.569226067702</v>
      </c>
      <c r="K29" s="68">
        <v>74787.462000774001</v>
      </c>
      <c r="L29" s="68">
        <v>72376.9807095531</v>
      </c>
      <c r="M29" s="68">
        <v>71148.429551699504</v>
      </c>
      <c r="N29" s="68">
        <v>73240.931558847195</v>
      </c>
      <c r="O29" s="68">
        <v>115432.49226960599</v>
      </c>
      <c r="P29" s="68">
        <v>74658.848641841207</v>
      </c>
    </row>
    <row r="30" spans="1:16" x14ac:dyDescent="0.45">
      <c r="A30" s="65" t="s">
        <v>42</v>
      </c>
      <c r="B30" s="65" t="s">
        <v>31</v>
      </c>
      <c r="C30" s="65" t="s">
        <v>180</v>
      </c>
      <c r="D30" s="65" t="s">
        <v>30</v>
      </c>
      <c r="E30" s="65" t="s">
        <v>26</v>
      </c>
      <c r="F30" s="69" t="s">
        <v>43</v>
      </c>
      <c r="G30" s="69" t="s">
        <v>43</v>
      </c>
      <c r="H30" s="69" t="s">
        <v>43</v>
      </c>
      <c r="I30" s="69" t="s">
        <v>43</v>
      </c>
      <c r="J30" s="69" t="s">
        <v>43</v>
      </c>
      <c r="K30" s="69" t="s">
        <v>43</v>
      </c>
      <c r="L30" s="69" t="s">
        <v>43</v>
      </c>
      <c r="M30" s="69" t="s">
        <v>43</v>
      </c>
      <c r="N30" s="69" t="s">
        <v>43</v>
      </c>
      <c r="O30" s="69" t="s">
        <v>43</v>
      </c>
      <c r="P30" s="68">
        <v>55859.31</v>
      </c>
    </row>
    <row r="31" spans="1:16" x14ac:dyDescent="0.45">
      <c r="A31" s="65" t="s">
        <v>44</v>
      </c>
      <c r="B31" s="65" t="s">
        <v>29</v>
      </c>
      <c r="C31" s="65" t="s">
        <v>179</v>
      </c>
      <c r="D31" s="65" t="s">
        <v>30</v>
      </c>
      <c r="E31" s="65" t="s">
        <v>26</v>
      </c>
      <c r="F31" s="68">
        <v>26077.15</v>
      </c>
      <c r="G31" s="68">
        <v>24965.88</v>
      </c>
      <c r="H31" s="68">
        <v>26574.78</v>
      </c>
      <c r="I31" s="68">
        <v>29308.47</v>
      </c>
      <c r="J31" s="68">
        <v>30538.305</v>
      </c>
      <c r="K31" s="68">
        <v>30651.09</v>
      </c>
      <c r="L31" s="68">
        <v>30547.77</v>
      </c>
      <c r="M31" s="68">
        <v>29984.55</v>
      </c>
      <c r="N31" s="68">
        <v>29851.26</v>
      </c>
      <c r="O31" s="68">
        <v>29714.1</v>
      </c>
      <c r="P31" s="68">
        <v>29689.26</v>
      </c>
    </row>
    <row r="32" spans="1:16" x14ac:dyDescent="0.45">
      <c r="A32" s="65" t="s">
        <v>44</v>
      </c>
      <c r="B32" s="65" t="s">
        <v>31</v>
      </c>
      <c r="C32" s="65" t="s">
        <v>180</v>
      </c>
      <c r="D32" s="65" t="s">
        <v>30</v>
      </c>
      <c r="E32" s="65" t="s">
        <v>26</v>
      </c>
      <c r="F32" s="69" t="s">
        <v>43</v>
      </c>
      <c r="G32" s="69" t="s">
        <v>43</v>
      </c>
      <c r="H32" s="69" t="s">
        <v>43</v>
      </c>
      <c r="I32" s="69" t="s">
        <v>43</v>
      </c>
      <c r="J32" s="69" t="s">
        <v>43</v>
      </c>
      <c r="K32" s="69" t="s">
        <v>43</v>
      </c>
      <c r="L32" s="69" t="s">
        <v>43</v>
      </c>
      <c r="M32" s="69" t="s">
        <v>43</v>
      </c>
      <c r="N32" s="69" t="s">
        <v>43</v>
      </c>
      <c r="O32" s="69" t="s">
        <v>43</v>
      </c>
      <c r="P32" s="68">
        <v>29689.26</v>
      </c>
    </row>
    <row r="33" spans="1:23" x14ac:dyDescent="0.45">
      <c r="A33" s="65" t="s">
        <v>45</v>
      </c>
      <c r="B33" s="65" t="s">
        <v>29</v>
      </c>
      <c r="C33" s="65" t="s">
        <v>179</v>
      </c>
      <c r="D33" s="65" t="s">
        <v>30</v>
      </c>
      <c r="E33" s="65" t="s">
        <v>26</v>
      </c>
      <c r="F33" s="68">
        <v>40558.59097664</v>
      </c>
      <c r="G33" s="68">
        <v>58019.112447719999</v>
      </c>
      <c r="H33" s="68">
        <v>61208.545993400003</v>
      </c>
      <c r="I33" s="68">
        <v>59949.678060619997</v>
      </c>
      <c r="J33" s="68">
        <v>59712.144060619998</v>
      </c>
      <c r="K33" s="68">
        <v>59625.144060619998</v>
      </c>
      <c r="L33" s="68">
        <v>59233.118460619997</v>
      </c>
      <c r="M33" s="68">
        <v>58854.372860620002</v>
      </c>
      <c r="N33" s="68">
        <v>58485.227260619999</v>
      </c>
      <c r="O33" s="68">
        <v>57796.419660619998</v>
      </c>
      <c r="P33" s="68">
        <v>56457.822060619998</v>
      </c>
    </row>
    <row r="34" spans="1:23" x14ac:dyDescent="0.45">
      <c r="A34" s="65" t="s">
        <v>45</v>
      </c>
      <c r="B34" s="65" t="s">
        <v>31</v>
      </c>
      <c r="C34" s="65" t="s">
        <v>180</v>
      </c>
      <c r="D34" s="65" t="s">
        <v>30</v>
      </c>
      <c r="E34" s="65" t="s">
        <v>26</v>
      </c>
      <c r="F34" s="69" t="s">
        <v>43</v>
      </c>
      <c r="G34" s="69" t="s">
        <v>43</v>
      </c>
      <c r="H34" s="69" t="s">
        <v>43</v>
      </c>
      <c r="I34" s="69" t="s">
        <v>43</v>
      </c>
      <c r="J34" s="69" t="s">
        <v>43</v>
      </c>
      <c r="K34" s="69" t="s">
        <v>43</v>
      </c>
      <c r="L34" s="69" t="s">
        <v>43</v>
      </c>
      <c r="M34" s="69" t="s">
        <v>43</v>
      </c>
      <c r="N34" s="69" t="s">
        <v>43</v>
      </c>
      <c r="O34" s="69" t="s">
        <v>43</v>
      </c>
      <c r="P34" s="68">
        <v>56457.82</v>
      </c>
    </row>
    <row r="35" spans="1:23" x14ac:dyDescent="0.45">
      <c r="A35" s="65" t="s">
        <v>46</v>
      </c>
      <c r="B35" s="65" t="s">
        <v>29</v>
      </c>
      <c r="C35" s="65" t="s">
        <v>179</v>
      </c>
      <c r="D35" s="65" t="s">
        <v>30</v>
      </c>
      <c r="E35" s="65" t="s">
        <v>26</v>
      </c>
      <c r="F35" s="68">
        <v>7431</v>
      </c>
      <c r="G35" s="68">
        <v>7916</v>
      </c>
      <c r="H35" s="68">
        <v>7551</v>
      </c>
      <c r="I35" s="68">
        <v>8439</v>
      </c>
      <c r="J35" s="68">
        <v>7268</v>
      </c>
      <c r="K35" s="68">
        <v>7333.92</v>
      </c>
      <c r="L35" s="68">
        <v>7025</v>
      </c>
      <c r="M35" s="68">
        <v>6978</v>
      </c>
      <c r="N35" s="68">
        <v>6845</v>
      </c>
      <c r="O35" s="68">
        <v>6601</v>
      </c>
      <c r="P35" s="68">
        <v>6399</v>
      </c>
    </row>
    <row r="36" spans="1:23" x14ac:dyDescent="0.45">
      <c r="A36" s="65" t="s">
        <v>46</v>
      </c>
      <c r="B36" s="65" t="s">
        <v>31</v>
      </c>
      <c r="C36" s="65" t="s">
        <v>180</v>
      </c>
      <c r="D36" s="65" t="s">
        <v>30</v>
      </c>
      <c r="E36" s="65" t="s">
        <v>26</v>
      </c>
      <c r="F36" s="69" t="s">
        <v>43</v>
      </c>
      <c r="G36" s="69" t="s">
        <v>43</v>
      </c>
      <c r="H36" s="69" t="s">
        <v>43</v>
      </c>
      <c r="I36" s="69" t="s">
        <v>43</v>
      </c>
      <c r="J36" s="69" t="s">
        <v>43</v>
      </c>
      <c r="K36" s="69" t="s">
        <v>43</v>
      </c>
      <c r="L36" s="69" t="s">
        <v>43</v>
      </c>
      <c r="M36" s="69" t="s">
        <v>43</v>
      </c>
      <c r="N36" s="69" t="s">
        <v>43</v>
      </c>
      <c r="O36" s="69" t="s">
        <v>43</v>
      </c>
      <c r="P36" s="68">
        <v>6597</v>
      </c>
    </row>
    <row r="37" spans="1:23" x14ac:dyDescent="0.45">
      <c r="A37" s="65" t="s">
        <v>47</v>
      </c>
      <c r="B37" s="65" t="s">
        <v>29</v>
      </c>
      <c r="C37" s="65" t="s">
        <v>179</v>
      </c>
      <c r="D37" s="65" t="s">
        <v>30</v>
      </c>
      <c r="E37" s="65" t="s">
        <v>26</v>
      </c>
      <c r="F37" s="68">
        <v>51402.999699742279</v>
      </c>
      <c r="G37" s="68">
        <v>52285.643099062683</v>
      </c>
      <c r="H37" s="68">
        <v>52668.259960850439</v>
      </c>
      <c r="I37" s="68">
        <v>54396.840683838287</v>
      </c>
      <c r="J37" s="68">
        <v>52182.792342596033</v>
      </c>
      <c r="K37" s="68">
        <v>51678.170450458798</v>
      </c>
      <c r="L37" s="68">
        <v>50185.035524484178</v>
      </c>
      <c r="M37" s="68">
        <v>48808.425174970922</v>
      </c>
      <c r="N37" s="68">
        <v>48141.312408415331</v>
      </c>
      <c r="O37" s="68">
        <v>47509.396734508293</v>
      </c>
      <c r="P37" s="68">
        <v>46123.769582061032</v>
      </c>
    </row>
    <row r="38" spans="1:23" x14ac:dyDescent="0.45">
      <c r="A38" s="65" t="s">
        <v>47</v>
      </c>
      <c r="B38" s="65" t="s">
        <v>31</v>
      </c>
      <c r="C38" s="65" t="s">
        <v>180</v>
      </c>
      <c r="D38" s="65" t="s">
        <v>30</v>
      </c>
      <c r="E38" s="65" t="s">
        <v>26</v>
      </c>
      <c r="F38" s="69" t="s">
        <v>43</v>
      </c>
      <c r="G38" s="69" t="s">
        <v>43</v>
      </c>
      <c r="H38" s="69" t="s">
        <v>43</v>
      </c>
      <c r="I38" s="69" t="s">
        <v>43</v>
      </c>
      <c r="J38" s="69" t="s">
        <v>43</v>
      </c>
      <c r="K38" s="69" t="s">
        <v>43</v>
      </c>
      <c r="L38" s="69" t="s">
        <v>43</v>
      </c>
      <c r="M38" s="69" t="s">
        <v>43</v>
      </c>
      <c r="N38" s="69" t="s">
        <v>43</v>
      </c>
      <c r="O38" s="69" t="s">
        <v>43</v>
      </c>
      <c r="P38" s="68">
        <v>46123.77</v>
      </c>
    </row>
    <row r="39" spans="1:23" x14ac:dyDescent="0.45">
      <c r="A39" s="65" t="s">
        <v>48</v>
      </c>
      <c r="B39" s="65" t="s">
        <v>29</v>
      </c>
      <c r="C39" s="65" t="s">
        <v>179</v>
      </c>
      <c r="D39" s="65" t="s">
        <v>30</v>
      </c>
      <c r="E39" s="65" t="s">
        <v>26</v>
      </c>
      <c r="F39" s="68">
        <v>23465.397992099999</v>
      </c>
      <c r="G39" s="68">
        <v>23263.552</v>
      </c>
      <c r="H39" s="68">
        <v>25412.441756508819</v>
      </c>
      <c r="I39" s="68">
        <v>25007.135222135759</v>
      </c>
      <c r="J39" s="68">
        <v>25145.046116967002</v>
      </c>
      <c r="K39" s="68">
        <v>23580.976604816919</v>
      </c>
      <c r="L39" s="68">
        <v>22155.9301185777</v>
      </c>
      <c r="M39" s="68">
        <v>21598.14606237067</v>
      </c>
      <c r="N39" s="68">
        <v>21315.135792532299</v>
      </c>
      <c r="O39" s="68">
        <v>20893.398308413471</v>
      </c>
      <c r="P39" s="68">
        <v>20542.35356486795</v>
      </c>
    </row>
    <row r="40" spans="1:23" x14ac:dyDescent="0.45">
      <c r="A40" s="65" t="s">
        <v>48</v>
      </c>
      <c r="B40" s="65" t="s">
        <v>31</v>
      </c>
      <c r="C40" s="65" t="s">
        <v>180</v>
      </c>
      <c r="D40" s="65" t="s">
        <v>30</v>
      </c>
      <c r="E40" s="65" t="s">
        <v>26</v>
      </c>
      <c r="F40" s="68">
        <v>0</v>
      </c>
      <c r="G40" s="68">
        <v>0</v>
      </c>
      <c r="H40" s="68"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</row>
    <row r="41" spans="1:23" x14ac:dyDescent="0.45"/>
    <row r="42" spans="1:23" x14ac:dyDescent="0.45"/>
    <row r="43" spans="1:23" x14ac:dyDescent="0.45">
      <c r="A43" s="75" t="s">
        <v>57</v>
      </c>
      <c r="B43" s="75"/>
      <c r="C43" s="75"/>
      <c r="D43" s="75"/>
      <c r="E43" s="75"/>
      <c r="F43" s="75"/>
      <c r="G43" s="75"/>
      <c r="H43" s="75"/>
      <c r="I43" s="76"/>
      <c r="J43" s="75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0615-599D-466F-8681-63860B1F12A5}">
  <sheetPr codeName="Sheet4">
    <tabColor rgb="FFFFDB8E"/>
  </sheetPr>
  <dimension ref="A1:AA50"/>
  <sheetViews>
    <sheetView showGridLines="0" zoomScale="80" zoomScaleNormal="80" workbookViewId="0">
      <pane ySplit="5" topLeftCell="A7" activePane="bottomLeft" state="frozen"/>
      <selection activeCell="C40" sqref="C40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65" customWidth="1"/>
    <col min="6" max="6" width="9.625" style="65" customWidth="1"/>
    <col min="7" max="7" width="15.25" style="65" customWidth="1"/>
    <col min="8" max="8" width="31.625" style="65" customWidth="1"/>
    <col min="9" max="10" width="7.875" style="65" customWidth="1"/>
    <col min="11" max="11" width="2.75" style="65" customWidth="1"/>
    <col min="12" max="23" width="9" style="74" customWidth="1"/>
    <col min="24" max="27" width="0" style="74" hidden="1" customWidth="1"/>
    <col min="28" max="16384" width="9" style="74" hidden="1"/>
  </cols>
  <sheetData>
    <row r="1" spans="1:22" s="15" customFormat="1" ht="30.75" x14ac:dyDescent="0.35">
      <c r="A1" s="4" t="str">
        <f ca="1">RIGHT(CELL("filename", A1), LEN(CELL("filename", A1)) - SEARCH("]", CELL("filename", A1)))</f>
        <v>Inputs_All</v>
      </c>
      <c r="B1" s="4"/>
      <c r="C1" s="4"/>
      <c r="D1" s="5"/>
      <c r="E1" s="4"/>
      <c r="F1" s="4"/>
      <c r="G1" s="4"/>
      <c r="H1" s="4"/>
      <c r="I1" s="4"/>
      <c r="J1" s="4"/>
      <c r="K1" s="4"/>
    </row>
    <row r="2" spans="1:22" s="16" customFormat="1" ht="13.15" x14ac:dyDescent="0.3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7" t="s">
        <v>15</v>
      </c>
      <c r="M2" s="17" t="s">
        <v>16</v>
      </c>
      <c r="N2" s="17" t="s">
        <v>17</v>
      </c>
      <c r="O2" s="17" t="s">
        <v>18</v>
      </c>
      <c r="P2" s="17" t="s">
        <v>19</v>
      </c>
      <c r="Q2" s="17" t="s">
        <v>20</v>
      </c>
      <c r="R2" s="17" t="s">
        <v>21</v>
      </c>
      <c r="S2" s="17" t="s">
        <v>22</v>
      </c>
      <c r="T2" s="17" t="s">
        <v>23</v>
      </c>
      <c r="U2" s="17" t="s">
        <v>24</v>
      </c>
      <c r="V2" s="17" t="s">
        <v>25</v>
      </c>
    </row>
    <row r="3" spans="1:22" s="16" customFormat="1" ht="13.15" x14ac:dyDescent="0.35">
      <c r="A3" s="6"/>
      <c r="B3" s="1"/>
      <c r="C3" s="1"/>
      <c r="D3" s="1"/>
      <c r="E3" s="14" t="s">
        <v>49</v>
      </c>
      <c r="F3" s="7" t="s">
        <v>50</v>
      </c>
      <c r="G3" s="7" t="s">
        <v>51</v>
      </c>
      <c r="H3" s="7" t="s">
        <v>52</v>
      </c>
      <c r="I3" s="7" t="s">
        <v>13</v>
      </c>
      <c r="J3" s="7" t="s">
        <v>53</v>
      </c>
      <c r="K3" s="1"/>
    </row>
    <row r="4" spans="1:22" s="16" customFormat="1" ht="13.15" x14ac:dyDescent="0.35">
      <c r="A4" s="6"/>
      <c r="B4" s="1"/>
      <c r="C4" s="1"/>
      <c r="D4" s="1"/>
      <c r="E4" s="1"/>
      <c r="F4" s="1"/>
      <c r="G4" s="6"/>
      <c r="H4" s="1"/>
      <c r="I4" s="1"/>
      <c r="J4" s="1"/>
      <c r="K4" s="1"/>
    </row>
    <row r="5" spans="1:22" s="16" customFormat="1" ht="13.15" x14ac:dyDescent="0.35">
      <c r="A5" s="6"/>
      <c r="B5" s="1"/>
      <c r="C5" s="1"/>
      <c r="D5" s="1"/>
      <c r="E5" s="1"/>
      <c r="F5" s="1"/>
      <c r="G5" s="1"/>
      <c r="H5" s="1"/>
      <c r="I5" s="1"/>
      <c r="J5" s="1"/>
      <c r="K5" s="3"/>
    </row>
    <row r="6" spans="1:22" s="16" customFormat="1" ht="13.15" x14ac:dyDescent="0.35">
      <c r="A6" s="6"/>
      <c r="B6" s="1"/>
      <c r="C6" s="1"/>
      <c r="D6" s="1"/>
      <c r="E6" s="1"/>
      <c r="F6" s="1"/>
      <c r="G6" s="1"/>
      <c r="H6" s="1"/>
      <c r="I6" s="1"/>
      <c r="J6" s="1"/>
      <c r="K6" s="3"/>
    </row>
    <row r="7" spans="1:22" s="71" customFormat="1" ht="13.15" x14ac:dyDescent="0.35">
      <c r="A7" s="70" t="s">
        <v>176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22" s="16" customFormat="1" ht="13.15" x14ac:dyDescent="0.35">
      <c r="A8" s="6"/>
      <c r="B8" s="1"/>
      <c r="C8" s="1"/>
      <c r="D8" s="1"/>
      <c r="E8" s="13"/>
      <c r="F8" s="1"/>
      <c r="G8" s="1"/>
      <c r="H8" s="1"/>
      <c r="I8" s="1"/>
      <c r="J8" s="1"/>
      <c r="K8" s="1"/>
    </row>
    <row r="9" spans="1:22" s="16" customFormat="1" ht="13.15" x14ac:dyDescent="0.35">
      <c r="A9" s="6"/>
      <c r="B9" s="1"/>
      <c r="C9" s="1"/>
      <c r="D9" s="1"/>
      <c r="E9" s="13" t="s">
        <v>28</v>
      </c>
      <c r="F9" s="1" t="s">
        <v>28</v>
      </c>
      <c r="G9" s="1" t="s">
        <v>29</v>
      </c>
      <c r="H9" s="1" t="s">
        <v>54</v>
      </c>
      <c r="I9" s="1" t="s">
        <v>30</v>
      </c>
      <c r="J9" s="9"/>
      <c r="K9" s="8"/>
      <c r="L9" s="38">
        <f>SUMIFS(F_Inputs!F$7:F$40,F_Inputs!$A$7:$A$40,Inputs_All!$E9,F_Inputs!$B$7:$B$40,Inputs_All!$G9)</f>
        <v>116112.38400000001</v>
      </c>
      <c r="M9" s="38">
        <f>SUMIFS(F_Inputs!G$7:G$40,F_Inputs!$A$7:$A$40,Inputs_All!$E9,F_Inputs!$B$7:$B$40,Inputs_All!$G9)</f>
        <v>119791.236</v>
      </c>
      <c r="N9" s="38">
        <f>SUMIFS(F_Inputs!H$7:H$40,F_Inputs!$A$7:$A$40,Inputs_All!$E9,F_Inputs!$B$7:$B$40,Inputs_All!$G9)</f>
        <v>112522.02499999999</v>
      </c>
      <c r="O9" s="38">
        <f>SUMIFS(F_Inputs!I$7:I$40,F_Inputs!$A$7:$A$40,Inputs_All!$E9,F_Inputs!$B$7:$B$40,Inputs_All!$G9)</f>
        <v>122562.98729999999</v>
      </c>
      <c r="P9" s="38">
        <f>SUMIFS(F_Inputs!J$7:J$40,F_Inputs!$A$7:$A$40,Inputs_All!$E9,F_Inputs!$B$7:$B$40,Inputs_All!$G9)</f>
        <v>103064.3788127828</v>
      </c>
      <c r="Q9" s="38">
        <f>SUMIFS(F_Inputs!K$7:K$40,F_Inputs!$A$7:$A$40,Inputs_All!$E9,F_Inputs!$B$7:$B$40,Inputs_All!$G9)</f>
        <v>114951.814</v>
      </c>
      <c r="R9" s="38">
        <f>SUMIFS(F_Inputs!L$7:L$40,F_Inputs!$A$7:$A$40,Inputs_All!$E9,F_Inputs!$B$7:$B$40,Inputs_All!$G9)</f>
        <v>104209.69100000001</v>
      </c>
      <c r="S9" s="38">
        <f>SUMIFS(F_Inputs!M$7:M$40,F_Inputs!$A$7:$A$40,Inputs_All!$E9,F_Inputs!$B$7:$B$40,Inputs_All!$G9)</f>
        <v>102117.7333119829</v>
      </c>
      <c r="T9" s="38">
        <f>SUMIFS(F_Inputs!N$7:N$40,F_Inputs!$A$7:$A$40,Inputs_All!$E9,F_Inputs!$B$7:$B$40,Inputs_All!$G9)</f>
        <v>101126.8043342098</v>
      </c>
      <c r="U9" s="38">
        <f>SUMIFS(F_Inputs!O$7:O$40,F_Inputs!$A$7:$A$40,Inputs_All!$E9,F_Inputs!$B$7:$B$40,Inputs_All!$G9)</f>
        <v>111086.9036172229</v>
      </c>
      <c r="V9" s="38">
        <f>SUMIFS(F_Inputs!P$7:P$40,F_Inputs!$A$7:$A$40,Inputs_All!$E9,F_Inputs!$B$7:$B$40,Inputs_All!$G9)</f>
        <v>114770.80227566291</v>
      </c>
    </row>
    <row r="10" spans="1:22" s="16" customFormat="1" ht="13.15" hidden="1" outlineLevel="1" x14ac:dyDescent="0.35">
      <c r="A10" s="6"/>
      <c r="B10" s="1"/>
      <c r="C10" s="1"/>
      <c r="D10" s="1"/>
      <c r="E10" s="13" t="s">
        <v>32</v>
      </c>
      <c r="F10" s="1" t="s">
        <v>32</v>
      </c>
      <c r="G10" s="1" t="s">
        <v>29</v>
      </c>
      <c r="H10" s="1" t="s">
        <v>54</v>
      </c>
      <c r="I10" s="1" t="s">
        <v>30</v>
      </c>
      <c r="J10" s="9"/>
      <c r="K10" s="8"/>
      <c r="L10" s="38">
        <f>SUMIFS(F_Inputs!F$7:F$40,F_Inputs!$A$7:$A$40,Inputs_All!$E10,F_Inputs!$B$7:$B$40,Inputs_All!$G10)</f>
        <v>62432.24</v>
      </c>
      <c r="M10" s="38">
        <f>SUMIFS(F_Inputs!G$7:G$40,F_Inputs!$A$7:$A$40,Inputs_All!$E10,F_Inputs!$B$7:$B$40,Inputs_All!$G10)</f>
        <v>82114.87</v>
      </c>
      <c r="N10" s="38">
        <f>SUMIFS(F_Inputs!H$7:H$40,F_Inputs!$A$7:$A$40,Inputs_All!$E10,F_Inputs!$B$7:$B$40,Inputs_All!$G10)</f>
        <v>82690.52</v>
      </c>
      <c r="O10" s="38">
        <f>SUMIFS(F_Inputs!I$7:I$40,F_Inputs!$A$7:$A$40,Inputs_All!$E10,F_Inputs!$B$7:$B$40,Inputs_All!$G10)</f>
        <v>83995.89</v>
      </c>
      <c r="P10" s="38">
        <f>SUMIFS(F_Inputs!J$7:J$40,F_Inputs!$A$7:$A$40,Inputs_All!$E10,F_Inputs!$B$7:$B$40,Inputs_All!$G10)</f>
        <v>84003.03</v>
      </c>
      <c r="Q10" s="38">
        <f>SUMIFS(F_Inputs!K$7:K$40,F_Inputs!$A$7:$A$40,Inputs_All!$E10,F_Inputs!$B$7:$B$40,Inputs_All!$G10)</f>
        <v>77865.02</v>
      </c>
      <c r="R10" s="38">
        <f>SUMIFS(F_Inputs!L$7:L$40,F_Inputs!$A$7:$A$40,Inputs_All!$E10,F_Inputs!$B$7:$B$40,Inputs_All!$G10)</f>
        <v>74829.919999999998</v>
      </c>
      <c r="S10" s="38">
        <f>SUMIFS(F_Inputs!M$7:M$40,F_Inputs!$A$7:$A$40,Inputs_All!$E10,F_Inputs!$B$7:$B$40,Inputs_All!$G10)</f>
        <v>74771.94</v>
      </c>
      <c r="T10" s="38">
        <f>SUMIFS(F_Inputs!N$7:N$40,F_Inputs!$A$7:$A$40,Inputs_All!$E10,F_Inputs!$B$7:$B$40,Inputs_All!$G10)</f>
        <v>76338.94</v>
      </c>
      <c r="U10" s="38">
        <f>SUMIFS(F_Inputs!O$7:O$40,F_Inputs!$A$7:$A$40,Inputs_All!$E10,F_Inputs!$B$7:$B$40,Inputs_All!$G10)</f>
        <v>76705.95</v>
      </c>
      <c r="V10" s="38">
        <f>SUMIFS(F_Inputs!P$7:P$40,F_Inputs!$A$7:$A$40,Inputs_All!$E10,F_Inputs!$B$7:$B$40,Inputs_All!$G10)</f>
        <v>76603.12</v>
      </c>
    </row>
    <row r="11" spans="1:22" s="16" customFormat="1" ht="13.15" hidden="1" outlineLevel="1" x14ac:dyDescent="0.35">
      <c r="A11" s="6"/>
      <c r="B11" s="1"/>
      <c r="C11" s="1"/>
      <c r="D11" s="1"/>
      <c r="E11" s="13" t="s">
        <v>33</v>
      </c>
      <c r="F11" s="1" t="s">
        <v>33</v>
      </c>
      <c r="G11" s="1" t="s">
        <v>29</v>
      </c>
      <c r="H11" s="1" t="s">
        <v>54</v>
      </c>
      <c r="I11" s="1" t="s">
        <v>30</v>
      </c>
      <c r="J11" s="9"/>
      <c r="K11" s="8"/>
      <c r="L11" s="38">
        <f>SUMIFS(F_Inputs!F$7:F$40,F_Inputs!$A$7:$A$40,Inputs_All!$E11,F_Inputs!$B$7:$B$40,Inputs_All!$G11)</f>
        <v>5459.4324403435076</v>
      </c>
      <c r="M11" s="38">
        <f>SUMIFS(F_Inputs!G$7:G$40,F_Inputs!$A$7:$A$40,Inputs_All!$E11,F_Inputs!$B$7:$B$40,Inputs_All!$G11)</f>
        <v>5613.9047288594538</v>
      </c>
      <c r="N11" s="38">
        <f>SUMIFS(F_Inputs!H$7:H$40,F_Inputs!$A$7:$A$40,Inputs_All!$E11,F_Inputs!$B$7:$B$40,Inputs_All!$G11)</f>
        <v>5770.0722684339607</v>
      </c>
      <c r="O11" s="38">
        <f>SUMIFS(F_Inputs!I$7:I$40,F_Inputs!$A$7:$A$40,Inputs_All!$E11,F_Inputs!$B$7:$B$40,Inputs_All!$G11)</f>
        <v>6685.8359600000003</v>
      </c>
      <c r="P11" s="38">
        <f>SUMIFS(F_Inputs!J$7:J$40,F_Inputs!$A$7:$A$40,Inputs_All!$E11,F_Inputs!$B$7:$B$40,Inputs_All!$G11)</f>
        <v>6681.6298798649996</v>
      </c>
      <c r="Q11" s="38">
        <f>SUMIFS(F_Inputs!K$7:K$40,F_Inputs!$A$7:$A$40,Inputs_All!$E11,F_Inputs!$B$7:$B$40,Inputs_All!$G11)</f>
        <v>6847.1354434881669</v>
      </c>
      <c r="R11" s="38">
        <f>SUMIFS(F_Inputs!L$7:L$40,F_Inputs!$A$7:$A$40,Inputs_All!$E11,F_Inputs!$B$7:$B$40,Inputs_All!$G11)</f>
        <v>6239.1451386381668</v>
      </c>
      <c r="S11" s="38">
        <f>SUMIFS(F_Inputs!M$7:M$40,F_Inputs!$A$7:$A$40,Inputs_All!$E11,F_Inputs!$B$7:$B$40,Inputs_All!$G11)</f>
        <v>6191.1353390381664</v>
      </c>
      <c r="T11" s="38">
        <f>SUMIFS(F_Inputs!N$7:N$40,F_Inputs!$A$7:$A$40,Inputs_All!$E11,F_Inputs!$B$7:$B$40,Inputs_All!$G11)</f>
        <v>6153.7307001881672</v>
      </c>
      <c r="U11" s="38">
        <f>SUMIFS(F_Inputs!O$7:O$40,F_Inputs!$A$7:$A$40,Inputs_All!$E11,F_Inputs!$B$7:$B$40,Inputs_All!$G11)</f>
        <v>6114.9548404381667</v>
      </c>
      <c r="V11" s="38">
        <f>SUMIFS(F_Inputs!P$7:P$40,F_Inputs!$A$7:$A$40,Inputs_All!$E11,F_Inputs!$B$7:$B$40,Inputs_All!$G11)</f>
        <v>6078.1175892881674</v>
      </c>
    </row>
    <row r="12" spans="1:22" s="16" customFormat="1" ht="13.15" hidden="1" outlineLevel="1" x14ac:dyDescent="0.35">
      <c r="A12" s="6"/>
      <c r="B12" s="1"/>
      <c r="C12" s="1"/>
      <c r="D12" s="1"/>
      <c r="E12" s="13" t="s">
        <v>34</v>
      </c>
      <c r="F12" s="1" t="s">
        <v>34</v>
      </c>
      <c r="G12" s="1" t="s">
        <v>29</v>
      </c>
      <c r="H12" s="1" t="s">
        <v>54</v>
      </c>
      <c r="I12" s="1" t="s">
        <v>30</v>
      </c>
      <c r="J12" s="9"/>
      <c r="K12" s="8"/>
      <c r="L12" s="38">
        <f>SUMIFS(F_Inputs!F$7:F$40,F_Inputs!$A$7:$A$40,Inputs_All!$E12,F_Inputs!$B$7:$B$40,Inputs_All!$G12)</f>
        <v>119637.54</v>
      </c>
      <c r="M12" s="38">
        <f>SUMIFS(F_Inputs!G$7:G$40,F_Inputs!$A$7:$A$40,Inputs_All!$E12,F_Inputs!$B$7:$B$40,Inputs_All!$G12)</f>
        <v>115345.92</v>
      </c>
      <c r="N12" s="38">
        <f>SUMIFS(F_Inputs!H$7:H$40,F_Inputs!$A$7:$A$40,Inputs_All!$E12,F_Inputs!$B$7:$B$40,Inputs_All!$G12)</f>
        <v>118072.22</v>
      </c>
      <c r="O12" s="38">
        <f>SUMIFS(F_Inputs!I$7:I$40,F_Inputs!$A$7:$A$40,Inputs_All!$E12,F_Inputs!$B$7:$B$40,Inputs_All!$G12)</f>
        <v>97306.43</v>
      </c>
      <c r="P12" s="38">
        <f>SUMIFS(F_Inputs!J$7:J$40,F_Inputs!$A$7:$A$40,Inputs_All!$E12,F_Inputs!$B$7:$B$40,Inputs_All!$G12)</f>
        <v>102615.63</v>
      </c>
      <c r="Q12" s="38">
        <f>SUMIFS(F_Inputs!K$7:K$40,F_Inputs!$A$7:$A$40,Inputs_All!$E12,F_Inputs!$B$7:$B$40,Inputs_All!$G12)</f>
        <v>102615.63</v>
      </c>
      <c r="R12" s="38">
        <f>SUMIFS(F_Inputs!L$7:L$40,F_Inputs!$A$7:$A$40,Inputs_All!$E12,F_Inputs!$B$7:$B$40,Inputs_All!$G12)</f>
        <v>97380.07</v>
      </c>
      <c r="S12" s="38">
        <f>SUMIFS(F_Inputs!M$7:M$40,F_Inputs!$A$7:$A$40,Inputs_All!$E12,F_Inputs!$B$7:$B$40,Inputs_All!$G12)</f>
        <v>96683.94</v>
      </c>
      <c r="T12" s="38">
        <f>SUMIFS(F_Inputs!N$7:N$40,F_Inputs!$A$7:$A$40,Inputs_All!$E12,F_Inputs!$B$7:$B$40,Inputs_All!$G12)</f>
        <v>95300.72</v>
      </c>
      <c r="U12" s="38">
        <f>SUMIFS(F_Inputs!O$7:O$40,F_Inputs!$A$7:$A$40,Inputs_All!$E12,F_Inputs!$B$7:$B$40,Inputs_All!$G12)</f>
        <v>94229.11</v>
      </c>
      <c r="V12" s="38">
        <f>SUMIFS(F_Inputs!P$7:P$40,F_Inputs!$A$7:$A$40,Inputs_All!$E12,F_Inputs!$B$7:$B$40,Inputs_All!$G12)</f>
        <v>92850.62</v>
      </c>
    </row>
    <row r="13" spans="1:22" s="16" customFormat="1" ht="13.15" hidden="1" outlineLevel="1" x14ac:dyDescent="0.35">
      <c r="A13" s="6"/>
      <c r="B13" s="1"/>
      <c r="C13" s="1"/>
      <c r="D13" s="1"/>
      <c r="E13" s="13" t="s">
        <v>35</v>
      </c>
      <c r="F13" s="1" t="s">
        <v>35</v>
      </c>
      <c r="G13" s="1" t="s">
        <v>29</v>
      </c>
      <c r="H13" s="1" t="s">
        <v>54</v>
      </c>
      <c r="I13" s="1" t="s">
        <v>30</v>
      </c>
      <c r="J13" s="9"/>
      <c r="K13" s="8"/>
      <c r="L13" s="38">
        <f>SUMIFS(F_Inputs!F$7:F$40,F_Inputs!$A$7:$A$40,Inputs_All!$E13,F_Inputs!$B$7:$B$40,Inputs_All!$G13)</f>
        <v>184018.68859994251</v>
      </c>
      <c r="M13" s="38">
        <f>SUMIFS(F_Inputs!G$7:G$40,F_Inputs!$A$7:$A$40,Inputs_All!$E13,F_Inputs!$B$7:$B$40,Inputs_All!$G13)</f>
        <v>187452.3701953312</v>
      </c>
      <c r="N13" s="38">
        <f>SUMIFS(F_Inputs!H$7:H$40,F_Inputs!$A$7:$A$40,Inputs_All!$E13,F_Inputs!$B$7:$B$40,Inputs_All!$G13)</f>
        <v>182688.55837312131</v>
      </c>
      <c r="O13" s="38">
        <f>SUMIFS(F_Inputs!I$7:I$40,F_Inputs!$A$7:$A$40,Inputs_All!$E13,F_Inputs!$B$7:$B$40,Inputs_All!$G13)</f>
        <v>191395.5812223636</v>
      </c>
      <c r="P13" s="38">
        <f>SUMIFS(F_Inputs!J$7:J$40,F_Inputs!$A$7:$A$40,Inputs_All!$E13,F_Inputs!$B$7:$B$40,Inputs_All!$G13)</f>
        <v>176521.39542380199</v>
      </c>
      <c r="Q13" s="38">
        <f>SUMIFS(F_Inputs!K$7:K$40,F_Inputs!$A$7:$A$40,Inputs_All!$E13,F_Inputs!$B$7:$B$40,Inputs_All!$G13)</f>
        <v>181575.15862178919</v>
      </c>
      <c r="R13" s="38">
        <f>SUMIFS(F_Inputs!L$7:L$40,F_Inputs!$A$7:$A$40,Inputs_All!$E13,F_Inputs!$B$7:$B$40,Inputs_All!$G13)</f>
        <v>188812.5768366972</v>
      </c>
      <c r="S13" s="38">
        <f>SUMIFS(F_Inputs!M$7:M$40,F_Inputs!$A$7:$A$40,Inputs_All!$E13,F_Inputs!$B$7:$B$40,Inputs_All!$G13)</f>
        <v>187510.54437520899</v>
      </c>
      <c r="T13" s="38">
        <f>SUMIFS(F_Inputs!N$7:N$40,F_Inputs!$A$7:$A$40,Inputs_All!$E13,F_Inputs!$B$7:$B$40,Inputs_All!$G13)</f>
        <v>193716.3350016546</v>
      </c>
      <c r="U13" s="38">
        <f>SUMIFS(F_Inputs!O$7:O$40,F_Inputs!$A$7:$A$40,Inputs_All!$E13,F_Inputs!$B$7:$B$40,Inputs_All!$G13)</f>
        <v>195884.67614406749</v>
      </c>
      <c r="V13" s="38">
        <f>SUMIFS(F_Inputs!P$7:P$40,F_Inputs!$A$7:$A$40,Inputs_All!$E13,F_Inputs!$B$7:$B$40,Inputs_All!$G13)</f>
        <v>211513.74051776441</v>
      </c>
    </row>
    <row r="14" spans="1:22" s="16" customFormat="1" ht="13.15" hidden="1" outlineLevel="1" x14ac:dyDescent="0.35">
      <c r="A14" s="6"/>
      <c r="B14" s="1"/>
      <c r="C14" s="1"/>
      <c r="D14" s="1"/>
      <c r="E14" s="13" t="s">
        <v>36</v>
      </c>
      <c r="F14" s="1" t="s">
        <v>36</v>
      </c>
      <c r="G14" s="1" t="s">
        <v>29</v>
      </c>
      <c r="H14" s="1" t="s">
        <v>54</v>
      </c>
      <c r="I14" s="1" t="s">
        <v>30</v>
      </c>
      <c r="J14" s="9"/>
      <c r="K14" s="8"/>
      <c r="L14" s="38">
        <f>SUMIFS(F_Inputs!F$7:F$40,F_Inputs!$A$7:$A$40,Inputs_All!$E14,F_Inputs!$B$7:$B$40,Inputs_All!$G14)</f>
        <v>57486</v>
      </c>
      <c r="M14" s="38">
        <f>SUMIFS(F_Inputs!G$7:G$40,F_Inputs!$A$7:$A$40,Inputs_All!$E14,F_Inputs!$B$7:$B$40,Inputs_All!$G14)</f>
        <v>65370</v>
      </c>
      <c r="N14" s="38">
        <f>SUMIFS(F_Inputs!H$7:H$40,F_Inputs!$A$7:$A$40,Inputs_All!$E14,F_Inputs!$B$7:$B$40,Inputs_All!$G14)</f>
        <v>61137</v>
      </c>
      <c r="O14" s="38">
        <f>SUMIFS(F_Inputs!I$7:I$40,F_Inputs!$A$7:$A$40,Inputs_All!$E14,F_Inputs!$B$7:$B$40,Inputs_All!$G14)</f>
        <v>68137</v>
      </c>
      <c r="P14" s="38">
        <f>SUMIFS(F_Inputs!J$7:J$40,F_Inputs!$A$7:$A$40,Inputs_All!$E14,F_Inputs!$B$7:$B$40,Inputs_All!$G14)</f>
        <v>62991.684999999998</v>
      </c>
      <c r="Q14" s="38">
        <f>SUMIFS(F_Inputs!K$7:K$40,F_Inputs!$A$7:$A$40,Inputs_All!$E14,F_Inputs!$B$7:$B$40,Inputs_All!$G14)</f>
        <v>67329</v>
      </c>
      <c r="R14" s="38">
        <f>SUMIFS(F_Inputs!L$7:L$40,F_Inputs!$A$7:$A$40,Inputs_All!$E14,F_Inputs!$B$7:$B$40,Inputs_All!$G14)</f>
        <v>67194</v>
      </c>
      <c r="S14" s="38">
        <f>SUMIFS(F_Inputs!M$7:M$40,F_Inputs!$A$7:$A$40,Inputs_All!$E14,F_Inputs!$B$7:$B$40,Inputs_All!$G14)</f>
        <v>65944</v>
      </c>
      <c r="T14" s="38">
        <f>SUMIFS(F_Inputs!N$7:N$40,F_Inputs!$A$7:$A$40,Inputs_All!$E14,F_Inputs!$B$7:$B$40,Inputs_All!$G14)</f>
        <v>66042</v>
      </c>
      <c r="U14" s="38">
        <f>SUMIFS(F_Inputs!O$7:O$40,F_Inputs!$A$7:$A$40,Inputs_All!$E14,F_Inputs!$B$7:$B$40,Inputs_All!$G14)</f>
        <v>67405</v>
      </c>
      <c r="V14" s="38">
        <f>SUMIFS(F_Inputs!P$7:P$40,F_Inputs!$A$7:$A$40,Inputs_All!$E14,F_Inputs!$B$7:$B$40,Inputs_All!$G14)</f>
        <v>70045</v>
      </c>
    </row>
    <row r="15" spans="1:22" s="16" customFormat="1" ht="13.15" hidden="1" outlineLevel="1" x14ac:dyDescent="0.35">
      <c r="A15" s="6"/>
      <c r="B15" s="1"/>
      <c r="C15" s="1"/>
      <c r="D15" s="1"/>
      <c r="E15" s="13" t="s">
        <v>37</v>
      </c>
      <c r="F15" s="1" t="s">
        <v>37</v>
      </c>
      <c r="G15" s="1" t="s">
        <v>29</v>
      </c>
      <c r="H15" s="1" t="s">
        <v>54</v>
      </c>
      <c r="I15" s="1" t="s">
        <v>30</v>
      </c>
      <c r="J15" s="9"/>
      <c r="K15" s="8"/>
      <c r="L15" s="38">
        <f>SUMIFS(F_Inputs!F$7:F$40,F_Inputs!$A$7:$A$40,Inputs_All!$E15,F_Inputs!$B$7:$B$40,Inputs_All!$G15)</f>
        <v>54175.370999999999</v>
      </c>
      <c r="M15" s="38">
        <f>SUMIFS(F_Inputs!G$7:G$40,F_Inputs!$A$7:$A$40,Inputs_All!$E15,F_Inputs!$B$7:$B$40,Inputs_All!$G15)</f>
        <v>52346.887000000002</v>
      </c>
      <c r="N15" s="38">
        <f>SUMIFS(F_Inputs!H$7:H$40,F_Inputs!$A$7:$A$40,Inputs_All!$E15,F_Inputs!$B$7:$B$40,Inputs_All!$G15)</f>
        <v>54273.642999999996</v>
      </c>
      <c r="O15" s="38">
        <f>SUMIFS(F_Inputs!I$7:I$40,F_Inputs!$A$7:$A$40,Inputs_All!$E15,F_Inputs!$B$7:$B$40,Inputs_All!$G15)</f>
        <v>56379.919635008257</v>
      </c>
      <c r="P15" s="38">
        <f>SUMIFS(F_Inputs!J$7:J$40,F_Inputs!$A$7:$A$40,Inputs_All!$E15,F_Inputs!$B$7:$B$40,Inputs_All!$G15)</f>
        <v>50049.859305504498</v>
      </c>
      <c r="Q15" s="38">
        <f>SUMIFS(F_Inputs!K$7:K$40,F_Inputs!$A$7:$A$40,Inputs_All!$E15,F_Inputs!$B$7:$B$40,Inputs_All!$G15)</f>
        <v>50342.329942590273</v>
      </c>
      <c r="R15" s="38">
        <f>SUMIFS(F_Inputs!L$7:L$40,F_Inputs!$A$7:$A$40,Inputs_All!$E15,F_Inputs!$B$7:$B$40,Inputs_All!$G15)</f>
        <v>51768.482311964763</v>
      </c>
      <c r="S15" s="38">
        <f>SUMIFS(F_Inputs!M$7:M$40,F_Inputs!$A$7:$A$40,Inputs_All!$E15,F_Inputs!$B$7:$B$40,Inputs_All!$G15)</f>
        <v>52349.509127408623</v>
      </c>
      <c r="T15" s="38">
        <f>SUMIFS(F_Inputs!N$7:N$40,F_Inputs!$A$7:$A$40,Inputs_All!$E15,F_Inputs!$B$7:$B$40,Inputs_All!$G15)</f>
        <v>52818.529055664047</v>
      </c>
      <c r="U15" s="38">
        <f>SUMIFS(F_Inputs!O$7:O$40,F_Inputs!$A$7:$A$40,Inputs_All!$E15,F_Inputs!$B$7:$B$40,Inputs_All!$G15)</f>
        <v>53348.259958214287</v>
      </c>
      <c r="V15" s="38">
        <f>SUMIFS(F_Inputs!P$7:P$40,F_Inputs!$A$7:$A$40,Inputs_All!$E15,F_Inputs!$B$7:$B$40,Inputs_All!$G15)</f>
        <v>52838.677673492442</v>
      </c>
    </row>
    <row r="16" spans="1:22" s="16" customFormat="1" ht="13.15" hidden="1" outlineLevel="1" x14ac:dyDescent="0.35">
      <c r="A16" s="6"/>
      <c r="B16" s="1"/>
      <c r="C16" s="1"/>
      <c r="D16" s="1"/>
      <c r="E16" s="13" t="s">
        <v>38</v>
      </c>
      <c r="F16" s="1" t="s">
        <v>38</v>
      </c>
      <c r="G16" s="1" t="s">
        <v>29</v>
      </c>
      <c r="H16" s="1" t="s">
        <v>54</v>
      </c>
      <c r="I16" s="1" t="s">
        <v>30</v>
      </c>
      <c r="J16" s="9"/>
      <c r="K16" s="8"/>
      <c r="L16" s="38">
        <f>SUMIFS(F_Inputs!F$7:F$40,F_Inputs!$A$7:$A$40,Inputs_All!$E16,F_Inputs!$B$7:$B$40,Inputs_All!$G16)</f>
        <v>179448.72718850389</v>
      </c>
      <c r="M16" s="38">
        <f>SUMIFS(F_Inputs!G$7:G$40,F_Inputs!$A$7:$A$40,Inputs_All!$E16,F_Inputs!$B$7:$B$40,Inputs_All!$G16)</f>
        <v>183383.43127842899</v>
      </c>
      <c r="N16" s="38">
        <f>SUMIFS(F_Inputs!H$7:H$40,F_Inputs!$A$7:$A$40,Inputs_All!$E16,F_Inputs!$B$7:$B$40,Inputs_All!$G16)</f>
        <v>177893.84129217191</v>
      </c>
      <c r="O16" s="38">
        <f>SUMIFS(F_Inputs!I$7:I$40,F_Inputs!$A$7:$A$40,Inputs_All!$E16,F_Inputs!$B$7:$B$40,Inputs_All!$G16)</f>
        <v>175735.6223948386</v>
      </c>
      <c r="P16" s="38">
        <f>SUMIFS(F_Inputs!J$7:J$40,F_Inputs!$A$7:$A$40,Inputs_All!$E16,F_Inputs!$B$7:$B$40,Inputs_All!$G16)</f>
        <v>177150.34825933041</v>
      </c>
      <c r="Q16" s="38">
        <f>SUMIFS(F_Inputs!K$7:K$40,F_Inputs!$A$7:$A$40,Inputs_All!$E16,F_Inputs!$B$7:$B$40,Inputs_All!$G16)</f>
        <v>179919.0707942874</v>
      </c>
      <c r="R16" s="38">
        <f>SUMIFS(F_Inputs!L$7:L$40,F_Inputs!$A$7:$A$40,Inputs_All!$E16,F_Inputs!$B$7:$B$40,Inputs_All!$G16)</f>
        <v>179919.0707942874</v>
      </c>
      <c r="S16" s="38">
        <f>SUMIFS(F_Inputs!M$7:M$40,F_Inputs!$A$7:$A$40,Inputs_All!$E16,F_Inputs!$B$7:$B$40,Inputs_All!$G16)</f>
        <v>180292.2829955566</v>
      </c>
      <c r="T16" s="38">
        <f>SUMIFS(F_Inputs!N$7:N$40,F_Inputs!$A$7:$A$40,Inputs_All!$E16,F_Inputs!$B$7:$B$40,Inputs_All!$G16)</f>
        <v>180665.49519682571</v>
      </c>
      <c r="U16" s="38">
        <f>SUMIFS(F_Inputs!O$7:O$40,F_Inputs!$A$7:$A$40,Inputs_All!$E16,F_Inputs!$B$7:$B$40,Inputs_All!$G16)</f>
        <v>181057.3073980948</v>
      </c>
      <c r="V16" s="38">
        <f>SUMIFS(F_Inputs!P$7:P$40,F_Inputs!$A$7:$A$40,Inputs_All!$E16,F_Inputs!$B$7:$B$40,Inputs_All!$G16)</f>
        <v>181449.119599364</v>
      </c>
    </row>
    <row r="17" spans="1:22" s="16" customFormat="1" ht="13.15" hidden="1" outlineLevel="1" x14ac:dyDescent="0.35">
      <c r="A17" s="6"/>
      <c r="B17" s="1"/>
      <c r="C17" s="1"/>
      <c r="D17" s="1"/>
      <c r="E17" s="13" t="s">
        <v>39</v>
      </c>
      <c r="F17" s="1" t="s">
        <v>55</v>
      </c>
      <c r="G17" s="1" t="s">
        <v>29</v>
      </c>
      <c r="H17" s="1" t="s">
        <v>54</v>
      </c>
      <c r="I17" s="1" t="s">
        <v>30</v>
      </c>
      <c r="J17" s="9"/>
      <c r="K17" s="8"/>
      <c r="L17" s="38">
        <f>SUMIFS(F_Inputs!F$7:F$40,F_Inputs!$A$7:$A$40,Inputs_All!$E17,F_Inputs!$B$7:$B$40,Inputs_All!$G17)</f>
        <v>146170.54207669379</v>
      </c>
      <c r="M17" s="38">
        <f>SUMIFS(F_Inputs!G$7:G$40,F_Inputs!$A$7:$A$40,Inputs_All!$E17,F_Inputs!$B$7:$B$40,Inputs_All!$G17)</f>
        <v>148999.43553399251</v>
      </c>
      <c r="N17" s="38">
        <f>SUMIFS(F_Inputs!H$7:H$40,F_Inputs!$A$7:$A$40,Inputs_All!$E17,F_Inputs!$B$7:$B$40,Inputs_All!$G17)</f>
        <v>145673.64133259529</v>
      </c>
      <c r="O17" s="38">
        <f>SUMIFS(F_Inputs!I$7:I$40,F_Inputs!$A$7:$A$40,Inputs_All!$E17,F_Inputs!$B$7:$B$40,Inputs_All!$G17)</f>
        <v>141572.81960974479</v>
      </c>
      <c r="P17" s="38">
        <f>SUMIFS(F_Inputs!J$7:J$40,F_Inputs!$A$7:$A$40,Inputs_All!$E17,F_Inputs!$B$7:$B$40,Inputs_All!$G17)</f>
        <v>155058.3710783314</v>
      </c>
      <c r="Q17" s="38">
        <f>SUMIFS(F_Inputs!K$7:K$40,F_Inputs!$A$7:$A$40,Inputs_All!$E17,F_Inputs!$B$7:$B$40,Inputs_All!$G17)</f>
        <v>150830.99933065579</v>
      </c>
      <c r="R17" s="38">
        <f>SUMIFS(F_Inputs!L$7:L$40,F_Inputs!$A$7:$A$40,Inputs_All!$E17,F_Inputs!$B$7:$B$40,Inputs_All!$G17)</f>
        <v>151362.15303897439</v>
      </c>
      <c r="S17" s="38">
        <f>SUMIFS(F_Inputs!M$7:M$40,F_Inputs!$A$7:$A$40,Inputs_All!$E17,F_Inputs!$B$7:$B$40,Inputs_All!$G17)</f>
        <v>151053.05874773231</v>
      </c>
      <c r="T17" s="38">
        <f>SUMIFS(F_Inputs!N$7:N$40,F_Inputs!$A$7:$A$40,Inputs_All!$E17,F_Inputs!$B$7:$B$40,Inputs_All!$G17)</f>
        <v>150450.44526953209</v>
      </c>
      <c r="U17" s="38">
        <f>SUMIFS(F_Inputs!O$7:O$40,F_Inputs!$A$7:$A$40,Inputs_All!$E17,F_Inputs!$B$7:$B$40,Inputs_All!$G17)</f>
        <v>149514.11160044829</v>
      </c>
      <c r="V17" s="38">
        <f>SUMIFS(F_Inputs!P$7:P$40,F_Inputs!$A$7:$A$40,Inputs_All!$E17,F_Inputs!$B$7:$B$40,Inputs_All!$G17)</f>
        <v>148898.5478043957</v>
      </c>
    </row>
    <row r="18" spans="1:22" s="16" customFormat="1" ht="13.15" hidden="1" outlineLevel="1" x14ac:dyDescent="0.35">
      <c r="A18" s="6"/>
      <c r="B18" s="1"/>
      <c r="C18" s="1"/>
      <c r="D18" s="1"/>
      <c r="E18" s="13" t="s">
        <v>40</v>
      </c>
      <c r="F18" s="1" t="s">
        <v>40</v>
      </c>
      <c r="G18" s="1" t="s">
        <v>29</v>
      </c>
      <c r="H18" s="1" t="s">
        <v>54</v>
      </c>
      <c r="I18" s="1" t="s">
        <v>30</v>
      </c>
      <c r="J18" s="9"/>
      <c r="K18" s="8"/>
      <c r="L18" s="38">
        <f>SUMIFS(F_Inputs!F$7:F$40,F_Inputs!$A$7:$A$40,Inputs_All!$E18,F_Inputs!$B$7:$B$40,Inputs_All!$G18)</f>
        <v>29368.46</v>
      </c>
      <c r="M18" s="38">
        <f>SUMIFS(F_Inputs!G$7:G$40,F_Inputs!$A$7:$A$40,Inputs_All!$E18,F_Inputs!$B$7:$B$40,Inputs_All!$G18)</f>
        <v>30682.89</v>
      </c>
      <c r="N18" s="38">
        <f>SUMIFS(F_Inputs!H$7:H$40,F_Inputs!$A$7:$A$40,Inputs_All!$E18,F_Inputs!$B$7:$B$40,Inputs_All!$G18)</f>
        <v>30039.96</v>
      </c>
      <c r="O18" s="38">
        <f>SUMIFS(F_Inputs!I$7:I$40,F_Inputs!$A$7:$A$40,Inputs_All!$E18,F_Inputs!$B$7:$B$40,Inputs_All!$G18)</f>
        <v>32325.571272346351</v>
      </c>
      <c r="P18" s="38">
        <f>SUMIFS(F_Inputs!J$7:J$40,F_Inputs!$A$7:$A$40,Inputs_All!$E18,F_Inputs!$B$7:$B$40,Inputs_All!$G18)</f>
        <v>31669.84</v>
      </c>
      <c r="Q18" s="38">
        <f>SUMIFS(F_Inputs!K$7:K$40,F_Inputs!$A$7:$A$40,Inputs_All!$E18,F_Inputs!$B$7:$B$40,Inputs_All!$G18)</f>
        <v>31049.386540653279</v>
      </c>
      <c r="R18" s="38">
        <f>SUMIFS(F_Inputs!L$7:L$40,F_Inputs!$A$7:$A$40,Inputs_All!$E18,F_Inputs!$B$7:$B$40,Inputs_All!$G18)</f>
        <v>31109.483931151379</v>
      </c>
      <c r="S18" s="38">
        <f>SUMIFS(F_Inputs!M$7:M$40,F_Inputs!$A$7:$A$40,Inputs_All!$E18,F_Inputs!$B$7:$B$40,Inputs_All!$G18)</f>
        <v>30775.79342983523</v>
      </c>
      <c r="T18" s="38">
        <f>SUMIFS(F_Inputs!N$7:N$40,F_Inputs!$A$7:$A$40,Inputs_All!$E18,F_Inputs!$B$7:$B$40,Inputs_All!$G18)</f>
        <v>30606.5959456991</v>
      </c>
      <c r="U18" s="38">
        <f>SUMIFS(F_Inputs!O$7:O$40,F_Inputs!$A$7:$A$40,Inputs_All!$E18,F_Inputs!$B$7:$B$40,Inputs_All!$G18)</f>
        <v>30413.095934493031</v>
      </c>
      <c r="V18" s="38">
        <f>SUMIFS(F_Inputs!P$7:P$40,F_Inputs!$A$7:$A$40,Inputs_All!$E18,F_Inputs!$B$7:$B$40,Inputs_All!$G18)</f>
        <v>30280.78267540524</v>
      </c>
    </row>
    <row r="19" spans="1:22" s="16" customFormat="1" ht="13.15" hidden="1" outlineLevel="1" x14ac:dyDescent="0.35">
      <c r="A19" s="6"/>
      <c r="B19" s="1"/>
      <c r="C19" s="1"/>
      <c r="D19" s="1"/>
      <c r="E19" s="13" t="s">
        <v>41</v>
      </c>
      <c r="F19" s="1" t="s">
        <v>41</v>
      </c>
      <c r="G19" s="1" t="s">
        <v>29</v>
      </c>
      <c r="H19" s="1" t="s">
        <v>54</v>
      </c>
      <c r="I19" s="1" t="s">
        <v>30</v>
      </c>
      <c r="J19" s="9"/>
      <c r="K19" s="8"/>
      <c r="L19" s="38">
        <f>SUMIFS(F_Inputs!F$7:F$40,F_Inputs!$A$7:$A$40,Inputs_All!$E19,F_Inputs!$B$7:$B$40,Inputs_All!$G19)</f>
        <v>110686.74</v>
      </c>
      <c r="M19" s="38">
        <f>SUMIFS(F_Inputs!G$7:G$40,F_Inputs!$A$7:$A$40,Inputs_All!$E19,F_Inputs!$B$7:$B$40,Inputs_All!$G19)</f>
        <v>117287.47</v>
      </c>
      <c r="N19" s="38">
        <f>SUMIFS(F_Inputs!H$7:H$40,F_Inputs!$A$7:$A$40,Inputs_All!$E19,F_Inputs!$B$7:$B$40,Inputs_All!$G19)</f>
        <v>117589.88</v>
      </c>
      <c r="O19" s="38">
        <f>SUMIFS(F_Inputs!I$7:I$40,F_Inputs!$A$7:$A$40,Inputs_All!$E19,F_Inputs!$B$7:$B$40,Inputs_All!$G19)</f>
        <v>122667.48</v>
      </c>
      <c r="P19" s="38">
        <f>SUMIFS(F_Inputs!J$7:J$40,F_Inputs!$A$7:$A$40,Inputs_All!$E19,F_Inputs!$B$7:$B$40,Inputs_All!$G19)</f>
        <v>113474.4</v>
      </c>
      <c r="Q19" s="38">
        <f>SUMIFS(F_Inputs!K$7:K$40,F_Inputs!$A$7:$A$40,Inputs_All!$E19,F_Inputs!$B$7:$B$40,Inputs_All!$G19)</f>
        <v>111475.3</v>
      </c>
      <c r="R19" s="38">
        <f>SUMIFS(F_Inputs!L$7:L$40,F_Inputs!$A$7:$A$40,Inputs_All!$E19,F_Inputs!$B$7:$B$40,Inputs_All!$G19)</f>
        <v>109534.3</v>
      </c>
      <c r="S19" s="38">
        <f>SUMIFS(F_Inputs!M$7:M$40,F_Inputs!$A$7:$A$40,Inputs_All!$E19,F_Inputs!$B$7:$B$40,Inputs_All!$G19)</f>
        <v>109049.1966</v>
      </c>
      <c r="T19" s="38">
        <f>SUMIFS(F_Inputs!N$7:N$40,F_Inputs!$A$7:$A$40,Inputs_All!$E19,F_Inputs!$B$7:$B$40,Inputs_All!$G19)</f>
        <v>112296.3</v>
      </c>
      <c r="U19" s="38">
        <f>SUMIFS(F_Inputs!O$7:O$40,F_Inputs!$A$7:$A$40,Inputs_All!$E19,F_Inputs!$B$7:$B$40,Inputs_All!$G19)</f>
        <v>112237.2</v>
      </c>
      <c r="V19" s="38">
        <f>SUMIFS(F_Inputs!P$7:P$40,F_Inputs!$A$7:$A$40,Inputs_All!$E19,F_Inputs!$B$7:$B$40,Inputs_All!$G19)</f>
        <v>110718.3</v>
      </c>
    </row>
    <row r="20" spans="1:22" s="16" customFormat="1" ht="13.15" hidden="1" outlineLevel="1" x14ac:dyDescent="0.35">
      <c r="A20" s="6"/>
      <c r="B20" s="1"/>
      <c r="C20" s="1"/>
      <c r="D20" s="1"/>
      <c r="E20" s="13" t="s">
        <v>42</v>
      </c>
      <c r="F20" s="1" t="s">
        <v>42</v>
      </c>
      <c r="G20" s="1" t="s">
        <v>29</v>
      </c>
      <c r="H20" s="1" t="s">
        <v>54</v>
      </c>
      <c r="I20" s="1" t="s">
        <v>30</v>
      </c>
      <c r="J20" s="9"/>
      <c r="K20" s="8"/>
      <c r="L20" s="38">
        <f>SUMIFS(F_Inputs!F$7:F$40,F_Inputs!$A$7:$A$40,Inputs_All!$E20,F_Inputs!$B$7:$B$40,Inputs_All!$G20)</f>
        <v>65524.46</v>
      </c>
      <c r="M20" s="38">
        <f>SUMIFS(F_Inputs!G$7:G$40,F_Inputs!$A$7:$A$40,Inputs_All!$E20,F_Inputs!$B$7:$B$40,Inputs_All!$G20)</f>
        <v>72770.434807655707</v>
      </c>
      <c r="N20" s="38">
        <f>SUMIFS(F_Inputs!H$7:H$40,F_Inputs!$A$7:$A$40,Inputs_All!$E20,F_Inputs!$B$7:$B$40,Inputs_All!$G20)</f>
        <v>74112.825172673096</v>
      </c>
      <c r="O20" s="38">
        <f>SUMIFS(F_Inputs!I$7:I$40,F_Inputs!$A$7:$A$40,Inputs_All!$E20,F_Inputs!$B$7:$B$40,Inputs_All!$G20)</f>
        <v>74221.095059325904</v>
      </c>
      <c r="P20" s="38">
        <f>SUMIFS(F_Inputs!J$7:J$40,F_Inputs!$A$7:$A$40,Inputs_All!$E20,F_Inputs!$B$7:$B$40,Inputs_All!$G20)</f>
        <v>69905.569226067702</v>
      </c>
      <c r="Q20" s="38">
        <f>SUMIFS(F_Inputs!K$7:K$40,F_Inputs!$A$7:$A$40,Inputs_All!$E20,F_Inputs!$B$7:$B$40,Inputs_All!$G20)</f>
        <v>74787.462000774001</v>
      </c>
      <c r="R20" s="38">
        <f>SUMIFS(F_Inputs!L$7:L$40,F_Inputs!$A$7:$A$40,Inputs_All!$E20,F_Inputs!$B$7:$B$40,Inputs_All!$G20)</f>
        <v>72376.9807095531</v>
      </c>
      <c r="S20" s="38">
        <f>SUMIFS(F_Inputs!M$7:M$40,F_Inputs!$A$7:$A$40,Inputs_All!$E20,F_Inputs!$B$7:$B$40,Inputs_All!$G20)</f>
        <v>71148.429551699504</v>
      </c>
      <c r="T20" s="38">
        <f>SUMIFS(F_Inputs!N$7:N$40,F_Inputs!$A$7:$A$40,Inputs_All!$E20,F_Inputs!$B$7:$B$40,Inputs_All!$G20)</f>
        <v>73240.931558847195</v>
      </c>
      <c r="U20" s="38">
        <f>SUMIFS(F_Inputs!O$7:O$40,F_Inputs!$A$7:$A$40,Inputs_All!$E20,F_Inputs!$B$7:$B$40,Inputs_All!$G20)</f>
        <v>115432.49226960599</v>
      </c>
      <c r="V20" s="38">
        <f>SUMIFS(F_Inputs!P$7:P$40,F_Inputs!$A$7:$A$40,Inputs_All!$E20,F_Inputs!$B$7:$B$40,Inputs_All!$G20)</f>
        <v>74658.848641841207</v>
      </c>
    </row>
    <row r="21" spans="1:22" s="16" customFormat="1" ht="13.15" hidden="1" outlineLevel="1" x14ac:dyDescent="0.35">
      <c r="A21" s="6"/>
      <c r="B21" s="1"/>
      <c r="C21" s="1"/>
      <c r="D21" s="1"/>
      <c r="E21" s="13" t="s">
        <v>44</v>
      </c>
      <c r="F21" s="1" t="s">
        <v>44</v>
      </c>
      <c r="G21" s="1" t="s">
        <v>29</v>
      </c>
      <c r="H21" s="1" t="s">
        <v>54</v>
      </c>
      <c r="I21" s="1" t="s">
        <v>30</v>
      </c>
      <c r="J21" s="9"/>
      <c r="K21" s="8"/>
      <c r="L21" s="38">
        <f>SUMIFS(F_Inputs!F$7:F$40,F_Inputs!$A$7:$A$40,Inputs_All!$E21,F_Inputs!$B$7:$B$40,Inputs_All!$G21)</f>
        <v>26077.15</v>
      </c>
      <c r="M21" s="38">
        <f>SUMIFS(F_Inputs!G$7:G$40,F_Inputs!$A$7:$A$40,Inputs_All!$E21,F_Inputs!$B$7:$B$40,Inputs_All!$G21)</f>
        <v>24965.88</v>
      </c>
      <c r="N21" s="38">
        <f>SUMIFS(F_Inputs!H$7:H$40,F_Inputs!$A$7:$A$40,Inputs_All!$E21,F_Inputs!$B$7:$B$40,Inputs_All!$G21)</f>
        <v>26574.78</v>
      </c>
      <c r="O21" s="38">
        <f>SUMIFS(F_Inputs!I$7:I$40,F_Inputs!$A$7:$A$40,Inputs_All!$E21,F_Inputs!$B$7:$B$40,Inputs_All!$G21)</f>
        <v>29308.47</v>
      </c>
      <c r="P21" s="38">
        <f>SUMIFS(F_Inputs!J$7:J$40,F_Inputs!$A$7:$A$40,Inputs_All!$E21,F_Inputs!$B$7:$B$40,Inputs_All!$G21)</f>
        <v>30538.305</v>
      </c>
      <c r="Q21" s="38">
        <f>SUMIFS(F_Inputs!K$7:K$40,F_Inputs!$A$7:$A$40,Inputs_All!$E21,F_Inputs!$B$7:$B$40,Inputs_All!$G21)</f>
        <v>30651.09</v>
      </c>
      <c r="R21" s="38">
        <f>SUMIFS(F_Inputs!L$7:L$40,F_Inputs!$A$7:$A$40,Inputs_All!$E21,F_Inputs!$B$7:$B$40,Inputs_All!$G21)</f>
        <v>30547.77</v>
      </c>
      <c r="S21" s="38">
        <f>SUMIFS(F_Inputs!M$7:M$40,F_Inputs!$A$7:$A$40,Inputs_All!$E21,F_Inputs!$B$7:$B$40,Inputs_All!$G21)</f>
        <v>29984.55</v>
      </c>
      <c r="T21" s="38">
        <f>SUMIFS(F_Inputs!N$7:N$40,F_Inputs!$A$7:$A$40,Inputs_All!$E21,F_Inputs!$B$7:$B$40,Inputs_All!$G21)</f>
        <v>29851.26</v>
      </c>
      <c r="U21" s="38">
        <f>SUMIFS(F_Inputs!O$7:O$40,F_Inputs!$A$7:$A$40,Inputs_All!$E21,F_Inputs!$B$7:$B$40,Inputs_All!$G21)</f>
        <v>29714.1</v>
      </c>
      <c r="V21" s="38">
        <f>SUMIFS(F_Inputs!P$7:P$40,F_Inputs!$A$7:$A$40,Inputs_All!$E21,F_Inputs!$B$7:$B$40,Inputs_All!$G21)</f>
        <v>29689.26</v>
      </c>
    </row>
    <row r="22" spans="1:22" s="16" customFormat="1" ht="13.15" hidden="1" outlineLevel="1" x14ac:dyDescent="0.35">
      <c r="A22" s="6"/>
      <c r="B22" s="1"/>
      <c r="C22" s="1"/>
      <c r="D22" s="1"/>
      <c r="E22" s="13" t="s">
        <v>45</v>
      </c>
      <c r="F22" s="1" t="s">
        <v>45</v>
      </c>
      <c r="G22" s="1" t="s">
        <v>29</v>
      </c>
      <c r="H22" s="1" t="s">
        <v>54</v>
      </c>
      <c r="I22" s="1" t="s">
        <v>30</v>
      </c>
      <c r="J22" s="9"/>
      <c r="K22" s="8"/>
      <c r="L22" s="38">
        <f>SUMIFS(F_Inputs!F$7:F$40,F_Inputs!$A$7:$A$40,Inputs_All!$E22,F_Inputs!$B$7:$B$40,Inputs_All!$G22)</f>
        <v>40558.59097664</v>
      </c>
      <c r="M22" s="38">
        <f>SUMIFS(F_Inputs!G$7:G$40,F_Inputs!$A$7:$A$40,Inputs_All!$E22,F_Inputs!$B$7:$B$40,Inputs_All!$G22)</f>
        <v>58019.112447719999</v>
      </c>
      <c r="N22" s="38">
        <f>SUMIFS(F_Inputs!H$7:H$40,F_Inputs!$A$7:$A$40,Inputs_All!$E22,F_Inputs!$B$7:$B$40,Inputs_All!$G22)</f>
        <v>61208.545993400003</v>
      </c>
      <c r="O22" s="38">
        <f>SUMIFS(F_Inputs!I$7:I$40,F_Inputs!$A$7:$A$40,Inputs_All!$E22,F_Inputs!$B$7:$B$40,Inputs_All!$G22)</f>
        <v>59949.678060619997</v>
      </c>
      <c r="P22" s="38">
        <f>SUMIFS(F_Inputs!J$7:J$40,F_Inputs!$A$7:$A$40,Inputs_All!$E22,F_Inputs!$B$7:$B$40,Inputs_All!$G22)</f>
        <v>59712.144060619998</v>
      </c>
      <c r="Q22" s="38">
        <f>SUMIFS(F_Inputs!K$7:K$40,F_Inputs!$A$7:$A$40,Inputs_All!$E22,F_Inputs!$B$7:$B$40,Inputs_All!$G22)</f>
        <v>59625.144060619998</v>
      </c>
      <c r="R22" s="38">
        <f>SUMIFS(F_Inputs!L$7:L$40,F_Inputs!$A$7:$A$40,Inputs_All!$E22,F_Inputs!$B$7:$B$40,Inputs_All!$G22)</f>
        <v>59233.118460619997</v>
      </c>
      <c r="S22" s="38">
        <f>SUMIFS(F_Inputs!M$7:M$40,F_Inputs!$A$7:$A$40,Inputs_All!$E22,F_Inputs!$B$7:$B$40,Inputs_All!$G22)</f>
        <v>58854.372860620002</v>
      </c>
      <c r="T22" s="38">
        <f>SUMIFS(F_Inputs!N$7:N$40,F_Inputs!$A$7:$A$40,Inputs_All!$E22,F_Inputs!$B$7:$B$40,Inputs_All!$G22)</f>
        <v>58485.227260619999</v>
      </c>
      <c r="U22" s="38">
        <f>SUMIFS(F_Inputs!O$7:O$40,F_Inputs!$A$7:$A$40,Inputs_All!$E22,F_Inputs!$B$7:$B$40,Inputs_All!$G22)</f>
        <v>57796.419660619998</v>
      </c>
      <c r="V22" s="38">
        <f>SUMIFS(F_Inputs!P$7:P$40,F_Inputs!$A$7:$A$40,Inputs_All!$E22,F_Inputs!$B$7:$B$40,Inputs_All!$G22)</f>
        <v>56457.822060619998</v>
      </c>
    </row>
    <row r="23" spans="1:22" s="16" customFormat="1" ht="13.15" hidden="1" outlineLevel="1" x14ac:dyDescent="0.35">
      <c r="A23" s="6"/>
      <c r="B23" s="1"/>
      <c r="C23" s="1"/>
      <c r="D23" s="1"/>
      <c r="E23" s="13" t="s">
        <v>46</v>
      </c>
      <c r="F23" s="1" t="s">
        <v>46</v>
      </c>
      <c r="G23" s="1" t="s">
        <v>29</v>
      </c>
      <c r="H23" s="1" t="s">
        <v>54</v>
      </c>
      <c r="I23" s="1" t="s">
        <v>30</v>
      </c>
      <c r="J23" s="9"/>
      <c r="K23" s="8"/>
      <c r="L23" s="38">
        <f>SUMIFS(F_Inputs!F$7:F$40,F_Inputs!$A$7:$A$40,Inputs_All!$E23,F_Inputs!$B$7:$B$40,Inputs_All!$G23)</f>
        <v>7431</v>
      </c>
      <c r="M23" s="38">
        <f>SUMIFS(F_Inputs!G$7:G$40,F_Inputs!$A$7:$A$40,Inputs_All!$E23,F_Inputs!$B$7:$B$40,Inputs_All!$G23)</f>
        <v>7916</v>
      </c>
      <c r="N23" s="38">
        <f>SUMIFS(F_Inputs!H$7:H$40,F_Inputs!$A$7:$A$40,Inputs_All!$E23,F_Inputs!$B$7:$B$40,Inputs_All!$G23)</f>
        <v>7551</v>
      </c>
      <c r="O23" s="38">
        <f>SUMIFS(F_Inputs!I$7:I$40,F_Inputs!$A$7:$A$40,Inputs_All!$E23,F_Inputs!$B$7:$B$40,Inputs_All!$G23)</f>
        <v>8439</v>
      </c>
      <c r="P23" s="38">
        <f>SUMIFS(F_Inputs!J$7:J$40,F_Inputs!$A$7:$A$40,Inputs_All!$E23,F_Inputs!$B$7:$B$40,Inputs_All!$G23)</f>
        <v>7268</v>
      </c>
      <c r="Q23" s="38">
        <f>SUMIFS(F_Inputs!K$7:K$40,F_Inputs!$A$7:$A$40,Inputs_All!$E23,F_Inputs!$B$7:$B$40,Inputs_All!$G23)</f>
        <v>7333.92</v>
      </c>
      <c r="R23" s="38">
        <f>SUMIFS(F_Inputs!L$7:L$40,F_Inputs!$A$7:$A$40,Inputs_All!$E23,F_Inputs!$B$7:$B$40,Inputs_All!$G23)</f>
        <v>7025</v>
      </c>
      <c r="S23" s="38">
        <f>SUMIFS(F_Inputs!M$7:M$40,F_Inputs!$A$7:$A$40,Inputs_All!$E23,F_Inputs!$B$7:$B$40,Inputs_All!$G23)</f>
        <v>6978</v>
      </c>
      <c r="T23" s="38">
        <f>SUMIFS(F_Inputs!N$7:N$40,F_Inputs!$A$7:$A$40,Inputs_All!$E23,F_Inputs!$B$7:$B$40,Inputs_All!$G23)</f>
        <v>6845</v>
      </c>
      <c r="U23" s="38">
        <f>SUMIFS(F_Inputs!O$7:O$40,F_Inputs!$A$7:$A$40,Inputs_All!$E23,F_Inputs!$B$7:$B$40,Inputs_All!$G23)</f>
        <v>6601</v>
      </c>
      <c r="V23" s="38">
        <f>SUMIFS(F_Inputs!P$7:P$40,F_Inputs!$A$7:$A$40,Inputs_All!$E23,F_Inputs!$B$7:$B$40,Inputs_All!$G23)</f>
        <v>6399</v>
      </c>
    </row>
    <row r="24" spans="1:22" s="16" customFormat="1" ht="13.15" hidden="1" outlineLevel="1" x14ac:dyDescent="0.35">
      <c r="A24" s="6"/>
      <c r="B24" s="1"/>
      <c r="C24" s="1"/>
      <c r="D24" s="1"/>
      <c r="E24" s="13" t="s">
        <v>47</v>
      </c>
      <c r="F24" s="1" t="s">
        <v>47</v>
      </c>
      <c r="G24" s="1" t="s">
        <v>29</v>
      </c>
      <c r="H24" s="1" t="s">
        <v>54</v>
      </c>
      <c r="I24" s="1" t="s">
        <v>30</v>
      </c>
      <c r="J24" s="9"/>
      <c r="K24" s="8"/>
      <c r="L24" s="38">
        <f>SUMIFS(F_Inputs!F$7:F$40,F_Inputs!$A$7:$A$40,Inputs_All!$E24,F_Inputs!$B$7:$B$40,Inputs_All!$G24)</f>
        <v>51402.999699742279</v>
      </c>
      <c r="M24" s="38">
        <f>SUMIFS(F_Inputs!G$7:G$40,F_Inputs!$A$7:$A$40,Inputs_All!$E24,F_Inputs!$B$7:$B$40,Inputs_All!$G24)</f>
        <v>52285.643099062683</v>
      </c>
      <c r="N24" s="38">
        <f>SUMIFS(F_Inputs!H$7:H$40,F_Inputs!$A$7:$A$40,Inputs_All!$E24,F_Inputs!$B$7:$B$40,Inputs_All!$G24)</f>
        <v>52668.259960850439</v>
      </c>
      <c r="O24" s="38">
        <f>SUMIFS(F_Inputs!I$7:I$40,F_Inputs!$A$7:$A$40,Inputs_All!$E24,F_Inputs!$B$7:$B$40,Inputs_All!$G24)</f>
        <v>54396.840683838287</v>
      </c>
      <c r="P24" s="38">
        <f>SUMIFS(F_Inputs!J$7:J$40,F_Inputs!$A$7:$A$40,Inputs_All!$E24,F_Inputs!$B$7:$B$40,Inputs_All!$G24)</f>
        <v>52182.792342596033</v>
      </c>
      <c r="Q24" s="38">
        <f>SUMIFS(F_Inputs!K$7:K$40,F_Inputs!$A$7:$A$40,Inputs_All!$E24,F_Inputs!$B$7:$B$40,Inputs_All!$G24)</f>
        <v>51678.170450458798</v>
      </c>
      <c r="R24" s="38">
        <f>SUMIFS(F_Inputs!L$7:L$40,F_Inputs!$A$7:$A$40,Inputs_All!$E24,F_Inputs!$B$7:$B$40,Inputs_All!$G24)</f>
        <v>50185.035524484178</v>
      </c>
      <c r="S24" s="38">
        <f>SUMIFS(F_Inputs!M$7:M$40,F_Inputs!$A$7:$A$40,Inputs_All!$E24,F_Inputs!$B$7:$B$40,Inputs_All!$G24)</f>
        <v>48808.425174970922</v>
      </c>
      <c r="T24" s="38">
        <f>SUMIFS(F_Inputs!N$7:N$40,F_Inputs!$A$7:$A$40,Inputs_All!$E24,F_Inputs!$B$7:$B$40,Inputs_All!$G24)</f>
        <v>48141.312408415331</v>
      </c>
      <c r="U24" s="38">
        <f>SUMIFS(F_Inputs!O$7:O$40,F_Inputs!$A$7:$A$40,Inputs_All!$E24,F_Inputs!$B$7:$B$40,Inputs_All!$G24)</f>
        <v>47509.396734508293</v>
      </c>
      <c r="V24" s="38">
        <f>SUMIFS(F_Inputs!P$7:P$40,F_Inputs!$A$7:$A$40,Inputs_All!$E24,F_Inputs!$B$7:$B$40,Inputs_All!$G24)</f>
        <v>46123.769582061032</v>
      </c>
    </row>
    <row r="25" spans="1:22" s="16" customFormat="1" ht="13.15" hidden="1" outlineLevel="1" x14ac:dyDescent="0.35">
      <c r="A25" s="6"/>
      <c r="B25" s="1"/>
      <c r="C25" s="1"/>
      <c r="D25" s="1"/>
      <c r="E25" s="13" t="s">
        <v>48</v>
      </c>
      <c r="F25" s="1" t="s">
        <v>48</v>
      </c>
      <c r="G25" s="1" t="s">
        <v>29</v>
      </c>
      <c r="H25" s="1" t="s">
        <v>54</v>
      </c>
      <c r="I25" s="1" t="s">
        <v>30</v>
      </c>
      <c r="J25" s="9"/>
      <c r="K25" s="8"/>
      <c r="L25" s="38">
        <f>SUMIFS(F_Inputs!F$7:F$40,F_Inputs!$A$7:$A$40,Inputs_All!$E25,F_Inputs!$B$7:$B$40,Inputs_All!$G25)</f>
        <v>23465.397992099999</v>
      </c>
      <c r="M25" s="38">
        <f>SUMIFS(F_Inputs!G$7:G$40,F_Inputs!$A$7:$A$40,Inputs_All!$E25,F_Inputs!$B$7:$B$40,Inputs_All!$G25)</f>
        <v>23263.552</v>
      </c>
      <c r="N25" s="38">
        <f>SUMIFS(F_Inputs!H$7:H$40,F_Inputs!$A$7:$A$40,Inputs_All!$E25,F_Inputs!$B$7:$B$40,Inputs_All!$G25)</f>
        <v>25412.441756508819</v>
      </c>
      <c r="O25" s="38">
        <f>SUMIFS(F_Inputs!I$7:I$40,F_Inputs!$A$7:$A$40,Inputs_All!$E25,F_Inputs!$B$7:$B$40,Inputs_All!$G25)</f>
        <v>25007.135222135759</v>
      </c>
      <c r="P25" s="38">
        <f>SUMIFS(F_Inputs!J$7:J$40,F_Inputs!$A$7:$A$40,Inputs_All!$E25,F_Inputs!$B$7:$B$40,Inputs_All!$G25)</f>
        <v>25145.046116967002</v>
      </c>
      <c r="Q25" s="38">
        <f>SUMIFS(F_Inputs!K$7:K$40,F_Inputs!$A$7:$A$40,Inputs_All!$E25,F_Inputs!$B$7:$B$40,Inputs_All!$G25)</f>
        <v>23580.976604816919</v>
      </c>
      <c r="R25" s="38">
        <f>SUMIFS(F_Inputs!L$7:L$40,F_Inputs!$A$7:$A$40,Inputs_All!$E25,F_Inputs!$B$7:$B$40,Inputs_All!$G25)</f>
        <v>22155.9301185777</v>
      </c>
      <c r="S25" s="38">
        <f>SUMIFS(F_Inputs!M$7:M$40,F_Inputs!$A$7:$A$40,Inputs_All!$E25,F_Inputs!$B$7:$B$40,Inputs_All!$G25)</f>
        <v>21598.14606237067</v>
      </c>
      <c r="T25" s="38">
        <f>SUMIFS(F_Inputs!N$7:N$40,F_Inputs!$A$7:$A$40,Inputs_All!$E25,F_Inputs!$B$7:$B$40,Inputs_All!$G25)</f>
        <v>21315.135792532299</v>
      </c>
      <c r="U25" s="38">
        <f>SUMIFS(F_Inputs!O$7:O$40,F_Inputs!$A$7:$A$40,Inputs_All!$E25,F_Inputs!$B$7:$B$40,Inputs_All!$G25)</f>
        <v>20893.398308413471</v>
      </c>
      <c r="V25" s="38">
        <f>SUMIFS(F_Inputs!P$7:P$40,F_Inputs!$A$7:$A$40,Inputs_All!$E25,F_Inputs!$B$7:$B$40,Inputs_All!$G25)</f>
        <v>20542.35356486795</v>
      </c>
    </row>
    <row r="26" spans="1:22" s="16" customFormat="1" ht="13.15" collapsed="1" x14ac:dyDescent="0.3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  <row r="27" spans="1:22" s="71" customFormat="1" ht="13.15" x14ac:dyDescent="0.35">
      <c r="A27" s="70" t="s">
        <v>177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22" s="16" customFormat="1" ht="13.15" x14ac:dyDescent="0.35">
      <c r="A28" s="6"/>
      <c r="B28" s="1"/>
      <c r="C28" s="1"/>
      <c r="D28" s="1"/>
      <c r="E28" s="13"/>
      <c r="F28" s="1"/>
      <c r="G28" s="1"/>
      <c r="H28" s="1"/>
      <c r="I28" s="1"/>
      <c r="J28" s="1"/>
      <c r="K28" s="1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</row>
    <row r="29" spans="1:22" s="16" customFormat="1" ht="13.15" x14ac:dyDescent="0.35">
      <c r="A29" s="6"/>
      <c r="B29" s="1"/>
      <c r="C29" s="1"/>
      <c r="D29" s="1"/>
      <c r="E29" s="13" t="s">
        <v>28</v>
      </c>
      <c r="F29" s="1" t="s">
        <v>28</v>
      </c>
      <c r="G29" s="1" t="s">
        <v>31</v>
      </c>
      <c r="H29" s="1" t="s">
        <v>54</v>
      </c>
      <c r="I29" s="1" t="s">
        <v>30</v>
      </c>
      <c r="J29" s="9"/>
      <c r="K29" s="8"/>
      <c r="L29" s="38">
        <f>SUMIFS(F_Inputs!F$7:F$40,F_Inputs!$A$7:$A$40,Inputs_All!$E29,F_Inputs!$B$7:$B$40,Inputs_All!$G29)</f>
        <v>238638.203632783</v>
      </c>
      <c r="M29" s="38">
        <f>SUMIFS(F_Inputs!G$7:G$40,F_Inputs!$A$7:$A$40,Inputs_All!$E29,F_Inputs!$B$7:$B$40,Inputs_All!$G29)</f>
        <v>236479.28153353799</v>
      </c>
      <c r="N29" s="38">
        <f>SUMIFS(F_Inputs!H$7:H$40,F_Inputs!$A$7:$A$40,Inputs_All!$E29,F_Inputs!$B$7:$B$40,Inputs_All!$G29)</f>
        <v>237288.05480719509</v>
      </c>
      <c r="O29" s="38">
        <f>SUMIFS(F_Inputs!I$7:I$40,F_Inputs!$A$7:$A$40,Inputs_All!$E29,F_Inputs!$B$7:$B$40,Inputs_All!$G29)</f>
        <v>231350.43700000001</v>
      </c>
      <c r="P29" s="38">
        <f>SUMIFS(F_Inputs!J$7:J$40,F_Inputs!$A$7:$A$40,Inputs_All!$E29,F_Inputs!$B$7:$B$40,Inputs_All!$G29)</f>
        <v>254329.20260804359</v>
      </c>
      <c r="Q29" s="38">
        <f>SUMIFS(F_Inputs!K$7:K$40,F_Inputs!$A$7:$A$40,Inputs_All!$E29,F_Inputs!$B$7:$B$40,Inputs_All!$G29)</f>
        <v>249849.30799999999</v>
      </c>
      <c r="R29" s="38">
        <f>SUMIFS(F_Inputs!L$7:L$40,F_Inputs!$A$7:$A$40,Inputs_All!$E29,F_Inputs!$B$7:$B$40,Inputs_All!$G29)</f>
        <v>251215.1227544935</v>
      </c>
      <c r="S29" s="38">
        <f>SUMIFS(F_Inputs!M$7:M$40,F_Inputs!$A$7:$A$40,Inputs_All!$E29,F_Inputs!$B$7:$B$40,Inputs_All!$G29)</f>
        <v>249899.96746133361</v>
      </c>
      <c r="T29" s="38">
        <f>SUMIFS(F_Inputs!N$7:N$40,F_Inputs!$A$7:$A$40,Inputs_All!$E29,F_Inputs!$B$7:$B$40,Inputs_All!$G29)</f>
        <v>245992.9280737059</v>
      </c>
      <c r="U29" s="38">
        <f>SUMIFS(F_Inputs!O$7:O$40,F_Inputs!$A$7:$A$40,Inputs_All!$E29,F_Inputs!$B$7:$B$40,Inputs_All!$G29)</f>
        <v>264701.03763765958</v>
      </c>
      <c r="V29" s="38">
        <f>SUMIFS(F_Inputs!P$7:P$40,F_Inputs!$A$7:$A$40,Inputs_All!$E29,F_Inputs!$B$7:$B$40,Inputs_All!$G29)</f>
        <v>273787.21503416821</v>
      </c>
    </row>
    <row r="30" spans="1:22" s="16" customFormat="1" ht="13.15" hidden="1" outlineLevel="1" x14ac:dyDescent="0.35">
      <c r="A30" s="6"/>
      <c r="B30" s="1"/>
      <c r="C30" s="1"/>
      <c r="D30" s="1"/>
      <c r="E30" s="13" t="s">
        <v>32</v>
      </c>
      <c r="F30" s="1" t="s">
        <v>32</v>
      </c>
      <c r="G30" s="1" t="s">
        <v>31</v>
      </c>
      <c r="H30" s="1" t="s">
        <v>54</v>
      </c>
      <c r="I30" s="1" t="s">
        <v>30</v>
      </c>
      <c r="J30" s="9"/>
      <c r="K30" s="8"/>
      <c r="L30" s="38">
        <f>SUMIFS(F_Inputs!F$7:F$40,F_Inputs!$A$7:$A$40,Inputs_All!$E30,F_Inputs!$B$7:$B$40,Inputs_All!$G30)</f>
        <v>123034.36</v>
      </c>
      <c r="M30" s="38">
        <f>SUMIFS(F_Inputs!G$7:G$40,F_Inputs!$A$7:$A$40,Inputs_All!$E30,F_Inputs!$B$7:$B$40,Inputs_All!$G30)</f>
        <v>121700.8</v>
      </c>
      <c r="N30" s="38">
        <f>SUMIFS(F_Inputs!H$7:H$40,F_Inputs!$A$7:$A$40,Inputs_All!$E30,F_Inputs!$B$7:$B$40,Inputs_All!$G30)</f>
        <v>114432.8</v>
      </c>
      <c r="O30" s="38">
        <f>SUMIFS(F_Inputs!I$7:I$40,F_Inputs!$A$7:$A$40,Inputs_All!$E30,F_Inputs!$B$7:$B$40,Inputs_All!$G30)</f>
        <v>117901</v>
      </c>
      <c r="P30" s="38">
        <f>SUMIFS(F_Inputs!J$7:J$40,F_Inputs!$A$7:$A$40,Inputs_All!$E30,F_Inputs!$B$7:$B$40,Inputs_All!$G30)</f>
        <v>105386.04</v>
      </c>
      <c r="Q30" s="38">
        <f>SUMIFS(F_Inputs!K$7:K$40,F_Inputs!$A$7:$A$40,Inputs_All!$E30,F_Inputs!$B$7:$B$40,Inputs_All!$G30)</f>
        <v>103013.4982285038</v>
      </c>
      <c r="R30" s="38">
        <f>SUMIFS(F_Inputs!L$7:L$40,F_Inputs!$A$7:$A$40,Inputs_All!$E30,F_Inputs!$B$7:$B$40,Inputs_All!$G30)</f>
        <v>98958.57</v>
      </c>
      <c r="S30" s="38">
        <f>SUMIFS(F_Inputs!M$7:M$40,F_Inputs!$A$7:$A$40,Inputs_All!$E30,F_Inputs!$B$7:$B$40,Inputs_All!$G30)</f>
        <v>93372.02</v>
      </c>
      <c r="T30" s="38">
        <f>SUMIFS(F_Inputs!N$7:N$40,F_Inputs!$A$7:$A$40,Inputs_All!$E30,F_Inputs!$B$7:$B$40,Inputs_All!$G30)</f>
        <v>93403.42</v>
      </c>
      <c r="U30" s="38">
        <f>SUMIFS(F_Inputs!O$7:O$40,F_Inputs!$A$7:$A$40,Inputs_All!$E30,F_Inputs!$B$7:$B$40,Inputs_All!$G30)</f>
        <v>90059.38</v>
      </c>
      <c r="V30" s="38">
        <f>SUMIFS(F_Inputs!P$7:P$40,F_Inputs!$A$7:$A$40,Inputs_All!$E30,F_Inputs!$B$7:$B$40,Inputs_All!$G30)</f>
        <v>85438.97</v>
      </c>
    </row>
    <row r="31" spans="1:22" s="16" customFormat="1" ht="13.15" hidden="1" outlineLevel="1" x14ac:dyDescent="0.35">
      <c r="A31" s="6"/>
      <c r="B31" s="1"/>
      <c r="C31" s="1"/>
      <c r="D31" s="1"/>
      <c r="E31" s="13" t="s">
        <v>33</v>
      </c>
      <c r="F31" s="1" t="s">
        <v>33</v>
      </c>
      <c r="G31" s="1" t="s">
        <v>31</v>
      </c>
      <c r="H31" s="1" t="s">
        <v>54</v>
      </c>
      <c r="I31" s="1" t="s">
        <v>30</v>
      </c>
      <c r="J31" s="9"/>
      <c r="K31" s="8"/>
      <c r="L31" s="38">
        <f>SUMIFS(F_Inputs!F$7:F$40,F_Inputs!$A$7:$A$40,Inputs_All!$E31,F_Inputs!$B$7:$B$40,Inputs_All!$G31)</f>
        <v>2357.14</v>
      </c>
      <c r="M31" s="38">
        <f>SUMIFS(F_Inputs!G$7:G$40,F_Inputs!$A$7:$A$40,Inputs_All!$E31,F_Inputs!$B$7:$B$40,Inputs_All!$G31)</f>
        <v>2699.45</v>
      </c>
      <c r="N31" s="38">
        <f>SUMIFS(F_Inputs!H$7:H$40,F_Inputs!$A$7:$A$40,Inputs_All!$E31,F_Inputs!$B$7:$B$40,Inputs_All!$G31)</f>
        <v>2649.72</v>
      </c>
      <c r="O31" s="38">
        <f>SUMIFS(F_Inputs!I$7:I$40,F_Inputs!$A$7:$A$40,Inputs_All!$E31,F_Inputs!$B$7:$B$40,Inputs_All!$G31)</f>
        <v>2453.1289501344841</v>
      </c>
      <c r="P31" s="38">
        <f>SUMIFS(F_Inputs!J$7:J$40,F_Inputs!$A$7:$A$40,Inputs_All!$E31,F_Inputs!$B$7:$B$40,Inputs_All!$G31)</f>
        <v>1799.914651501</v>
      </c>
      <c r="Q31" s="38">
        <f>SUMIFS(F_Inputs!K$7:K$40,F_Inputs!$A$7:$A$40,Inputs_All!$E31,F_Inputs!$B$7:$B$40,Inputs_All!$G31)</f>
        <v>1917.9218435668961</v>
      </c>
      <c r="R31" s="38">
        <f>SUMIFS(F_Inputs!L$7:L$40,F_Inputs!$A$7:$A$40,Inputs_All!$E31,F_Inputs!$B$7:$B$40,Inputs_All!$G31)</f>
        <v>1935.077047566896</v>
      </c>
      <c r="S31" s="38">
        <f>SUMIFS(F_Inputs!M$7:M$40,F_Inputs!$A$7:$A$40,Inputs_All!$E31,F_Inputs!$B$7:$B$40,Inputs_All!$G31)</f>
        <v>1993.836664516896</v>
      </c>
      <c r="T31" s="38">
        <f>SUMIFS(F_Inputs!N$7:N$40,F_Inputs!$A$7:$A$40,Inputs_All!$E31,F_Inputs!$B$7:$B$40,Inputs_All!$G31)</f>
        <v>1999.5442495168959</v>
      </c>
      <c r="U31" s="38">
        <f>SUMIFS(F_Inputs!O$7:O$40,F_Inputs!$A$7:$A$40,Inputs_All!$E31,F_Inputs!$B$7:$B$40,Inputs_All!$G31)</f>
        <v>2065.9620929124212</v>
      </c>
      <c r="V31" s="38">
        <f>SUMIFS(F_Inputs!P$7:P$40,F_Inputs!$A$7:$A$40,Inputs_All!$E31,F_Inputs!$B$7:$B$40,Inputs_All!$G31)</f>
        <v>2104.53236454033</v>
      </c>
    </row>
    <row r="32" spans="1:22" s="16" customFormat="1" ht="13.15" hidden="1" outlineLevel="1" x14ac:dyDescent="0.35">
      <c r="A32" s="6"/>
      <c r="B32" s="1"/>
      <c r="C32" s="1"/>
      <c r="D32" s="1"/>
      <c r="E32" s="13" t="s">
        <v>34</v>
      </c>
      <c r="F32" s="1" t="s">
        <v>34</v>
      </c>
      <c r="G32" s="1" t="s">
        <v>31</v>
      </c>
      <c r="H32" s="1" t="s">
        <v>54</v>
      </c>
      <c r="I32" s="1" t="s">
        <v>30</v>
      </c>
      <c r="J32" s="9"/>
      <c r="K32" s="8"/>
      <c r="L32" s="38">
        <f>SUMIFS(F_Inputs!F$7:F$40,F_Inputs!$A$7:$A$40,Inputs_All!$E32,F_Inputs!$B$7:$B$40,Inputs_All!$G32)</f>
        <v>119127.02</v>
      </c>
      <c r="M32" s="38">
        <f>SUMIFS(F_Inputs!G$7:G$40,F_Inputs!$A$7:$A$40,Inputs_All!$E32,F_Inputs!$B$7:$B$40,Inputs_All!$G32)</f>
        <v>131003.3</v>
      </c>
      <c r="N32" s="38">
        <f>SUMIFS(F_Inputs!H$7:H$40,F_Inputs!$A$7:$A$40,Inputs_All!$E32,F_Inputs!$B$7:$B$40,Inputs_All!$G32)</f>
        <v>132671.82</v>
      </c>
      <c r="O32" s="38">
        <f>SUMIFS(F_Inputs!I$7:I$40,F_Inputs!$A$7:$A$40,Inputs_All!$E32,F_Inputs!$B$7:$B$40,Inputs_All!$G32)</f>
        <v>122554.94</v>
      </c>
      <c r="P32" s="38">
        <f>SUMIFS(F_Inputs!J$7:J$40,F_Inputs!$A$7:$A$40,Inputs_All!$E32,F_Inputs!$B$7:$B$40,Inputs_All!$G32)</f>
        <v>120685.79</v>
      </c>
      <c r="Q32" s="38">
        <f>SUMIFS(F_Inputs!K$7:K$40,F_Inputs!$A$7:$A$40,Inputs_All!$E32,F_Inputs!$B$7:$B$40,Inputs_All!$G32)</f>
        <v>120685.79</v>
      </c>
      <c r="R32" s="38">
        <f>SUMIFS(F_Inputs!L$7:L$40,F_Inputs!$A$7:$A$40,Inputs_All!$E32,F_Inputs!$B$7:$B$40,Inputs_All!$G32)</f>
        <v>99645.23</v>
      </c>
      <c r="S32" s="38">
        <f>SUMIFS(F_Inputs!M$7:M$40,F_Inputs!$A$7:$A$40,Inputs_All!$E32,F_Inputs!$B$7:$B$40,Inputs_All!$G32)</f>
        <v>99197.11</v>
      </c>
      <c r="T32" s="38">
        <f>SUMIFS(F_Inputs!N$7:N$40,F_Inputs!$A$7:$A$40,Inputs_All!$E32,F_Inputs!$B$7:$B$40,Inputs_All!$G32)</f>
        <v>98547.87</v>
      </c>
      <c r="U32" s="38">
        <f>SUMIFS(F_Inputs!O$7:O$40,F_Inputs!$A$7:$A$40,Inputs_All!$E32,F_Inputs!$B$7:$B$40,Inputs_All!$G32)</f>
        <v>97924.5</v>
      </c>
      <c r="V32" s="38">
        <f>SUMIFS(F_Inputs!P$7:P$40,F_Inputs!$A$7:$A$40,Inputs_All!$E32,F_Inputs!$B$7:$B$40,Inputs_All!$G32)</f>
        <v>97062.31</v>
      </c>
    </row>
    <row r="33" spans="1:22" s="16" customFormat="1" ht="13.15" hidden="1" outlineLevel="1" x14ac:dyDescent="0.35">
      <c r="A33" s="6"/>
      <c r="B33" s="1"/>
      <c r="C33" s="1"/>
      <c r="D33" s="1"/>
      <c r="E33" s="13" t="s">
        <v>35</v>
      </c>
      <c r="F33" s="1" t="s">
        <v>35</v>
      </c>
      <c r="G33" s="1" t="s">
        <v>31</v>
      </c>
      <c r="H33" s="1" t="s">
        <v>54</v>
      </c>
      <c r="I33" s="1" t="s">
        <v>30</v>
      </c>
      <c r="J33" s="9"/>
      <c r="K33" s="8"/>
      <c r="L33" s="38">
        <f>SUMIFS(F_Inputs!F$7:F$40,F_Inputs!$A$7:$A$40,Inputs_All!$E33,F_Inputs!$B$7:$B$40,Inputs_All!$G33)</f>
        <v>276682.18640514847</v>
      </c>
      <c r="M33" s="38">
        <f>SUMIFS(F_Inputs!G$7:G$40,F_Inputs!$A$7:$A$40,Inputs_All!$E33,F_Inputs!$B$7:$B$40,Inputs_All!$G33)</f>
        <v>271590.16615790478</v>
      </c>
      <c r="N33" s="38">
        <f>SUMIFS(F_Inputs!H$7:H$40,F_Inputs!$A$7:$A$40,Inputs_All!$E33,F_Inputs!$B$7:$B$40,Inputs_All!$G33)</f>
        <v>286762.403079668</v>
      </c>
      <c r="O33" s="38">
        <f>SUMIFS(F_Inputs!I$7:I$40,F_Inputs!$A$7:$A$40,Inputs_All!$E33,F_Inputs!$B$7:$B$40,Inputs_All!$G33)</f>
        <v>330756.2170017091</v>
      </c>
      <c r="P33" s="38">
        <f>SUMIFS(F_Inputs!J$7:J$40,F_Inputs!$A$7:$A$40,Inputs_All!$E33,F_Inputs!$B$7:$B$40,Inputs_All!$G33)</f>
        <v>345568.67124468187</v>
      </c>
      <c r="Q33" s="38">
        <f>SUMIFS(F_Inputs!K$7:K$40,F_Inputs!$A$7:$A$40,Inputs_All!$E33,F_Inputs!$B$7:$B$40,Inputs_All!$G33)</f>
        <v>359008.23951086449</v>
      </c>
      <c r="R33" s="38">
        <f>SUMIFS(F_Inputs!L$7:L$40,F_Inputs!$A$7:$A$40,Inputs_All!$E33,F_Inputs!$B$7:$B$40,Inputs_All!$G33)</f>
        <v>376329.85950056522</v>
      </c>
      <c r="S33" s="38">
        <f>SUMIFS(F_Inputs!M$7:M$40,F_Inputs!$A$7:$A$40,Inputs_All!$E33,F_Inputs!$B$7:$B$40,Inputs_All!$G33)</f>
        <v>387342.12771862838</v>
      </c>
      <c r="T33" s="38">
        <f>SUMIFS(F_Inputs!N$7:N$40,F_Inputs!$A$7:$A$40,Inputs_All!$E33,F_Inputs!$B$7:$B$40,Inputs_All!$G33)</f>
        <v>402016.00526442489</v>
      </c>
      <c r="U33" s="38">
        <f>SUMIFS(F_Inputs!O$7:O$40,F_Inputs!$A$7:$A$40,Inputs_All!$E33,F_Inputs!$B$7:$B$40,Inputs_All!$G33)</f>
        <v>417388.42922772717</v>
      </c>
      <c r="V33" s="38">
        <f>SUMIFS(F_Inputs!P$7:P$40,F_Inputs!$A$7:$A$40,Inputs_All!$E33,F_Inputs!$B$7:$B$40,Inputs_All!$G33)</f>
        <v>426677.87718762842</v>
      </c>
    </row>
    <row r="34" spans="1:22" s="16" customFormat="1" ht="13.15" hidden="1" outlineLevel="1" x14ac:dyDescent="0.35">
      <c r="A34" s="6"/>
      <c r="B34" s="1"/>
      <c r="C34" s="1"/>
      <c r="D34" s="1"/>
      <c r="E34" s="13" t="s">
        <v>36</v>
      </c>
      <c r="F34" s="1" t="s">
        <v>36</v>
      </c>
      <c r="G34" s="1" t="s">
        <v>31</v>
      </c>
      <c r="H34" s="1" t="s">
        <v>54</v>
      </c>
      <c r="I34" s="1" t="s">
        <v>30</v>
      </c>
      <c r="J34" s="9"/>
      <c r="K34" s="8"/>
      <c r="L34" s="38">
        <f>SUMIFS(F_Inputs!F$7:F$40,F_Inputs!$A$7:$A$40,Inputs_All!$E34,F_Inputs!$B$7:$B$40,Inputs_All!$G34)</f>
        <v>79948</v>
      </c>
      <c r="M34" s="38">
        <f>SUMIFS(F_Inputs!G$7:G$40,F_Inputs!$A$7:$A$40,Inputs_All!$E34,F_Inputs!$B$7:$B$40,Inputs_All!$G34)</f>
        <v>80285</v>
      </c>
      <c r="N34" s="38">
        <f>SUMIFS(F_Inputs!H$7:H$40,F_Inputs!$A$7:$A$40,Inputs_All!$E34,F_Inputs!$B$7:$B$40,Inputs_All!$G34)</f>
        <v>83001</v>
      </c>
      <c r="O34" s="38">
        <f>SUMIFS(F_Inputs!I$7:I$40,F_Inputs!$A$7:$A$40,Inputs_All!$E34,F_Inputs!$B$7:$B$40,Inputs_All!$G34)</f>
        <v>83274</v>
      </c>
      <c r="P34" s="38">
        <f>SUMIFS(F_Inputs!J$7:J$40,F_Inputs!$A$7:$A$40,Inputs_All!$E34,F_Inputs!$B$7:$B$40,Inputs_All!$G34)</f>
        <v>89864.225999999995</v>
      </c>
      <c r="Q34" s="38">
        <f>SUMIFS(F_Inputs!K$7:K$40,F_Inputs!$A$7:$A$40,Inputs_All!$E34,F_Inputs!$B$7:$B$40,Inputs_All!$G34)</f>
        <v>83752</v>
      </c>
      <c r="R34" s="38">
        <f>SUMIFS(F_Inputs!L$7:L$40,F_Inputs!$A$7:$A$40,Inputs_All!$E34,F_Inputs!$B$7:$B$40,Inputs_All!$G34)</f>
        <v>83707</v>
      </c>
      <c r="S34" s="38">
        <f>SUMIFS(F_Inputs!M$7:M$40,F_Inputs!$A$7:$A$40,Inputs_All!$E34,F_Inputs!$B$7:$B$40,Inputs_All!$G34)</f>
        <v>82606</v>
      </c>
      <c r="T34" s="38">
        <f>SUMIFS(F_Inputs!N$7:N$40,F_Inputs!$A$7:$A$40,Inputs_All!$E34,F_Inputs!$B$7:$B$40,Inputs_All!$G34)</f>
        <v>84377</v>
      </c>
      <c r="U34" s="38">
        <f>SUMIFS(F_Inputs!O$7:O$40,F_Inputs!$A$7:$A$40,Inputs_All!$E34,F_Inputs!$B$7:$B$40,Inputs_All!$G34)</f>
        <v>86932</v>
      </c>
      <c r="V34" s="38">
        <f>SUMIFS(F_Inputs!P$7:P$40,F_Inputs!$A$7:$A$40,Inputs_All!$E34,F_Inputs!$B$7:$B$40,Inputs_All!$G34)</f>
        <v>89562</v>
      </c>
    </row>
    <row r="35" spans="1:22" s="16" customFormat="1" ht="13.15" hidden="1" outlineLevel="1" x14ac:dyDescent="0.35">
      <c r="A35" s="6"/>
      <c r="B35" s="1"/>
      <c r="C35" s="1"/>
      <c r="D35" s="1"/>
      <c r="E35" s="13" t="s">
        <v>37</v>
      </c>
      <c r="F35" s="1" t="s">
        <v>37</v>
      </c>
      <c r="G35" s="1" t="s">
        <v>31</v>
      </c>
      <c r="H35" s="1" t="s">
        <v>54</v>
      </c>
      <c r="I35" s="1" t="s">
        <v>30</v>
      </c>
      <c r="J35" s="9"/>
      <c r="K35" s="8"/>
      <c r="L35" s="38">
        <f>SUMIFS(F_Inputs!F$7:F$40,F_Inputs!$A$7:$A$40,Inputs_All!$E35,F_Inputs!$B$7:$B$40,Inputs_All!$G35)</f>
        <v>150434.82699999999</v>
      </c>
      <c r="M35" s="38">
        <f>SUMIFS(F_Inputs!G$7:G$40,F_Inputs!$A$7:$A$40,Inputs_All!$E35,F_Inputs!$B$7:$B$40,Inputs_All!$G35)</f>
        <v>152110.77799999999</v>
      </c>
      <c r="N35" s="38">
        <f>SUMIFS(F_Inputs!H$7:H$40,F_Inputs!$A$7:$A$40,Inputs_All!$E35,F_Inputs!$B$7:$B$40,Inputs_All!$G35)</f>
        <v>152686.174</v>
      </c>
      <c r="O35" s="38">
        <f>SUMIFS(F_Inputs!I$7:I$40,F_Inputs!$A$7:$A$40,Inputs_All!$E35,F_Inputs!$B$7:$B$40,Inputs_All!$G35)</f>
        <v>173450.47840208479</v>
      </c>
      <c r="P35" s="38">
        <f>SUMIFS(F_Inputs!J$7:J$40,F_Inputs!$A$7:$A$40,Inputs_All!$E35,F_Inputs!$B$7:$B$40,Inputs_All!$G35)</f>
        <v>174748.1838325045</v>
      </c>
      <c r="Q35" s="38">
        <f>SUMIFS(F_Inputs!K$7:K$40,F_Inputs!$A$7:$A$40,Inputs_All!$E35,F_Inputs!$B$7:$B$40,Inputs_All!$G35)</f>
        <v>173572.6295194838</v>
      </c>
      <c r="R35" s="38">
        <f>SUMIFS(F_Inputs!L$7:L$40,F_Inputs!$A$7:$A$40,Inputs_All!$E35,F_Inputs!$B$7:$B$40,Inputs_All!$G35)</f>
        <v>175141.50316115061</v>
      </c>
      <c r="S35" s="38">
        <f>SUMIFS(F_Inputs!M$7:M$40,F_Inputs!$A$7:$A$40,Inputs_All!$E35,F_Inputs!$B$7:$B$40,Inputs_All!$G35)</f>
        <v>174113.96233161641</v>
      </c>
      <c r="T35" s="38">
        <f>SUMIFS(F_Inputs!N$7:N$40,F_Inputs!$A$7:$A$40,Inputs_All!$E35,F_Inputs!$B$7:$B$40,Inputs_All!$G35)</f>
        <v>174721.94243911799</v>
      </c>
      <c r="U35" s="38">
        <f>SUMIFS(F_Inputs!O$7:O$40,F_Inputs!$A$7:$A$40,Inputs_All!$E35,F_Inputs!$B$7:$B$40,Inputs_All!$G35)</f>
        <v>176549.3365445071</v>
      </c>
      <c r="V35" s="38">
        <f>SUMIFS(F_Inputs!P$7:P$40,F_Inputs!$A$7:$A$40,Inputs_All!$E35,F_Inputs!$B$7:$B$40,Inputs_All!$G35)</f>
        <v>185332.02247598811</v>
      </c>
    </row>
    <row r="36" spans="1:22" s="16" customFormat="1" ht="13.15" hidden="1" outlineLevel="1" x14ac:dyDescent="0.35">
      <c r="A36" s="6"/>
      <c r="B36" s="1"/>
      <c r="C36" s="1"/>
      <c r="D36" s="1"/>
      <c r="E36" s="13" t="s">
        <v>38</v>
      </c>
      <c r="F36" s="1" t="s">
        <v>38</v>
      </c>
      <c r="G36" s="1" t="s">
        <v>31</v>
      </c>
      <c r="H36" s="1" t="s">
        <v>54</v>
      </c>
      <c r="I36" s="1" t="s">
        <v>30</v>
      </c>
      <c r="J36" s="9"/>
      <c r="K36" s="8"/>
      <c r="L36" s="38">
        <f>SUMIFS(F_Inputs!F$7:F$40,F_Inputs!$A$7:$A$40,Inputs_All!$E36,F_Inputs!$B$7:$B$40,Inputs_All!$G36)</f>
        <v>421942.07879179373</v>
      </c>
      <c r="M36" s="38">
        <f>SUMIFS(F_Inputs!G$7:G$40,F_Inputs!$A$7:$A$40,Inputs_All!$E36,F_Inputs!$B$7:$B$40,Inputs_All!$G36)</f>
        <v>401594.00834640238</v>
      </c>
      <c r="N36" s="38">
        <f>SUMIFS(F_Inputs!H$7:H$40,F_Inputs!$A$7:$A$40,Inputs_All!$E36,F_Inputs!$B$7:$B$40,Inputs_All!$G36)</f>
        <v>404457.42203459132</v>
      </c>
      <c r="O36" s="38">
        <f>SUMIFS(F_Inputs!I$7:I$40,F_Inputs!$A$7:$A$40,Inputs_All!$E36,F_Inputs!$B$7:$B$40,Inputs_All!$G36)</f>
        <v>397027.42006227578</v>
      </c>
      <c r="P36" s="38">
        <f>SUMIFS(F_Inputs!J$7:J$40,F_Inputs!$A$7:$A$40,Inputs_All!$E36,F_Inputs!$B$7:$B$40,Inputs_All!$G36)</f>
        <v>396741.86583337589</v>
      </c>
      <c r="Q36" s="38">
        <f>SUMIFS(F_Inputs!K$7:K$40,F_Inputs!$A$7:$A$40,Inputs_All!$E36,F_Inputs!$B$7:$B$40,Inputs_All!$G36)</f>
        <v>395336.3325140684</v>
      </c>
      <c r="R36" s="38">
        <f>SUMIFS(F_Inputs!L$7:L$40,F_Inputs!$A$7:$A$40,Inputs_All!$E36,F_Inputs!$B$7:$B$40,Inputs_All!$G36)</f>
        <v>395336.3325140684</v>
      </c>
      <c r="S36" s="38">
        <f>SUMIFS(F_Inputs!M$7:M$40,F_Inputs!$A$7:$A$40,Inputs_All!$E36,F_Inputs!$B$7:$B$40,Inputs_All!$G36)</f>
        <v>390784.04210338922</v>
      </c>
      <c r="T36" s="38">
        <f>SUMIFS(F_Inputs!N$7:N$40,F_Inputs!$A$7:$A$40,Inputs_All!$E36,F_Inputs!$B$7:$B$40,Inputs_All!$G36)</f>
        <v>386493.75169270992</v>
      </c>
      <c r="U36" s="38">
        <f>SUMIFS(F_Inputs!O$7:O$40,F_Inputs!$A$7:$A$40,Inputs_All!$E36,F_Inputs!$B$7:$B$40,Inputs_All!$G36)</f>
        <v>380564.54167935217</v>
      </c>
      <c r="V36" s="38">
        <f>SUMIFS(F_Inputs!P$7:P$40,F_Inputs!$A$7:$A$40,Inputs_All!$E36,F_Inputs!$B$7:$B$40,Inputs_All!$G36)</f>
        <v>373460.38526420877</v>
      </c>
    </row>
    <row r="37" spans="1:22" s="16" customFormat="1" ht="13.15" hidden="1" outlineLevel="1" x14ac:dyDescent="0.35">
      <c r="A37" s="6"/>
      <c r="B37" s="1"/>
      <c r="C37" s="1"/>
      <c r="D37" s="1"/>
      <c r="E37" s="13" t="s">
        <v>39</v>
      </c>
      <c r="F37" s="1" t="s">
        <v>55</v>
      </c>
      <c r="G37" s="1" t="s">
        <v>31</v>
      </c>
      <c r="H37" s="1" t="s">
        <v>54</v>
      </c>
      <c r="I37" s="1" t="s">
        <v>30</v>
      </c>
      <c r="J37" s="9"/>
      <c r="K37" s="8"/>
      <c r="L37" s="38">
        <f>SUMIFS(F_Inputs!F$7:F$40,F_Inputs!$A$7:$A$40,Inputs_All!$E37,F_Inputs!$B$7:$B$40,Inputs_All!$G37)</f>
        <v>266050.10155922151</v>
      </c>
      <c r="M37" s="38">
        <f>SUMIFS(F_Inputs!G$7:G$40,F_Inputs!$A$7:$A$40,Inputs_All!$E37,F_Inputs!$B$7:$B$40,Inputs_All!$G37)</f>
        <v>273900.71622041258</v>
      </c>
      <c r="N37" s="38">
        <f>SUMIFS(F_Inputs!H$7:H$40,F_Inputs!$A$7:$A$40,Inputs_All!$E37,F_Inputs!$B$7:$B$40,Inputs_All!$G37)</f>
        <v>263204.2932017431</v>
      </c>
      <c r="O37" s="38">
        <f>SUMIFS(F_Inputs!I$7:I$40,F_Inputs!$A$7:$A$40,Inputs_All!$E37,F_Inputs!$B$7:$B$40,Inputs_All!$G37)</f>
        <v>274074.92152288812</v>
      </c>
      <c r="P37" s="38">
        <f>SUMIFS(F_Inputs!J$7:J$40,F_Inputs!$A$7:$A$40,Inputs_All!$E37,F_Inputs!$B$7:$B$40,Inputs_All!$G37)</f>
        <v>282354.71935272752</v>
      </c>
      <c r="Q37" s="38">
        <f>SUMIFS(F_Inputs!K$7:K$40,F_Inputs!$A$7:$A$40,Inputs_All!$E37,F_Inputs!$B$7:$B$40,Inputs_All!$G37)</f>
        <v>306961.57986533531</v>
      </c>
      <c r="R37" s="38">
        <f>SUMIFS(F_Inputs!L$7:L$40,F_Inputs!$A$7:$A$40,Inputs_All!$E37,F_Inputs!$B$7:$B$40,Inputs_All!$G37)</f>
        <v>317390.04247931251</v>
      </c>
      <c r="S37" s="38">
        <f>SUMIFS(F_Inputs!M$7:M$40,F_Inputs!$A$7:$A$40,Inputs_All!$E37,F_Inputs!$B$7:$B$40,Inputs_All!$G37)</f>
        <v>327358.46296273282</v>
      </c>
      <c r="T37" s="38">
        <f>SUMIFS(F_Inputs!N$7:N$40,F_Inputs!$A$7:$A$40,Inputs_All!$E37,F_Inputs!$B$7:$B$40,Inputs_All!$G37)</f>
        <v>331101.71494877723</v>
      </c>
      <c r="U37" s="38">
        <f>SUMIFS(F_Inputs!O$7:O$40,F_Inputs!$A$7:$A$40,Inputs_All!$E37,F_Inputs!$B$7:$B$40,Inputs_All!$G37)</f>
        <v>350311.01408704929</v>
      </c>
      <c r="V37" s="38">
        <f>SUMIFS(F_Inputs!P$7:P$40,F_Inputs!$A$7:$A$40,Inputs_All!$E37,F_Inputs!$B$7:$B$40,Inputs_All!$G37)</f>
        <v>346850.12297835341</v>
      </c>
    </row>
    <row r="38" spans="1:22" s="16" customFormat="1" ht="13.15" hidden="1" outlineLevel="1" x14ac:dyDescent="0.35">
      <c r="A38" s="6"/>
      <c r="B38" s="1"/>
      <c r="C38" s="1"/>
      <c r="D38" s="1"/>
      <c r="E38" s="13" t="s">
        <v>40</v>
      </c>
      <c r="F38" s="1" t="s">
        <v>40</v>
      </c>
      <c r="G38" s="1" t="s">
        <v>31</v>
      </c>
      <c r="H38" s="1" t="s">
        <v>54</v>
      </c>
      <c r="I38" s="1" t="s">
        <v>30</v>
      </c>
      <c r="J38" s="9"/>
      <c r="K38" s="8"/>
      <c r="L38" s="38">
        <f>SUMIFS(F_Inputs!F$7:F$40,F_Inputs!$A$7:$A$40,Inputs_All!$E38,F_Inputs!$B$7:$B$40,Inputs_All!$G38)</f>
        <v>114228.74</v>
      </c>
      <c r="M38" s="38">
        <f>SUMIFS(F_Inputs!G$7:G$40,F_Inputs!$A$7:$A$40,Inputs_All!$E38,F_Inputs!$B$7:$B$40,Inputs_All!$G38)</f>
        <v>115728.54</v>
      </c>
      <c r="N38" s="38">
        <f>SUMIFS(F_Inputs!H$7:H$40,F_Inputs!$A$7:$A$40,Inputs_All!$E38,F_Inputs!$B$7:$B$40,Inputs_All!$G38)</f>
        <v>113983.74</v>
      </c>
      <c r="O38" s="38">
        <f>SUMIFS(F_Inputs!I$7:I$40,F_Inputs!$A$7:$A$40,Inputs_All!$E38,F_Inputs!$B$7:$B$40,Inputs_All!$G38)</f>
        <v>112616.530377</v>
      </c>
      <c r="P38" s="38">
        <f>SUMIFS(F_Inputs!J$7:J$40,F_Inputs!$A$7:$A$40,Inputs_All!$E38,F_Inputs!$B$7:$B$40,Inputs_All!$G38)</f>
        <v>121739.84</v>
      </c>
      <c r="Q38" s="38">
        <f>SUMIFS(F_Inputs!K$7:K$40,F_Inputs!$A$7:$A$40,Inputs_All!$E38,F_Inputs!$B$7:$B$40,Inputs_All!$G38)</f>
        <v>113337.44577966019</v>
      </c>
      <c r="R38" s="38">
        <f>SUMIFS(F_Inputs!L$7:L$40,F_Inputs!$A$7:$A$40,Inputs_All!$E38,F_Inputs!$B$7:$B$40,Inputs_All!$G38)</f>
        <v>119530.9902898838</v>
      </c>
      <c r="S38" s="38">
        <f>SUMIFS(F_Inputs!M$7:M$40,F_Inputs!$A$7:$A$40,Inputs_All!$E38,F_Inputs!$B$7:$B$40,Inputs_All!$G38)</f>
        <v>118290.2302887103</v>
      </c>
      <c r="T38" s="38">
        <f>SUMIFS(F_Inputs!N$7:N$40,F_Inputs!$A$7:$A$40,Inputs_All!$E38,F_Inputs!$B$7:$B$40,Inputs_All!$G38)</f>
        <v>115893.0699724476</v>
      </c>
      <c r="U38" s="38">
        <f>SUMIFS(F_Inputs!O$7:O$40,F_Inputs!$A$7:$A$40,Inputs_All!$E38,F_Inputs!$B$7:$B$40,Inputs_All!$G38)</f>
        <v>112669.858803107</v>
      </c>
      <c r="V38" s="38">
        <f>SUMIFS(F_Inputs!P$7:P$40,F_Inputs!$A$7:$A$40,Inputs_All!$E38,F_Inputs!$B$7:$B$40,Inputs_All!$G38)</f>
        <v>107158.7435648056</v>
      </c>
    </row>
    <row r="39" spans="1:22" s="16" customFormat="1" ht="13.15" hidden="1" outlineLevel="1" x14ac:dyDescent="0.35">
      <c r="A39" s="6"/>
      <c r="B39" s="1"/>
      <c r="C39" s="1"/>
      <c r="D39" s="1"/>
      <c r="E39" s="13" t="s">
        <v>41</v>
      </c>
      <c r="F39" s="1" t="s">
        <v>41</v>
      </c>
      <c r="G39" s="1" t="s">
        <v>31</v>
      </c>
      <c r="H39" s="1" t="s">
        <v>54</v>
      </c>
      <c r="I39" s="1" t="s">
        <v>30</v>
      </c>
      <c r="J39" s="9"/>
      <c r="K39" s="8"/>
      <c r="L39" s="38">
        <f>SUMIFS(F_Inputs!F$7:F$40,F_Inputs!$A$7:$A$40,Inputs_All!$E39,F_Inputs!$B$7:$B$40,Inputs_All!$G39)</f>
        <v>162576.08172300301</v>
      </c>
      <c r="M39" s="38">
        <f>SUMIFS(F_Inputs!G$7:G$40,F_Inputs!$A$7:$A$40,Inputs_All!$E39,F_Inputs!$B$7:$B$40,Inputs_All!$G39)</f>
        <v>162204.06904890109</v>
      </c>
      <c r="N39" s="38">
        <f>SUMIFS(F_Inputs!H$7:H$40,F_Inputs!$A$7:$A$40,Inputs_All!$E39,F_Inputs!$B$7:$B$40,Inputs_All!$G39)</f>
        <v>162044.3054502758</v>
      </c>
      <c r="O39" s="38">
        <f>SUMIFS(F_Inputs!I$7:I$40,F_Inputs!$A$7:$A$40,Inputs_All!$E39,F_Inputs!$B$7:$B$40,Inputs_All!$G39)</f>
        <v>159199.7461800504</v>
      </c>
      <c r="P39" s="38">
        <f>SUMIFS(F_Inputs!J$7:J$40,F_Inputs!$A$7:$A$40,Inputs_All!$E39,F_Inputs!$B$7:$B$40,Inputs_All!$G39)</f>
        <v>161362</v>
      </c>
      <c r="Q39" s="38">
        <f>SUMIFS(F_Inputs!K$7:K$40,F_Inputs!$A$7:$A$40,Inputs_All!$E39,F_Inputs!$B$7:$B$40,Inputs_All!$G39)</f>
        <v>171566.8</v>
      </c>
      <c r="R39" s="38">
        <f>SUMIFS(F_Inputs!L$7:L$40,F_Inputs!$A$7:$A$40,Inputs_All!$E39,F_Inputs!$B$7:$B$40,Inputs_All!$G39)</f>
        <v>204420</v>
      </c>
      <c r="S39" s="38">
        <f>SUMIFS(F_Inputs!M$7:M$40,F_Inputs!$A$7:$A$40,Inputs_All!$E39,F_Inputs!$B$7:$B$40,Inputs_All!$G39)</f>
        <v>190468.42389999999</v>
      </c>
      <c r="T39" s="38">
        <f>SUMIFS(F_Inputs!N$7:N$40,F_Inputs!$A$7:$A$40,Inputs_All!$E39,F_Inputs!$B$7:$B$40,Inputs_All!$G39)</f>
        <v>174987</v>
      </c>
      <c r="U39" s="38">
        <f>SUMIFS(F_Inputs!O$7:O$40,F_Inputs!$A$7:$A$40,Inputs_All!$E39,F_Inputs!$B$7:$B$40,Inputs_All!$G39)</f>
        <v>174988.1</v>
      </c>
      <c r="V39" s="38">
        <f>SUMIFS(F_Inputs!P$7:P$40,F_Inputs!$A$7:$A$40,Inputs_All!$E39,F_Inputs!$B$7:$B$40,Inputs_All!$G39)</f>
        <v>181082.2</v>
      </c>
    </row>
    <row r="40" spans="1:22" s="16" customFormat="1" ht="13.15" collapsed="1" x14ac:dyDescent="0.35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22" s="71" customFormat="1" ht="13.15" x14ac:dyDescent="0.35">
      <c r="A41" s="70" t="s">
        <v>178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</row>
    <row r="42" spans="1:22" s="73" customFormat="1" ht="13.15" x14ac:dyDescent="0.3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</row>
    <row r="43" spans="1:22" s="16" customFormat="1" ht="13.15" x14ac:dyDescent="0.35">
      <c r="A43" s="6"/>
      <c r="B43" s="1"/>
      <c r="C43" s="1"/>
      <c r="D43" s="1"/>
      <c r="E43" s="1"/>
      <c r="F43" s="1"/>
      <c r="G43" s="1"/>
      <c r="H43" s="1" t="s">
        <v>56</v>
      </c>
      <c r="I43" s="72"/>
      <c r="J43" s="24" t="s">
        <v>17</v>
      </c>
      <c r="K43" s="72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1:22" x14ac:dyDescent="0.45">
      <c r="I44" s="72"/>
      <c r="K44" s="72"/>
    </row>
    <row r="45" spans="1:22" s="76" customFormat="1" ht="13.15" x14ac:dyDescent="0.4">
      <c r="A45" s="75" t="s">
        <v>57</v>
      </c>
      <c r="B45" s="75"/>
      <c r="C45" s="75"/>
      <c r="D45" s="75"/>
      <c r="E45" s="75"/>
      <c r="F45" s="75"/>
      <c r="G45" s="75"/>
      <c r="H45" s="75"/>
      <c r="J45" s="75"/>
    </row>
    <row r="46" spans="1:22" x14ac:dyDescent="0.45"/>
    <row r="47" spans="1:22" x14ac:dyDescent="0.45"/>
    <row r="48" spans="1:22" x14ac:dyDescent="0.45"/>
    <row r="49" x14ac:dyDescent="0.45"/>
    <row r="50" x14ac:dyDescent="0.45"/>
  </sheetData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14E0-FDE4-47A4-9661-FE3947B945AE}">
  <sheetPr codeName="Sheet5">
    <tabColor rgb="FFCCCCCE"/>
  </sheetPr>
  <dimension ref="A1:V111"/>
  <sheetViews>
    <sheetView showGridLines="0" zoomScale="80" zoomScaleNormal="80" workbookViewId="0">
      <pane ySplit="5" topLeftCell="A7" activePane="bottomLeft" state="frozen"/>
      <selection activeCell="C40" sqref="C40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65" customWidth="1"/>
    <col min="6" max="6" width="20.375" style="1" bestFit="1" customWidth="1"/>
    <col min="7" max="7" width="50.75" style="1" bestFit="1" customWidth="1"/>
    <col min="8" max="8" width="7.875" style="1" customWidth="1"/>
    <col min="9" max="9" width="9" style="16" customWidth="1"/>
    <col min="10" max="10" width="2.75" style="1" customWidth="1"/>
    <col min="11" max="22" width="9" style="16" customWidth="1"/>
    <col min="23" max="16384" width="9" style="16" hidden="1"/>
  </cols>
  <sheetData>
    <row r="1" spans="1:21" s="15" customFormat="1" ht="30.75" x14ac:dyDescent="0.35">
      <c r="A1" s="4" t="str">
        <f ca="1">RIGHT(CELL("filename", A1), LEN(CELL("filename", A1)) - SEARCH("]", CELL("filename", A1)))</f>
        <v>Water.Reduction</v>
      </c>
      <c r="B1" s="4"/>
      <c r="C1" s="4"/>
      <c r="D1" s="5"/>
      <c r="E1" s="4"/>
      <c r="F1" s="4"/>
      <c r="G1" s="4"/>
      <c r="H1" s="4"/>
      <c r="J1" s="4"/>
    </row>
    <row r="2" spans="1:21" ht="13.15" x14ac:dyDescent="0.35">
      <c r="E2" s="1"/>
      <c r="I2" s="17"/>
      <c r="K2" s="17" t="s">
        <v>15</v>
      </c>
      <c r="L2" s="17" t="s">
        <v>16</v>
      </c>
      <c r="M2" s="17" t="s">
        <v>17</v>
      </c>
      <c r="N2" s="17" t="s">
        <v>18</v>
      </c>
      <c r="O2" s="17" t="s">
        <v>19</v>
      </c>
      <c r="P2" s="17" t="s">
        <v>20</v>
      </c>
      <c r="Q2" s="17" t="s">
        <v>21</v>
      </c>
      <c r="R2" s="17" t="s">
        <v>22</v>
      </c>
      <c r="S2" s="17" t="s">
        <v>23</v>
      </c>
      <c r="T2" s="17" t="s">
        <v>24</v>
      </c>
      <c r="U2" s="17" t="s">
        <v>25</v>
      </c>
    </row>
    <row r="3" spans="1:21" ht="13.15" x14ac:dyDescent="0.35">
      <c r="E3" s="7" t="s">
        <v>50</v>
      </c>
      <c r="F3" s="7" t="s">
        <v>58</v>
      </c>
      <c r="G3" s="7" t="s">
        <v>52</v>
      </c>
      <c r="H3" s="7" t="s">
        <v>13</v>
      </c>
      <c r="I3" s="18" t="s">
        <v>53</v>
      </c>
      <c r="J3" s="7"/>
    </row>
    <row r="4" spans="1:21" ht="13.15" x14ac:dyDescent="0.35">
      <c r="E4" s="1"/>
      <c r="I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 ht="13.15" x14ac:dyDescent="0.35">
      <c r="E5" s="1"/>
      <c r="I5" s="26"/>
      <c r="J5" s="3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13.15" x14ac:dyDescent="0.35">
      <c r="E6" s="1"/>
      <c r="I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s="71" customFormat="1" ht="13.15" x14ac:dyDescent="0.35">
      <c r="A7" s="70" t="s">
        <v>59</v>
      </c>
      <c r="B7" s="70"/>
      <c r="C7" s="70"/>
      <c r="D7" s="70"/>
      <c r="E7" s="70"/>
      <c r="F7" s="70"/>
      <c r="G7" s="70"/>
      <c r="H7" s="70"/>
      <c r="J7" s="70"/>
    </row>
    <row r="8" spans="1:21" ht="13.15" x14ac:dyDescent="0.35">
      <c r="E8" s="1"/>
      <c r="I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13.15" x14ac:dyDescent="0.35">
      <c r="E9" s="1" t="s">
        <v>28</v>
      </c>
      <c r="F9" s="1" t="s">
        <v>60</v>
      </c>
      <c r="G9" s="1" t="s">
        <v>54</v>
      </c>
      <c r="H9" s="1" t="s">
        <v>30</v>
      </c>
      <c r="I9" s="27"/>
      <c r="J9" s="10"/>
      <c r="K9" s="31">
        <f>Inputs_All!L9</f>
        <v>116112.38400000001</v>
      </c>
      <c r="L9" s="31">
        <f>Inputs_All!M9</f>
        <v>119791.236</v>
      </c>
      <c r="M9" s="31">
        <f>Inputs_All!N9</f>
        <v>112522.02499999999</v>
      </c>
      <c r="N9" s="31">
        <f>Inputs_All!O9</f>
        <v>122562.98729999999</v>
      </c>
      <c r="O9" s="31">
        <f>Inputs_All!P9</f>
        <v>103064.3788127828</v>
      </c>
      <c r="P9" s="31">
        <f>Inputs_All!Q9</f>
        <v>114951.814</v>
      </c>
      <c r="Q9" s="31">
        <f>Inputs_All!R9</f>
        <v>104209.69100000001</v>
      </c>
      <c r="R9" s="31">
        <f>Inputs_All!S9</f>
        <v>102117.7333119829</v>
      </c>
      <c r="S9" s="31">
        <f>Inputs_All!T9</f>
        <v>101126.8043342098</v>
      </c>
      <c r="T9" s="31">
        <f>Inputs_All!U9</f>
        <v>111086.9036172229</v>
      </c>
      <c r="U9" s="31">
        <f>Inputs_All!V9</f>
        <v>114770.80227566291</v>
      </c>
    </row>
    <row r="10" spans="1:21" ht="13.15" hidden="1" outlineLevel="1" x14ac:dyDescent="0.35">
      <c r="E10" s="1" t="s">
        <v>32</v>
      </c>
      <c r="F10" s="1" t="s">
        <v>60</v>
      </c>
      <c r="G10" s="1" t="s">
        <v>54</v>
      </c>
      <c r="H10" s="1" t="s">
        <v>30</v>
      </c>
      <c r="I10" s="28"/>
      <c r="J10" s="8"/>
      <c r="K10" s="31">
        <f>Inputs_All!L10</f>
        <v>62432.24</v>
      </c>
      <c r="L10" s="31">
        <f>Inputs_All!M10</f>
        <v>82114.87</v>
      </c>
      <c r="M10" s="31">
        <f>Inputs_All!N10</f>
        <v>82690.52</v>
      </c>
      <c r="N10" s="31">
        <f>Inputs_All!O10</f>
        <v>83995.89</v>
      </c>
      <c r="O10" s="31">
        <f>Inputs_All!P10</f>
        <v>84003.03</v>
      </c>
      <c r="P10" s="31">
        <f>Inputs_All!Q10</f>
        <v>77865.02</v>
      </c>
      <c r="Q10" s="31">
        <f>Inputs_All!R10</f>
        <v>74829.919999999998</v>
      </c>
      <c r="R10" s="31">
        <f>Inputs_All!S10</f>
        <v>74771.94</v>
      </c>
      <c r="S10" s="31">
        <f>Inputs_All!T10</f>
        <v>76338.94</v>
      </c>
      <c r="T10" s="31">
        <f>Inputs_All!U10</f>
        <v>76705.95</v>
      </c>
      <c r="U10" s="31">
        <f>Inputs_All!V10</f>
        <v>76603.12</v>
      </c>
    </row>
    <row r="11" spans="1:21" ht="13.15" hidden="1" outlineLevel="1" x14ac:dyDescent="0.35">
      <c r="E11" s="1" t="s">
        <v>33</v>
      </c>
      <c r="F11" s="1" t="s">
        <v>60</v>
      </c>
      <c r="G11" s="1" t="s">
        <v>54</v>
      </c>
      <c r="H11" s="1" t="s">
        <v>30</v>
      </c>
      <c r="I11" s="28"/>
      <c r="J11" s="8"/>
      <c r="K11" s="31">
        <f>Inputs_All!L11</f>
        <v>5459.4324403435076</v>
      </c>
      <c r="L11" s="31">
        <f>Inputs_All!M11</f>
        <v>5613.9047288594538</v>
      </c>
      <c r="M11" s="31">
        <f>Inputs_All!N11</f>
        <v>5770.0722684339607</v>
      </c>
      <c r="N11" s="31">
        <f>Inputs_All!O11</f>
        <v>6685.8359600000003</v>
      </c>
      <c r="O11" s="31">
        <f>Inputs_All!P11</f>
        <v>6681.6298798649996</v>
      </c>
      <c r="P11" s="31">
        <f>Inputs_All!Q11</f>
        <v>6847.1354434881669</v>
      </c>
      <c r="Q11" s="31">
        <f>Inputs_All!R11</f>
        <v>6239.1451386381668</v>
      </c>
      <c r="R11" s="31">
        <f>Inputs_All!S11</f>
        <v>6191.1353390381664</v>
      </c>
      <c r="S11" s="31">
        <f>Inputs_All!T11</f>
        <v>6153.7307001881672</v>
      </c>
      <c r="T11" s="31">
        <f>Inputs_All!U11</f>
        <v>6114.9548404381667</v>
      </c>
      <c r="U11" s="31">
        <f>Inputs_All!V11</f>
        <v>6078.1175892881674</v>
      </c>
    </row>
    <row r="12" spans="1:21" ht="13.15" hidden="1" outlineLevel="1" x14ac:dyDescent="0.35">
      <c r="E12" s="1" t="s">
        <v>34</v>
      </c>
      <c r="F12" s="1" t="s">
        <v>60</v>
      </c>
      <c r="G12" s="1" t="s">
        <v>54</v>
      </c>
      <c r="H12" s="1" t="s">
        <v>30</v>
      </c>
      <c r="I12" s="28"/>
      <c r="J12" s="8"/>
      <c r="K12" s="31">
        <f>Inputs_All!L12</f>
        <v>119637.54</v>
      </c>
      <c r="L12" s="31">
        <f>Inputs_All!M12</f>
        <v>115345.92</v>
      </c>
      <c r="M12" s="31">
        <f>Inputs_All!N12</f>
        <v>118072.22</v>
      </c>
      <c r="N12" s="31">
        <f>Inputs_All!O12</f>
        <v>97306.43</v>
      </c>
      <c r="O12" s="31">
        <f>Inputs_All!P12</f>
        <v>102615.63</v>
      </c>
      <c r="P12" s="31">
        <f>Inputs_All!Q12</f>
        <v>102615.63</v>
      </c>
      <c r="Q12" s="31">
        <f>Inputs_All!R12</f>
        <v>97380.07</v>
      </c>
      <c r="R12" s="31">
        <f>Inputs_All!S12</f>
        <v>96683.94</v>
      </c>
      <c r="S12" s="31">
        <f>Inputs_All!T12</f>
        <v>95300.72</v>
      </c>
      <c r="T12" s="31">
        <f>Inputs_All!U12</f>
        <v>94229.11</v>
      </c>
      <c r="U12" s="31">
        <f>Inputs_All!V12</f>
        <v>92850.62</v>
      </c>
    </row>
    <row r="13" spans="1:21" ht="13.15" hidden="1" outlineLevel="1" x14ac:dyDescent="0.35">
      <c r="E13" s="1" t="s">
        <v>35</v>
      </c>
      <c r="F13" s="1" t="s">
        <v>60</v>
      </c>
      <c r="G13" s="1" t="s">
        <v>54</v>
      </c>
      <c r="H13" s="1" t="s">
        <v>30</v>
      </c>
      <c r="I13" s="28"/>
      <c r="J13" s="8"/>
      <c r="K13" s="31">
        <f>Inputs_All!L13</f>
        <v>184018.68859994251</v>
      </c>
      <c r="L13" s="31">
        <f>Inputs_All!M13</f>
        <v>187452.3701953312</v>
      </c>
      <c r="M13" s="31">
        <f>Inputs_All!N13</f>
        <v>182688.55837312131</v>
      </c>
      <c r="N13" s="31">
        <f>Inputs_All!O13</f>
        <v>191395.5812223636</v>
      </c>
      <c r="O13" s="31">
        <f>Inputs_All!P13</f>
        <v>176521.39542380199</v>
      </c>
      <c r="P13" s="31">
        <f>Inputs_All!Q13</f>
        <v>181575.15862178919</v>
      </c>
      <c r="Q13" s="31">
        <f>Inputs_All!R13</f>
        <v>188812.5768366972</v>
      </c>
      <c r="R13" s="31">
        <f>Inputs_All!S13</f>
        <v>187510.54437520899</v>
      </c>
      <c r="S13" s="31">
        <f>Inputs_All!T13</f>
        <v>193716.3350016546</v>
      </c>
      <c r="T13" s="31">
        <f>Inputs_All!U13</f>
        <v>195884.67614406749</v>
      </c>
      <c r="U13" s="31">
        <f>Inputs_All!V13</f>
        <v>211513.74051776441</v>
      </c>
    </row>
    <row r="14" spans="1:21" ht="13.15" hidden="1" outlineLevel="1" x14ac:dyDescent="0.35">
      <c r="E14" s="1" t="s">
        <v>36</v>
      </c>
      <c r="F14" s="1" t="s">
        <v>60</v>
      </c>
      <c r="G14" s="1" t="s">
        <v>54</v>
      </c>
      <c r="H14" s="1" t="s">
        <v>30</v>
      </c>
      <c r="I14" s="28"/>
      <c r="J14" s="8"/>
      <c r="K14" s="31">
        <f>Inputs_All!L14</f>
        <v>57486</v>
      </c>
      <c r="L14" s="31">
        <f>Inputs_All!M14</f>
        <v>65370</v>
      </c>
      <c r="M14" s="31">
        <f>Inputs_All!N14</f>
        <v>61137</v>
      </c>
      <c r="N14" s="31">
        <f>Inputs_All!O14</f>
        <v>68137</v>
      </c>
      <c r="O14" s="31">
        <f>Inputs_All!P14</f>
        <v>62991.684999999998</v>
      </c>
      <c r="P14" s="31">
        <f>Inputs_All!Q14</f>
        <v>67329</v>
      </c>
      <c r="Q14" s="31">
        <f>Inputs_All!R14</f>
        <v>67194</v>
      </c>
      <c r="R14" s="31">
        <f>Inputs_All!S14</f>
        <v>65944</v>
      </c>
      <c r="S14" s="31">
        <f>Inputs_All!T14</f>
        <v>66042</v>
      </c>
      <c r="T14" s="31">
        <f>Inputs_All!U14</f>
        <v>67405</v>
      </c>
      <c r="U14" s="31">
        <f>Inputs_All!V14</f>
        <v>70045</v>
      </c>
    </row>
    <row r="15" spans="1:21" ht="13.15" hidden="1" outlineLevel="1" x14ac:dyDescent="0.35">
      <c r="E15" s="1" t="s">
        <v>37</v>
      </c>
      <c r="F15" s="1" t="s">
        <v>60</v>
      </c>
      <c r="G15" s="1" t="s">
        <v>54</v>
      </c>
      <c r="H15" s="1" t="s">
        <v>30</v>
      </c>
      <c r="I15" s="28"/>
      <c r="J15" s="8"/>
      <c r="K15" s="31">
        <f>Inputs_All!L15</f>
        <v>54175.370999999999</v>
      </c>
      <c r="L15" s="31">
        <f>Inputs_All!M15</f>
        <v>52346.887000000002</v>
      </c>
      <c r="M15" s="31">
        <f>Inputs_All!N15</f>
        <v>54273.642999999996</v>
      </c>
      <c r="N15" s="31">
        <f>Inputs_All!O15</f>
        <v>56379.919635008257</v>
      </c>
      <c r="O15" s="31">
        <f>Inputs_All!P15</f>
        <v>50049.859305504498</v>
      </c>
      <c r="P15" s="31">
        <f>Inputs_All!Q15</f>
        <v>50342.329942590273</v>
      </c>
      <c r="Q15" s="31">
        <f>Inputs_All!R15</f>
        <v>51768.482311964763</v>
      </c>
      <c r="R15" s="31">
        <f>Inputs_All!S15</f>
        <v>52349.509127408623</v>
      </c>
      <c r="S15" s="31">
        <f>Inputs_All!T15</f>
        <v>52818.529055664047</v>
      </c>
      <c r="T15" s="31">
        <f>Inputs_All!U15</f>
        <v>53348.259958214287</v>
      </c>
      <c r="U15" s="31">
        <f>Inputs_All!V15</f>
        <v>52838.677673492442</v>
      </c>
    </row>
    <row r="16" spans="1:21" ht="13.15" hidden="1" outlineLevel="1" x14ac:dyDescent="0.35">
      <c r="E16" s="1" t="s">
        <v>38</v>
      </c>
      <c r="F16" s="1" t="s">
        <v>60</v>
      </c>
      <c r="G16" s="1" t="s">
        <v>54</v>
      </c>
      <c r="H16" s="1" t="s">
        <v>30</v>
      </c>
      <c r="I16" s="28"/>
      <c r="J16" s="8"/>
      <c r="K16" s="31">
        <f>Inputs_All!L16</f>
        <v>179448.72718850389</v>
      </c>
      <c r="L16" s="31">
        <f>Inputs_All!M16</f>
        <v>183383.43127842899</v>
      </c>
      <c r="M16" s="31">
        <f>Inputs_All!N16</f>
        <v>177893.84129217191</v>
      </c>
      <c r="N16" s="31">
        <f>Inputs_All!O16</f>
        <v>175735.6223948386</v>
      </c>
      <c r="O16" s="31">
        <f>Inputs_All!P16</f>
        <v>177150.34825933041</v>
      </c>
      <c r="P16" s="31">
        <f>Inputs_All!Q16</f>
        <v>179919.0707942874</v>
      </c>
      <c r="Q16" s="31">
        <f>Inputs_All!R16</f>
        <v>179919.0707942874</v>
      </c>
      <c r="R16" s="31">
        <f>Inputs_All!S16</f>
        <v>180292.2829955566</v>
      </c>
      <c r="S16" s="31">
        <f>Inputs_All!T16</f>
        <v>180665.49519682571</v>
      </c>
      <c r="T16" s="31">
        <f>Inputs_All!U16</f>
        <v>181057.3073980948</v>
      </c>
      <c r="U16" s="31">
        <f>Inputs_All!V16</f>
        <v>181449.119599364</v>
      </c>
    </row>
    <row r="17" spans="1:21" ht="13.15" hidden="1" outlineLevel="1" x14ac:dyDescent="0.35">
      <c r="E17" s="1" t="s">
        <v>55</v>
      </c>
      <c r="F17" s="1" t="s">
        <v>60</v>
      </c>
      <c r="G17" s="1" t="s">
        <v>54</v>
      </c>
      <c r="H17" s="1" t="s">
        <v>30</v>
      </c>
      <c r="I17" s="28"/>
      <c r="J17" s="8"/>
      <c r="K17" s="31">
        <f>Inputs_All!L17</f>
        <v>146170.54207669379</v>
      </c>
      <c r="L17" s="31">
        <f>Inputs_All!M17</f>
        <v>148999.43553399251</v>
      </c>
      <c r="M17" s="31">
        <f>Inputs_All!N17</f>
        <v>145673.64133259529</v>
      </c>
      <c r="N17" s="31">
        <f>Inputs_All!O17</f>
        <v>141572.81960974479</v>
      </c>
      <c r="O17" s="31">
        <f>Inputs_All!P17</f>
        <v>155058.3710783314</v>
      </c>
      <c r="P17" s="31">
        <f>Inputs_All!Q17</f>
        <v>150830.99933065579</v>
      </c>
      <c r="Q17" s="31">
        <f>Inputs_All!R17</f>
        <v>151362.15303897439</v>
      </c>
      <c r="R17" s="31">
        <f>Inputs_All!S17</f>
        <v>151053.05874773231</v>
      </c>
      <c r="S17" s="31">
        <f>Inputs_All!T17</f>
        <v>150450.44526953209</v>
      </c>
      <c r="T17" s="31">
        <f>Inputs_All!U17</f>
        <v>149514.11160044829</v>
      </c>
      <c r="U17" s="31">
        <f>Inputs_All!V17</f>
        <v>148898.5478043957</v>
      </c>
    </row>
    <row r="18" spans="1:21" ht="13.15" hidden="1" outlineLevel="1" x14ac:dyDescent="0.35">
      <c r="E18" s="1" t="s">
        <v>40</v>
      </c>
      <c r="F18" s="1" t="s">
        <v>60</v>
      </c>
      <c r="G18" s="1" t="s">
        <v>54</v>
      </c>
      <c r="H18" s="1" t="s">
        <v>30</v>
      </c>
      <c r="I18" s="28"/>
      <c r="J18" s="8"/>
      <c r="K18" s="31">
        <f>Inputs_All!L18</f>
        <v>29368.46</v>
      </c>
      <c r="L18" s="31">
        <f>Inputs_All!M18</f>
        <v>30682.89</v>
      </c>
      <c r="M18" s="31">
        <f>Inputs_All!N18</f>
        <v>30039.96</v>
      </c>
      <c r="N18" s="31">
        <f>Inputs_All!O18</f>
        <v>32325.571272346351</v>
      </c>
      <c r="O18" s="31">
        <f>Inputs_All!P18</f>
        <v>31669.84</v>
      </c>
      <c r="P18" s="31">
        <f>Inputs_All!Q18</f>
        <v>31049.386540653279</v>
      </c>
      <c r="Q18" s="31">
        <f>Inputs_All!R18</f>
        <v>31109.483931151379</v>
      </c>
      <c r="R18" s="31">
        <f>Inputs_All!S18</f>
        <v>30775.79342983523</v>
      </c>
      <c r="S18" s="31">
        <f>Inputs_All!T18</f>
        <v>30606.5959456991</v>
      </c>
      <c r="T18" s="31">
        <f>Inputs_All!U18</f>
        <v>30413.095934493031</v>
      </c>
      <c r="U18" s="31">
        <f>Inputs_All!V18</f>
        <v>30280.78267540524</v>
      </c>
    </row>
    <row r="19" spans="1:21" ht="13.15" hidden="1" outlineLevel="1" x14ac:dyDescent="0.35">
      <c r="E19" s="1" t="s">
        <v>41</v>
      </c>
      <c r="F19" s="1" t="s">
        <v>60</v>
      </c>
      <c r="G19" s="1" t="s">
        <v>54</v>
      </c>
      <c r="H19" s="1" t="s">
        <v>30</v>
      </c>
      <c r="I19" s="28"/>
      <c r="J19" s="8"/>
      <c r="K19" s="31">
        <f>Inputs_All!L19</f>
        <v>110686.74</v>
      </c>
      <c r="L19" s="31">
        <f>Inputs_All!M19</f>
        <v>117287.47</v>
      </c>
      <c r="M19" s="31">
        <f>Inputs_All!N19</f>
        <v>117589.88</v>
      </c>
      <c r="N19" s="31">
        <f>Inputs_All!O19</f>
        <v>122667.48</v>
      </c>
      <c r="O19" s="31">
        <f>Inputs_All!P19</f>
        <v>113474.4</v>
      </c>
      <c r="P19" s="31">
        <f>Inputs_All!Q19</f>
        <v>111475.3</v>
      </c>
      <c r="Q19" s="31">
        <f>Inputs_All!R19</f>
        <v>109534.3</v>
      </c>
      <c r="R19" s="31">
        <f>Inputs_All!S19</f>
        <v>109049.1966</v>
      </c>
      <c r="S19" s="31">
        <f>Inputs_All!T19</f>
        <v>112296.3</v>
      </c>
      <c r="T19" s="31">
        <f>Inputs_All!U19</f>
        <v>112237.2</v>
      </c>
      <c r="U19" s="31">
        <f>Inputs_All!V19</f>
        <v>110718.3</v>
      </c>
    </row>
    <row r="20" spans="1:21" ht="13.15" hidden="1" outlineLevel="1" x14ac:dyDescent="0.35">
      <c r="E20" s="1" t="s">
        <v>42</v>
      </c>
      <c r="F20" s="1" t="s">
        <v>60</v>
      </c>
      <c r="G20" s="1" t="s">
        <v>54</v>
      </c>
      <c r="H20" s="1" t="s">
        <v>30</v>
      </c>
      <c r="I20" s="28"/>
      <c r="J20" s="8"/>
      <c r="K20" s="31">
        <f>Inputs_All!L20</f>
        <v>65524.46</v>
      </c>
      <c r="L20" s="31">
        <f>Inputs_All!M20</f>
        <v>72770.434807655707</v>
      </c>
      <c r="M20" s="31">
        <f>Inputs_All!N20</f>
        <v>74112.825172673096</v>
      </c>
      <c r="N20" s="31">
        <f>Inputs_All!O20</f>
        <v>74221.095059325904</v>
      </c>
      <c r="O20" s="31">
        <f>Inputs_All!P20</f>
        <v>69905.569226067702</v>
      </c>
      <c r="P20" s="31">
        <f>Inputs_All!Q20</f>
        <v>74787.462000774001</v>
      </c>
      <c r="Q20" s="31">
        <f>Inputs_All!R20</f>
        <v>72376.9807095531</v>
      </c>
      <c r="R20" s="31">
        <f>Inputs_All!S20</f>
        <v>71148.429551699504</v>
      </c>
      <c r="S20" s="31">
        <f>Inputs_All!T20</f>
        <v>73240.931558847195</v>
      </c>
      <c r="T20" s="31">
        <f>Inputs_All!U20</f>
        <v>115432.49226960599</v>
      </c>
      <c r="U20" s="31">
        <f>Inputs_All!V20</f>
        <v>74658.848641841207</v>
      </c>
    </row>
    <row r="21" spans="1:21" ht="13.15" hidden="1" outlineLevel="1" x14ac:dyDescent="0.35">
      <c r="E21" s="1" t="s">
        <v>44</v>
      </c>
      <c r="F21" s="1" t="s">
        <v>60</v>
      </c>
      <c r="G21" s="1" t="s">
        <v>54</v>
      </c>
      <c r="H21" s="1" t="s">
        <v>30</v>
      </c>
      <c r="I21" s="28"/>
      <c r="J21" s="8"/>
      <c r="K21" s="31">
        <f>Inputs_All!L21</f>
        <v>26077.15</v>
      </c>
      <c r="L21" s="31">
        <f>Inputs_All!M21</f>
        <v>24965.88</v>
      </c>
      <c r="M21" s="31">
        <f>Inputs_All!N21</f>
        <v>26574.78</v>
      </c>
      <c r="N21" s="31">
        <f>Inputs_All!O21</f>
        <v>29308.47</v>
      </c>
      <c r="O21" s="31">
        <f>Inputs_All!P21</f>
        <v>30538.305</v>
      </c>
      <c r="P21" s="31">
        <f>Inputs_All!Q21</f>
        <v>30651.09</v>
      </c>
      <c r="Q21" s="31">
        <f>Inputs_All!R21</f>
        <v>30547.77</v>
      </c>
      <c r="R21" s="31">
        <f>Inputs_All!S21</f>
        <v>29984.55</v>
      </c>
      <c r="S21" s="31">
        <f>Inputs_All!T21</f>
        <v>29851.26</v>
      </c>
      <c r="T21" s="31">
        <f>Inputs_All!U21</f>
        <v>29714.1</v>
      </c>
      <c r="U21" s="31">
        <f>Inputs_All!V21</f>
        <v>29689.26</v>
      </c>
    </row>
    <row r="22" spans="1:21" ht="13.15" hidden="1" outlineLevel="1" x14ac:dyDescent="0.35">
      <c r="E22" s="1" t="s">
        <v>45</v>
      </c>
      <c r="F22" s="1" t="s">
        <v>60</v>
      </c>
      <c r="G22" s="1" t="s">
        <v>54</v>
      </c>
      <c r="H22" s="1" t="s">
        <v>30</v>
      </c>
      <c r="I22" s="28"/>
      <c r="J22" s="8"/>
      <c r="K22" s="31">
        <f>Inputs_All!L22</f>
        <v>40558.59097664</v>
      </c>
      <c r="L22" s="31">
        <f>Inputs_All!M22</f>
        <v>58019.112447719999</v>
      </c>
      <c r="M22" s="31">
        <f>Inputs_All!N22</f>
        <v>61208.545993400003</v>
      </c>
      <c r="N22" s="31">
        <f>Inputs_All!O22</f>
        <v>59949.678060619997</v>
      </c>
      <c r="O22" s="31">
        <f>Inputs_All!P22</f>
        <v>59712.144060619998</v>
      </c>
      <c r="P22" s="31">
        <f>Inputs_All!Q22</f>
        <v>59625.144060619998</v>
      </c>
      <c r="Q22" s="31">
        <f>Inputs_All!R22</f>
        <v>59233.118460619997</v>
      </c>
      <c r="R22" s="31">
        <f>Inputs_All!S22</f>
        <v>58854.372860620002</v>
      </c>
      <c r="S22" s="31">
        <f>Inputs_All!T22</f>
        <v>58485.227260619999</v>
      </c>
      <c r="T22" s="31">
        <f>Inputs_All!U22</f>
        <v>57796.419660619998</v>
      </c>
      <c r="U22" s="31">
        <f>Inputs_All!V22</f>
        <v>56457.822060619998</v>
      </c>
    </row>
    <row r="23" spans="1:21" ht="13.15" hidden="1" outlineLevel="1" x14ac:dyDescent="0.35">
      <c r="E23" s="1" t="s">
        <v>46</v>
      </c>
      <c r="F23" s="1" t="s">
        <v>60</v>
      </c>
      <c r="G23" s="1" t="s">
        <v>54</v>
      </c>
      <c r="H23" s="1" t="s">
        <v>30</v>
      </c>
      <c r="I23" s="28"/>
      <c r="J23" s="8"/>
      <c r="K23" s="31">
        <f>Inputs_All!L23</f>
        <v>7431</v>
      </c>
      <c r="L23" s="31">
        <f>Inputs_All!M23</f>
        <v>7916</v>
      </c>
      <c r="M23" s="31">
        <f>Inputs_All!N23</f>
        <v>7551</v>
      </c>
      <c r="N23" s="31">
        <f>Inputs_All!O23</f>
        <v>8439</v>
      </c>
      <c r="O23" s="31">
        <f>Inputs_All!P23</f>
        <v>7268</v>
      </c>
      <c r="P23" s="31">
        <f>Inputs_All!Q23</f>
        <v>7333.92</v>
      </c>
      <c r="Q23" s="31">
        <f>Inputs_All!R23</f>
        <v>7025</v>
      </c>
      <c r="R23" s="31">
        <f>Inputs_All!S23</f>
        <v>6978</v>
      </c>
      <c r="S23" s="31">
        <f>Inputs_All!T23</f>
        <v>6845</v>
      </c>
      <c r="T23" s="31">
        <f>Inputs_All!U23</f>
        <v>6601</v>
      </c>
      <c r="U23" s="31">
        <f>Inputs_All!V23</f>
        <v>6399</v>
      </c>
    </row>
    <row r="24" spans="1:21" ht="13.15" hidden="1" outlineLevel="1" x14ac:dyDescent="0.35">
      <c r="E24" s="1" t="s">
        <v>47</v>
      </c>
      <c r="F24" s="1" t="s">
        <v>60</v>
      </c>
      <c r="G24" s="1" t="s">
        <v>54</v>
      </c>
      <c r="H24" s="1" t="s">
        <v>30</v>
      </c>
      <c r="I24" s="28"/>
      <c r="J24" s="8"/>
      <c r="K24" s="31">
        <f>Inputs_All!L24</f>
        <v>51402.999699742279</v>
      </c>
      <c r="L24" s="31">
        <f>Inputs_All!M24</f>
        <v>52285.643099062683</v>
      </c>
      <c r="M24" s="31">
        <f>Inputs_All!N24</f>
        <v>52668.259960850439</v>
      </c>
      <c r="N24" s="31">
        <f>Inputs_All!O24</f>
        <v>54396.840683838287</v>
      </c>
      <c r="O24" s="31">
        <f>Inputs_All!P24</f>
        <v>52182.792342596033</v>
      </c>
      <c r="P24" s="31">
        <f>Inputs_All!Q24</f>
        <v>51678.170450458798</v>
      </c>
      <c r="Q24" s="31">
        <f>Inputs_All!R24</f>
        <v>50185.035524484178</v>
      </c>
      <c r="R24" s="31">
        <f>Inputs_All!S24</f>
        <v>48808.425174970922</v>
      </c>
      <c r="S24" s="31">
        <f>Inputs_All!T24</f>
        <v>48141.312408415331</v>
      </c>
      <c r="T24" s="31">
        <f>Inputs_All!U24</f>
        <v>47509.396734508293</v>
      </c>
      <c r="U24" s="31">
        <f>Inputs_All!V24</f>
        <v>46123.769582061032</v>
      </c>
    </row>
    <row r="25" spans="1:21" ht="13.15" hidden="1" outlineLevel="1" x14ac:dyDescent="0.35">
      <c r="E25" s="1" t="s">
        <v>48</v>
      </c>
      <c r="F25" s="1" t="s">
        <v>60</v>
      </c>
      <c r="G25" s="1" t="s">
        <v>54</v>
      </c>
      <c r="H25" s="1" t="s">
        <v>30</v>
      </c>
      <c r="I25" s="28"/>
      <c r="J25" s="8"/>
      <c r="K25" s="31">
        <f>Inputs_All!L25</f>
        <v>23465.397992099999</v>
      </c>
      <c r="L25" s="31">
        <f>Inputs_All!M25</f>
        <v>23263.552</v>
      </c>
      <c r="M25" s="31">
        <f>Inputs_All!N25</f>
        <v>25412.441756508819</v>
      </c>
      <c r="N25" s="31">
        <f>Inputs_All!O25</f>
        <v>25007.135222135759</v>
      </c>
      <c r="O25" s="31">
        <f>Inputs_All!P25</f>
        <v>25145.046116967002</v>
      </c>
      <c r="P25" s="31">
        <f>Inputs_All!Q25</f>
        <v>23580.976604816919</v>
      </c>
      <c r="Q25" s="31">
        <f>Inputs_All!R25</f>
        <v>22155.9301185777</v>
      </c>
      <c r="R25" s="31">
        <f>Inputs_All!S25</f>
        <v>21598.14606237067</v>
      </c>
      <c r="S25" s="31">
        <f>Inputs_All!T25</f>
        <v>21315.135792532299</v>
      </c>
      <c r="T25" s="31">
        <f>Inputs_All!U25</f>
        <v>20893.398308413471</v>
      </c>
      <c r="U25" s="31">
        <f>Inputs_All!V25</f>
        <v>20542.35356486795</v>
      </c>
    </row>
    <row r="26" spans="1:21" ht="13.15" collapsed="1" x14ac:dyDescent="0.35">
      <c r="E26" s="1"/>
      <c r="I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s="71" customFormat="1" ht="13.15" x14ac:dyDescent="0.35">
      <c r="A27" s="70" t="s">
        <v>61</v>
      </c>
      <c r="B27" s="70"/>
      <c r="C27" s="70"/>
      <c r="D27" s="70"/>
      <c r="E27" s="70"/>
      <c r="F27" s="70"/>
      <c r="G27" s="70"/>
      <c r="H27" s="70"/>
      <c r="J27" s="70"/>
    </row>
    <row r="28" spans="1:21" ht="13.15" x14ac:dyDescent="0.35">
      <c r="E28" s="1"/>
      <c r="I28" s="29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 ht="13.15" x14ac:dyDescent="0.35">
      <c r="E29" s="1" t="s">
        <v>28</v>
      </c>
      <c r="F29" s="1" t="s">
        <v>60</v>
      </c>
      <c r="G29" s="1" t="s">
        <v>62</v>
      </c>
      <c r="H29" s="1" t="s">
        <v>30</v>
      </c>
      <c r="I29" s="30">
        <f t="shared" ref="I29:I45" si="0">M9</f>
        <v>112522.02499999999</v>
      </c>
      <c r="J29" s="10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ht="13.15" hidden="1" outlineLevel="1" x14ac:dyDescent="0.35">
      <c r="E30" s="1" t="s">
        <v>32</v>
      </c>
      <c r="F30" s="1" t="s">
        <v>60</v>
      </c>
      <c r="G30" s="1" t="s">
        <v>62</v>
      </c>
      <c r="H30" s="1" t="s">
        <v>30</v>
      </c>
      <c r="I30" s="30">
        <f t="shared" si="0"/>
        <v>82690.52</v>
      </c>
      <c r="J30" s="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21" ht="13.15" hidden="1" outlineLevel="1" x14ac:dyDescent="0.35">
      <c r="E31" s="1" t="s">
        <v>33</v>
      </c>
      <c r="F31" s="1" t="s">
        <v>60</v>
      </c>
      <c r="G31" s="1" t="s">
        <v>62</v>
      </c>
      <c r="H31" s="1" t="s">
        <v>30</v>
      </c>
      <c r="I31" s="30">
        <f t="shared" si="0"/>
        <v>5770.0722684339607</v>
      </c>
      <c r="J31" s="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ht="13.15" hidden="1" outlineLevel="1" x14ac:dyDescent="0.35">
      <c r="E32" s="1" t="s">
        <v>34</v>
      </c>
      <c r="F32" s="1" t="s">
        <v>60</v>
      </c>
      <c r="G32" s="1" t="s">
        <v>62</v>
      </c>
      <c r="H32" s="1" t="s">
        <v>30</v>
      </c>
      <c r="I32" s="30">
        <f t="shared" si="0"/>
        <v>118072.22</v>
      </c>
      <c r="J32" s="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 ht="13.15" hidden="1" outlineLevel="1" x14ac:dyDescent="0.35">
      <c r="E33" s="1" t="s">
        <v>35</v>
      </c>
      <c r="F33" s="1" t="s">
        <v>60</v>
      </c>
      <c r="G33" s="1" t="s">
        <v>62</v>
      </c>
      <c r="H33" s="1" t="s">
        <v>30</v>
      </c>
      <c r="I33" s="30">
        <f t="shared" si="0"/>
        <v>182688.55837312131</v>
      </c>
      <c r="J33" s="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ht="13.15" hidden="1" outlineLevel="1" x14ac:dyDescent="0.35">
      <c r="E34" s="1" t="s">
        <v>36</v>
      </c>
      <c r="F34" s="1" t="s">
        <v>60</v>
      </c>
      <c r="G34" s="1" t="s">
        <v>62</v>
      </c>
      <c r="H34" s="1" t="s">
        <v>30</v>
      </c>
      <c r="I34" s="30">
        <f t="shared" si="0"/>
        <v>61137</v>
      </c>
      <c r="J34" s="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5" spans="1:21" ht="13.15" hidden="1" outlineLevel="1" x14ac:dyDescent="0.35">
      <c r="E35" s="1" t="s">
        <v>37</v>
      </c>
      <c r="F35" s="1" t="s">
        <v>60</v>
      </c>
      <c r="G35" s="1" t="s">
        <v>62</v>
      </c>
      <c r="H35" s="1" t="s">
        <v>30</v>
      </c>
      <c r="I35" s="30">
        <f t="shared" si="0"/>
        <v>54273.642999999996</v>
      </c>
      <c r="J35" s="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</row>
    <row r="36" spans="1:21" ht="13.15" hidden="1" outlineLevel="1" x14ac:dyDescent="0.35">
      <c r="E36" s="1" t="s">
        <v>38</v>
      </c>
      <c r="F36" s="1" t="s">
        <v>60</v>
      </c>
      <c r="G36" s="1" t="s">
        <v>62</v>
      </c>
      <c r="H36" s="1" t="s">
        <v>30</v>
      </c>
      <c r="I36" s="30">
        <f t="shared" si="0"/>
        <v>177893.84129217191</v>
      </c>
      <c r="J36" s="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1:21" ht="13.15" hidden="1" outlineLevel="1" x14ac:dyDescent="0.35">
      <c r="E37" s="1" t="s">
        <v>55</v>
      </c>
      <c r="F37" s="1" t="s">
        <v>60</v>
      </c>
      <c r="G37" s="1" t="s">
        <v>62</v>
      </c>
      <c r="H37" s="1" t="s">
        <v>30</v>
      </c>
      <c r="I37" s="30">
        <f t="shared" si="0"/>
        <v>145673.64133259529</v>
      </c>
      <c r="J37" s="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spans="1:21" ht="13.15" hidden="1" outlineLevel="1" x14ac:dyDescent="0.35">
      <c r="E38" s="1" t="s">
        <v>40</v>
      </c>
      <c r="F38" s="1" t="s">
        <v>60</v>
      </c>
      <c r="G38" s="1" t="s">
        <v>62</v>
      </c>
      <c r="H38" s="1" t="s">
        <v>30</v>
      </c>
      <c r="I38" s="30">
        <f t="shared" si="0"/>
        <v>30039.96</v>
      </c>
      <c r="J38" s="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</row>
    <row r="39" spans="1:21" ht="13.15" hidden="1" outlineLevel="1" x14ac:dyDescent="0.35">
      <c r="E39" s="1" t="s">
        <v>41</v>
      </c>
      <c r="F39" s="1" t="s">
        <v>60</v>
      </c>
      <c r="G39" s="1" t="s">
        <v>62</v>
      </c>
      <c r="H39" s="1" t="s">
        <v>30</v>
      </c>
      <c r="I39" s="30">
        <f t="shared" si="0"/>
        <v>117589.88</v>
      </c>
      <c r="J39" s="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</row>
    <row r="40" spans="1:21" ht="13.15" hidden="1" outlineLevel="1" x14ac:dyDescent="0.35">
      <c r="E40" s="1" t="s">
        <v>42</v>
      </c>
      <c r="F40" s="1" t="s">
        <v>60</v>
      </c>
      <c r="G40" s="1" t="s">
        <v>62</v>
      </c>
      <c r="H40" s="1" t="s">
        <v>30</v>
      </c>
      <c r="I40" s="30">
        <f t="shared" si="0"/>
        <v>74112.825172673096</v>
      </c>
      <c r="J40" s="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</row>
    <row r="41" spans="1:21" ht="13.15" hidden="1" outlineLevel="1" x14ac:dyDescent="0.35">
      <c r="E41" s="1" t="s">
        <v>44</v>
      </c>
      <c r="F41" s="1" t="s">
        <v>60</v>
      </c>
      <c r="G41" s="1" t="s">
        <v>62</v>
      </c>
      <c r="H41" s="1" t="s">
        <v>30</v>
      </c>
      <c r="I41" s="30">
        <f t="shared" si="0"/>
        <v>26574.78</v>
      </c>
      <c r="J41" s="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</row>
    <row r="42" spans="1:21" ht="13.15" hidden="1" outlineLevel="1" x14ac:dyDescent="0.35">
      <c r="E42" s="1" t="s">
        <v>45</v>
      </c>
      <c r="F42" s="1" t="s">
        <v>60</v>
      </c>
      <c r="G42" s="1" t="s">
        <v>62</v>
      </c>
      <c r="H42" s="1" t="s">
        <v>30</v>
      </c>
      <c r="I42" s="30">
        <f t="shared" si="0"/>
        <v>61208.545993400003</v>
      </c>
      <c r="J42" s="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</row>
    <row r="43" spans="1:21" ht="13.15" hidden="1" outlineLevel="1" x14ac:dyDescent="0.35">
      <c r="E43" s="1" t="s">
        <v>46</v>
      </c>
      <c r="F43" s="1" t="s">
        <v>60</v>
      </c>
      <c r="G43" s="1" t="s">
        <v>62</v>
      </c>
      <c r="H43" s="1" t="s">
        <v>30</v>
      </c>
      <c r="I43" s="30">
        <f t="shared" si="0"/>
        <v>7551</v>
      </c>
      <c r="J43" s="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 ht="13.15" hidden="1" outlineLevel="1" x14ac:dyDescent="0.35">
      <c r="E44" s="1" t="s">
        <v>47</v>
      </c>
      <c r="F44" s="1" t="s">
        <v>60</v>
      </c>
      <c r="G44" s="1" t="s">
        <v>62</v>
      </c>
      <c r="H44" s="1" t="s">
        <v>30</v>
      </c>
      <c r="I44" s="30">
        <f t="shared" si="0"/>
        <v>52668.259960850439</v>
      </c>
      <c r="J44" s="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 ht="13.15" hidden="1" outlineLevel="1" x14ac:dyDescent="0.35">
      <c r="E45" s="1" t="s">
        <v>48</v>
      </c>
      <c r="F45" s="1" t="s">
        <v>60</v>
      </c>
      <c r="G45" s="1" t="s">
        <v>62</v>
      </c>
      <c r="H45" s="1" t="s">
        <v>30</v>
      </c>
      <c r="I45" s="30">
        <f t="shared" si="0"/>
        <v>25412.441756508819</v>
      </c>
      <c r="J45" s="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</row>
    <row r="46" spans="1:21" ht="13.15" collapsed="1" x14ac:dyDescent="0.35">
      <c r="E46" s="1"/>
      <c r="I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</row>
    <row r="47" spans="1:21" s="71" customFormat="1" ht="13.15" x14ac:dyDescent="0.35">
      <c r="A47" s="70" t="s">
        <v>63</v>
      </c>
      <c r="B47" s="70"/>
      <c r="C47" s="70"/>
      <c r="D47" s="70"/>
      <c r="E47" s="70"/>
      <c r="F47" s="70"/>
      <c r="G47" s="70"/>
      <c r="H47" s="70"/>
      <c r="J47" s="70"/>
    </row>
    <row r="48" spans="1:21" s="73" customFormat="1" ht="13.15" x14ac:dyDescent="0.35">
      <c r="A48" s="72"/>
      <c r="B48" s="72"/>
      <c r="C48" s="72"/>
      <c r="D48" s="72"/>
      <c r="E48" s="72"/>
      <c r="F48" s="72"/>
      <c r="G48" s="72"/>
      <c r="H48" s="72"/>
      <c r="J48" s="72"/>
    </row>
    <row r="49" spans="5:21" ht="13.15" x14ac:dyDescent="0.35">
      <c r="E49" s="1"/>
      <c r="G49" s="1" t="s">
        <v>64</v>
      </c>
      <c r="I49" s="31" t="str">
        <f>Inputs_All!$J$43</f>
        <v>2021-22</v>
      </c>
    </row>
    <row r="50" spans="5:21" ht="13.15" x14ac:dyDescent="0.35">
      <c r="E50" s="1"/>
      <c r="I50" s="17"/>
    </row>
    <row r="51" spans="5:21" ht="13.15" x14ac:dyDescent="0.35">
      <c r="E51" s="1" t="s">
        <v>28</v>
      </c>
      <c r="F51" s="1" t="s">
        <v>60</v>
      </c>
      <c r="G51" s="1" t="s">
        <v>65</v>
      </c>
      <c r="H51" s="1" t="s">
        <v>30</v>
      </c>
      <c r="I51" s="20"/>
      <c r="J51" s="10"/>
      <c r="K51" s="26">
        <f>IF(K$2=$I$49,"",$I29-K9)</f>
        <v>-3590.3590000000113</v>
      </c>
      <c r="L51" s="26">
        <f t="shared" ref="L51:U51" si="1">IF(L$2=$I$49,"",$I29-L9)</f>
        <v>-7269.2110000000102</v>
      </c>
      <c r="M51" s="26" t="str">
        <f t="shared" si="1"/>
        <v/>
      </c>
      <c r="N51" s="26">
        <f t="shared" si="1"/>
        <v>-10040.962299999999</v>
      </c>
      <c r="O51" s="26">
        <f t="shared" si="1"/>
        <v>9457.6461872171931</v>
      </c>
      <c r="P51" s="26">
        <f t="shared" si="1"/>
        <v>-2429.7890000000043</v>
      </c>
      <c r="Q51" s="26">
        <f t="shared" si="1"/>
        <v>8312.333999999988</v>
      </c>
      <c r="R51" s="26">
        <f t="shared" si="1"/>
        <v>10404.291688017096</v>
      </c>
      <c r="S51" s="26">
        <f t="shared" si="1"/>
        <v>11395.220665790199</v>
      </c>
      <c r="T51" s="26">
        <f t="shared" si="1"/>
        <v>1435.1213827770989</v>
      </c>
      <c r="U51" s="26">
        <f t="shared" si="1"/>
        <v>-2248.7772756629129</v>
      </c>
    </row>
    <row r="52" spans="5:21" ht="13.15" hidden="1" outlineLevel="1" x14ac:dyDescent="0.35">
      <c r="E52" s="1" t="s">
        <v>32</v>
      </c>
      <c r="F52" s="1" t="s">
        <v>60</v>
      </c>
      <c r="G52" s="1" t="s">
        <v>65</v>
      </c>
      <c r="H52" s="1" t="s">
        <v>30</v>
      </c>
      <c r="I52" s="20"/>
      <c r="J52" s="8"/>
      <c r="K52" s="26">
        <f t="shared" ref="K52:U67" si="2">IF(K$2=$I$49,"",$I30-K10)</f>
        <v>20258.280000000006</v>
      </c>
      <c r="L52" s="26">
        <f t="shared" si="2"/>
        <v>575.65000000000873</v>
      </c>
      <c r="M52" s="26" t="str">
        <f t="shared" si="2"/>
        <v/>
      </c>
      <c r="N52" s="26">
        <f t="shared" si="2"/>
        <v>-1305.3699999999953</v>
      </c>
      <c r="O52" s="26">
        <f t="shared" si="2"/>
        <v>-1312.5099999999948</v>
      </c>
      <c r="P52" s="26">
        <f t="shared" si="2"/>
        <v>4825.5</v>
      </c>
      <c r="Q52" s="26">
        <f t="shared" si="2"/>
        <v>7860.6000000000058</v>
      </c>
      <c r="R52" s="26">
        <f t="shared" si="2"/>
        <v>7918.5800000000017</v>
      </c>
      <c r="S52" s="26">
        <f t="shared" si="2"/>
        <v>6351.5800000000017</v>
      </c>
      <c r="T52" s="26">
        <f t="shared" si="2"/>
        <v>5984.570000000007</v>
      </c>
      <c r="U52" s="26">
        <f t="shared" si="2"/>
        <v>6087.4000000000087</v>
      </c>
    </row>
    <row r="53" spans="5:21" ht="13.15" hidden="1" outlineLevel="1" x14ac:dyDescent="0.35">
      <c r="E53" s="1" t="s">
        <v>33</v>
      </c>
      <c r="F53" s="1" t="s">
        <v>60</v>
      </c>
      <c r="G53" s="1" t="s">
        <v>65</v>
      </c>
      <c r="H53" s="1" t="s">
        <v>30</v>
      </c>
      <c r="I53" s="20"/>
      <c r="J53" s="8"/>
      <c r="K53" s="26">
        <f t="shared" si="2"/>
        <v>310.63982809045319</v>
      </c>
      <c r="L53" s="26">
        <f t="shared" si="2"/>
        <v>156.16753957450692</v>
      </c>
      <c r="M53" s="26" t="str">
        <f t="shared" si="2"/>
        <v/>
      </c>
      <c r="N53" s="26">
        <f t="shared" si="2"/>
        <v>-915.7636915660396</v>
      </c>
      <c r="O53" s="26">
        <f t="shared" si="2"/>
        <v>-911.55761143103882</v>
      </c>
      <c r="P53" s="26">
        <f t="shared" si="2"/>
        <v>-1077.0631750542061</v>
      </c>
      <c r="Q53" s="26">
        <f t="shared" si="2"/>
        <v>-469.07287020420608</v>
      </c>
      <c r="R53" s="26">
        <f t="shared" si="2"/>
        <v>-421.06307060420568</v>
      </c>
      <c r="S53" s="26">
        <f t="shared" si="2"/>
        <v>-383.6584317542065</v>
      </c>
      <c r="T53" s="26">
        <f t="shared" si="2"/>
        <v>-344.88257200420594</v>
      </c>
      <c r="U53" s="26">
        <f t="shared" si="2"/>
        <v>-308.04532085420669</v>
      </c>
    </row>
    <row r="54" spans="5:21" ht="13.15" hidden="1" outlineLevel="1" x14ac:dyDescent="0.35">
      <c r="E54" s="1" t="s">
        <v>34</v>
      </c>
      <c r="F54" s="1" t="s">
        <v>60</v>
      </c>
      <c r="G54" s="1" t="s">
        <v>65</v>
      </c>
      <c r="H54" s="1" t="s">
        <v>30</v>
      </c>
      <c r="I54" s="20"/>
      <c r="J54" s="8"/>
      <c r="K54" s="26">
        <f t="shared" si="2"/>
        <v>-1565.3199999999924</v>
      </c>
      <c r="L54" s="26">
        <f t="shared" si="2"/>
        <v>2726.3000000000029</v>
      </c>
      <c r="M54" s="26" t="str">
        <f t="shared" si="2"/>
        <v/>
      </c>
      <c r="N54" s="26">
        <f t="shared" si="2"/>
        <v>20765.790000000008</v>
      </c>
      <c r="O54" s="26">
        <f t="shared" si="2"/>
        <v>15456.589999999997</v>
      </c>
      <c r="P54" s="26">
        <f t="shared" si="2"/>
        <v>15456.589999999997</v>
      </c>
      <c r="Q54" s="26">
        <f t="shared" si="2"/>
        <v>20692.149999999994</v>
      </c>
      <c r="R54" s="26">
        <f t="shared" si="2"/>
        <v>21388.28</v>
      </c>
      <c r="S54" s="26">
        <f t="shared" si="2"/>
        <v>22771.5</v>
      </c>
      <c r="T54" s="26">
        <f t="shared" si="2"/>
        <v>23843.11</v>
      </c>
      <c r="U54" s="26">
        <f t="shared" si="2"/>
        <v>25221.600000000006</v>
      </c>
    </row>
    <row r="55" spans="5:21" ht="13.15" hidden="1" outlineLevel="1" x14ac:dyDescent="0.35">
      <c r="E55" s="1" t="s">
        <v>35</v>
      </c>
      <c r="F55" s="1" t="s">
        <v>60</v>
      </c>
      <c r="G55" s="1" t="s">
        <v>65</v>
      </c>
      <c r="H55" s="1" t="s">
        <v>30</v>
      </c>
      <c r="I55" s="20"/>
      <c r="J55" s="8"/>
      <c r="K55" s="26">
        <f t="shared" si="2"/>
        <v>-1330.1302268212021</v>
      </c>
      <c r="L55" s="26">
        <f t="shared" si="2"/>
        <v>-4763.8118222098856</v>
      </c>
      <c r="M55" s="26" t="str">
        <f t="shared" si="2"/>
        <v/>
      </c>
      <c r="N55" s="26">
        <f t="shared" si="2"/>
        <v>-8707.0228492422902</v>
      </c>
      <c r="O55" s="26">
        <f t="shared" si="2"/>
        <v>6167.1629493193177</v>
      </c>
      <c r="P55" s="26">
        <f t="shared" si="2"/>
        <v>1113.3997513321228</v>
      </c>
      <c r="Q55" s="26">
        <f t="shared" si="2"/>
        <v>-6124.0184635758924</v>
      </c>
      <c r="R55" s="26">
        <f t="shared" si="2"/>
        <v>-4821.9860020876804</v>
      </c>
      <c r="S55" s="26">
        <f t="shared" si="2"/>
        <v>-11027.776628533291</v>
      </c>
      <c r="T55" s="26">
        <f t="shared" si="2"/>
        <v>-13196.117770946177</v>
      </c>
      <c r="U55" s="26">
        <f t="shared" si="2"/>
        <v>-28825.182144643099</v>
      </c>
    </row>
    <row r="56" spans="5:21" ht="13.15" hidden="1" outlineLevel="1" x14ac:dyDescent="0.35">
      <c r="E56" s="1" t="s">
        <v>36</v>
      </c>
      <c r="F56" s="1" t="s">
        <v>60</v>
      </c>
      <c r="G56" s="1" t="s">
        <v>65</v>
      </c>
      <c r="H56" s="1" t="s">
        <v>30</v>
      </c>
      <c r="I56" s="20"/>
      <c r="J56" s="8"/>
      <c r="K56" s="26">
        <f t="shared" si="2"/>
        <v>3651</v>
      </c>
      <c r="L56" s="26">
        <f t="shared" si="2"/>
        <v>-4233</v>
      </c>
      <c r="M56" s="26" t="str">
        <f t="shared" si="2"/>
        <v/>
      </c>
      <c r="N56" s="26">
        <f t="shared" si="2"/>
        <v>-7000</v>
      </c>
      <c r="O56" s="26">
        <f t="shared" si="2"/>
        <v>-1854.6849999999977</v>
      </c>
      <c r="P56" s="26">
        <f t="shared" si="2"/>
        <v>-6192</v>
      </c>
      <c r="Q56" s="26">
        <f t="shared" si="2"/>
        <v>-6057</v>
      </c>
      <c r="R56" s="26">
        <f t="shared" si="2"/>
        <v>-4807</v>
      </c>
      <c r="S56" s="26">
        <f t="shared" si="2"/>
        <v>-4905</v>
      </c>
      <c r="T56" s="26">
        <f t="shared" si="2"/>
        <v>-6268</v>
      </c>
      <c r="U56" s="26">
        <f t="shared" si="2"/>
        <v>-8908</v>
      </c>
    </row>
    <row r="57" spans="5:21" ht="13.15" hidden="1" outlineLevel="1" x14ac:dyDescent="0.35">
      <c r="E57" s="1" t="s">
        <v>37</v>
      </c>
      <c r="F57" s="1" t="s">
        <v>60</v>
      </c>
      <c r="G57" s="1" t="s">
        <v>65</v>
      </c>
      <c r="H57" s="1" t="s">
        <v>30</v>
      </c>
      <c r="I57" s="20"/>
      <c r="J57" s="8"/>
      <c r="K57" s="26">
        <f t="shared" si="2"/>
        <v>98.271999999997206</v>
      </c>
      <c r="L57" s="26">
        <f t="shared" si="2"/>
        <v>1926.7559999999939</v>
      </c>
      <c r="M57" s="26" t="str">
        <f t="shared" si="2"/>
        <v/>
      </c>
      <c r="N57" s="26">
        <f t="shared" si="2"/>
        <v>-2106.2766350082602</v>
      </c>
      <c r="O57" s="26">
        <f t="shared" si="2"/>
        <v>4223.7836944954979</v>
      </c>
      <c r="P57" s="26">
        <f t="shared" si="2"/>
        <v>3931.3130574097231</v>
      </c>
      <c r="Q57" s="26">
        <f t="shared" si="2"/>
        <v>2505.1606880352338</v>
      </c>
      <c r="R57" s="26">
        <f t="shared" si="2"/>
        <v>1924.1338725913738</v>
      </c>
      <c r="S57" s="26">
        <f t="shared" si="2"/>
        <v>1455.1139443359498</v>
      </c>
      <c r="T57" s="26">
        <f t="shared" si="2"/>
        <v>925.38304178570979</v>
      </c>
      <c r="U57" s="26">
        <f t="shared" si="2"/>
        <v>1434.965326507554</v>
      </c>
    </row>
    <row r="58" spans="5:21" ht="13.15" hidden="1" outlineLevel="1" x14ac:dyDescent="0.35">
      <c r="E58" s="1" t="s">
        <v>38</v>
      </c>
      <c r="F58" s="1" t="s">
        <v>60</v>
      </c>
      <c r="G58" s="1" t="s">
        <v>65</v>
      </c>
      <c r="H58" s="1" t="s">
        <v>30</v>
      </c>
      <c r="I58" s="20"/>
      <c r="J58" s="8"/>
      <c r="K58" s="26">
        <f t="shared" si="2"/>
        <v>-1554.8858963319799</v>
      </c>
      <c r="L58" s="26">
        <f t="shared" si="2"/>
        <v>-5489.5899862570805</v>
      </c>
      <c r="M58" s="26" t="str">
        <f t="shared" si="2"/>
        <v/>
      </c>
      <c r="N58" s="26">
        <f t="shared" si="2"/>
        <v>2158.2188973333105</v>
      </c>
      <c r="O58" s="26">
        <f t="shared" si="2"/>
        <v>743.49303284150665</v>
      </c>
      <c r="P58" s="26">
        <f t="shared" si="2"/>
        <v>-2025.229502115486</v>
      </c>
      <c r="Q58" s="26">
        <f t="shared" si="2"/>
        <v>-2025.229502115486</v>
      </c>
      <c r="R58" s="26">
        <f t="shared" si="2"/>
        <v>-2398.4417033846839</v>
      </c>
      <c r="S58" s="26">
        <f t="shared" si="2"/>
        <v>-2771.6539046537946</v>
      </c>
      <c r="T58" s="26">
        <f t="shared" si="2"/>
        <v>-3163.466105922882</v>
      </c>
      <c r="U58" s="26">
        <f t="shared" si="2"/>
        <v>-3555.2783071920858</v>
      </c>
    </row>
    <row r="59" spans="5:21" ht="13.15" hidden="1" outlineLevel="1" x14ac:dyDescent="0.35">
      <c r="E59" s="1" t="s">
        <v>55</v>
      </c>
      <c r="F59" s="1" t="s">
        <v>60</v>
      </c>
      <c r="G59" s="1" t="s">
        <v>65</v>
      </c>
      <c r="H59" s="1" t="s">
        <v>30</v>
      </c>
      <c r="I59" s="20"/>
      <c r="J59" s="8"/>
      <c r="K59" s="26">
        <f t="shared" si="2"/>
        <v>-496.90074409850058</v>
      </c>
      <c r="L59" s="26">
        <f t="shared" si="2"/>
        <v>-3325.7942013972206</v>
      </c>
      <c r="M59" s="26" t="str">
        <f t="shared" si="2"/>
        <v/>
      </c>
      <c r="N59" s="26">
        <f t="shared" si="2"/>
        <v>4100.8217228504946</v>
      </c>
      <c r="O59" s="26">
        <f t="shared" si="2"/>
        <v>-9384.7297457361128</v>
      </c>
      <c r="P59" s="26">
        <f t="shared" si="2"/>
        <v>-5157.3579980604991</v>
      </c>
      <c r="Q59" s="26">
        <f t="shared" si="2"/>
        <v>-5688.5117063790967</v>
      </c>
      <c r="R59" s="26">
        <f t="shared" si="2"/>
        <v>-5379.4174151370244</v>
      </c>
      <c r="S59" s="26">
        <f t="shared" si="2"/>
        <v>-4776.8039369368053</v>
      </c>
      <c r="T59" s="26">
        <f t="shared" si="2"/>
        <v>-3840.4702678530011</v>
      </c>
      <c r="U59" s="26">
        <f t="shared" si="2"/>
        <v>-3224.9064718004083</v>
      </c>
    </row>
    <row r="60" spans="5:21" ht="13.15" hidden="1" outlineLevel="1" x14ac:dyDescent="0.35">
      <c r="E60" s="1" t="s">
        <v>40</v>
      </c>
      <c r="F60" s="1" t="s">
        <v>60</v>
      </c>
      <c r="G60" s="1" t="s">
        <v>65</v>
      </c>
      <c r="H60" s="1" t="s">
        <v>30</v>
      </c>
      <c r="I60" s="20"/>
      <c r="J60" s="8"/>
      <c r="K60" s="26">
        <f t="shared" si="2"/>
        <v>671.5</v>
      </c>
      <c r="L60" s="26">
        <f t="shared" si="2"/>
        <v>-642.93000000000029</v>
      </c>
      <c r="M60" s="26" t="str">
        <f t="shared" si="2"/>
        <v/>
      </c>
      <c r="N60" s="26">
        <f t="shared" si="2"/>
        <v>-2285.6112723463521</v>
      </c>
      <c r="O60" s="26">
        <f t="shared" si="2"/>
        <v>-1629.880000000001</v>
      </c>
      <c r="P60" s="26">
        <f t="shared" si="2"/>
        <v>-1009.4265406532795</v>
      </c>
      <c r="Q60" s="26">
        <f t="shared" si="2"/>
        <v>-1069.5239311513797</v>
      </c>
      <c r="R60" s="26">
        <f t="shared" si="2"/>
        <v>-735.83342983523107</v>
      </c>
      <c r="S60" s="26">
        <f t="shared" si="2"/>
        <v>-566.63594569910128</v>
      </c>
      <c r="T60" s="26">
        <f t="shared" si="2"/>
        <v>-373.13593449303153</v>
      </c>
      <c r="U60" s="26">
        <f t="shared" si="2"/>
        <v>-240.82267540524117</v>
      </c>
    </row>
    <row r="61" spans="5:21" ht="13.15" hidden="1" outlineLevel="1" x14ac:dyDescent="0.35">
      <c r="E61" s="1" t="s">
        <v>41</v>
      </c>
      <c r="F61" s="1" t="s">
        <v>60</v>
      </c>
      <c r="G61" s="1" t="s">
        <v>65</v>
      </c>
      <c r="H61" s="1" t="s">
        <v>30</v>
      </c>
      <c r="I61" s="20"/>
      <c r="J61" s="8"/>
      <c r="K61" s="26">
        <f t="shared" si="2"/>
        <v>6903.1399999999994</v>
      </c>
      <c r="L61" s="26">
        <f t="shared" si="2"/>
        <v>302.41000000000349</v>
      </c>
      <c r="M61" s="26" t="str">
        <f t="shared" si="2"/>
        <v/>
      </c>
      <c r="N61" s="26">
        <f t="shared" si="2"/>
        <v>-5077.5999999999913</v>
      </c>
      <c r="O61" s="26">
        <f t="shared" si="2"/>
        <v>4115.4800000000105</v>
      </c>
      <c r="P61" s="26">
        <f t="shared" si="2"/>
        <v>6114.5800000000017</v>
      </c>
      <c r="Q61" s="26">
        <f t="shared" si="2"/>
        <v>8055.5800000000017</v>
      </c>
      <c r="R61" s="26">
        <f t="shared" si="2"/>
        <v>8540.683400000009</v>
      </c>
      <c r="S61" s="26">
        <f t="shared" si="2"/>
        <v>5293.5800000000017</v>
      </c>
      <c r="T61" s="26">
        <f t="shared" si="2"/>
        <v>5352.6800000000076</v>
      </c>
      <c r="U61" s="26">
        <f t="shared" si="2"/>
        <v>6871.5800000000017</v>
      </c>
    </row>
    <row r="62" spans="5:21" ht="13.15" hidden="1" outlineLevel="1" x14ac:dyDescent="0.35">
      <c r="E62" s="1" t="s">
        <v>42</v>
      </c>
      <c r="F62" s="1" t="s">
        <v>60</v>
      </c>
      <c r="G62" s="1" t="s">
        <v>65</v>
      </c>
      <c r="H62" s="1" t="s">
        <v>30</v>
      </c>
      <c r="I62" s="20"/>
      <c r="J62" s="8"/>
      <c r="K62" s="26">
        <f t="shared" si="2"/>
        <v>8588.3651726730968</v>
      </c>
      <c r="L62" s="26">
        <f t="shared" si="2"/>
        <v>1342.3903650173888</v>
      </c>
      <c r="M62" s="26" t="str">
        <f t="shared" si="2"/>
        <v/>
      </c>
      <c r="N62" s="26">
        <f t="shared" si="2"/>
        <v>-108.26988665280805</v>
      </c>
      <c r="O62" s="26">
        <f t="shared" si="2"/>
        <v>4207.2559466053935</v>
      </c>
      <c r="P62" s="26">
        <f t="shared" si="2"/>
        <v>-674.6368281009054</v>
      </c>
      <c r="Q62" s="26">
        <f t="shared" si="2"/>
        <v>1735.8444631199964</v>
      </c>
      <c r="R62" s="26">
        <f t="shared" si="2"/>
        <v>2964.3956209735916</v>
      </c>
      <c r="S62" s="26">
        <f t="shared" si="2"/>
        <v>871.89361382590141</v>
      </c>
      <c r="T62" s="26">
        <f t="shared" si="2"/>
        <v>-41319.667096932899</v>
      </c>
      <c r="U62" s="26">
        <f t="shared" si="2"/>
        <v>-546.02346916811075</v>
      </c>
    </row>
    <row r="63" spans="5:21" ht="13.15" hidden="1" outlineLevel="1" x14ac:dyDescent="0.35">
      <c r="E63" s="1" t="s">
        <v>44</v>
      </c>
      <c r="F63" s="1" t="s">
        <v>60</v>
      </c>
      <c r="G63" s="1" t="s">
        <v>65</v>
      </c>
      <c r="H63" s="1" t="s">
        <v>30</v>
      </c>
      <c r="I63" s="20"/>
      <c r="J63" s="8"/>
      <c r="K63" s="26">
        <f t="shared" si="2"/>
        <v>497.62999999999738</v>
      </c>
      <c r="L63" s="26">
        <f t="shared" si="2"/>
        <v>1608.8999999999978</v>
      </c>
      <c r="M63" s="26" t="str">
        <f t="shared" si="2"/>
        <v/>
      </c>
      <c r="N63" s="26">
        <f t="shared" si="2"/>
        <v>-2733.6900000000023</v>
      </c>
      <c r="O63" s="26">
        <f t="shared" si="2"/>
        <v>-3963.5250000000015</v>
      </c>
      <c r="P63" s="26">
        <f t="shared" si="2"/>
        <v>-4076.3100000000013</v>
      </c>
      <c r="Q63" s="26">
        <f t="shared" si="2"/>
        <v>-3972.9900000000016</v>
      </c>
      <c r="R63" s="26">
        <f t="shared" si="2"/>
        <v>-3409.7700000000004</v>
      </c>
      <c r="S63" s="26">
        <f t="shared" si="2"/>
        <v>-3276.4799999999996</v>
      </c>
      <c r="T63" s="26">
        <f t="shared" si="2"/>
        <v>-3139.3199999999997</v>
      </c>
      <c r="U63" s="26">
        <f t="shared" si="2"/>
        <v>-3114.4799999999996</v>
      </c>
    </row>
    <row r="64" spans="5:21" ht="13.15" hidden="1" outlineLevel="1" x14ac:dyDescent="0.35">
      <c r="E64" s="1" t="s">
        <v>45</v>
      </c>
      <c r="F64" s="1" t="s">
        <v>60</v>
      </c>
      <c r="G64" s="1" t="s">
        <v>65</v>
      </c>
      <c r="H64" s="1" t="s">
        <v>30</v>
      </c>
      <c r="I64" s="20"/>
      <c r="J64" s="8"/>
      <c r="K64" s="26">
        <f t="shared" si="2"/>
        <v>20649.955016760003</v>
      </c>
      <c r="L64" s="26">
        <f t="shared" si="2"/>
        <v>3189.4335456800036</v>
      </c>
      <c r="M64" s="26" t="str">
        <f t="shared" si="2"/>
        <v/>
      </c>
      <c r="N64" s="26">
        <f t="shared" si="2"/>
        <v>1258.8679327800055</v>
      </c>
      <c r="O64" s="26">
        <f t="shared" si="2"/>
        <v>1496.4019327800052</v>
      </c>
      <c r="P64" s="26">
        <f t="shared" si="2"/>
        <v>1583.4019327800052</v>
      </c>
      <c r="Q64" s="26">
        <f t="shared" si="2"/>
        <v>1975.427532780006</v>
      </c>
      <c r="R64" s="26">
        <f t="shared" si="2"/>
        <v>2354.1731327800007</v>
      </c>
      <c r="S64" s="26">
        <f t="shared" si="2"/>
        <v>2723.3187327800042</v>
      </c>
      <c r="T64" s="26">
        <f t="shared" si="2"/>
        <v>3412.1263327800043</v>
      </c>
      <c r="U64" s="26">
        <f t="shared" si="2"/>
        <v>4750.7239327800053</v>
      </c>
    </row>
    <row r="65" spans="1:21" ht="13.15" hidden="1" outlineLevel="1" x14ac:dyDescent="0.35">
      <c r="E65" s="1" t="s">
        <v>46</v>
      </c>
      <c r="F65" s="1" t="s">
        <v>60</v>
      </c>
      <c r="G65" s="1" t="s">
        <v>65</v>
      </c>
      <c r="H65" s="1" t="s">
        <v>30</v>
      </c>
      <c r="I65" s="20"/>
      <c r="J65" s="8"/>
      <c r="K65" s="26">
        <f t="shared" si="2"/>
        <v>120</v>
      </c>
      <c r="L65" s="26">
        <f t="shared" si="2"/>
        <v>-365</v>
      </c>
      <c r="M65" s="26" t="str">
        <f t="shared" si="2"/>
        <v/>
      </c>
      <c r="N65" s="26">
        <f t="shared" si="2"/>
        <v>-888</v>
      </c>
      <c r="O65" s="26">
        <f t="shared" si="2"/>
        <v>283</v>
      </c>
      <c r="P65" s="26">
        <f t="shared" si="2"/>
        <v>217.07999999999993</v>
      </c>
      <c r="Q65" s="26">
        <f t="shared" si="2"/>
        <v>526</v>
      </c>
      <c r="R65" s="26">
        <f t="shared" si="2"/>
        <v>573</v>
      </c>
      <c r="S65" s="26">
        <f t="shared" si="2"/>
        <v>706</v>
      </c>
      <c r="T65" s="26">
        <f t="shared" si="2"/>
        <v>950</v>
      </c>
      <c r="U65" s="26">
        <f t="shared" si="2"/>
        <v>1152</v>
      </c>
    </row>
    <row r="66" spans="1:21" ht="13.15" hidden="1" outlineLevel="1" x14ac:dyDescent="0.35">
      <c r="E66" s="1" t="s">
        <v>47</v>
      </c>
      <c r="F66" s="1" t="s">
        <v>60</v>
      </c>
      <c r="G66" s="1" t="s">
        <v>65</v>
      </c>
      <c r="H66" s="1" t="s">
        <v>30</v>
      </c>
      <c r="I66" s="20"/>
      <c r="J66" s="8"/>
      <c r="K66" s="26">
        <f t="shared" si="2"/>
        <v>1265.2602611081602</v>
      </c>
      <c r="L66" s="26">
        <f t="shared" si="2"/>
        <v>382.61686178775562</v>
      </c>
      <c r="M66" s="26" t="str">
        <f t="shared" si="2"/>
        <v/>
      </c>
      <c r="N66" s="26">
        <f t="shared" si="2"/>
        <v>-1728.5807229878483</v>
      </c>
      <c r="O66" s="26">
        <f t="shared" si="2"/>
        <v>485.46761825440626</v>
      </c>
      <c r="P66" s="26">
        <f t="shared" si="2"/>
        <v>990.08951039164094</v>
      </c>
      <c r="Q66" s="26">
        <f t="shared" si="2"/>
        <v>2483.2244363662612</v>
      </c>
      <c r="R66" s="26">
        <f t="shared" si="2"/>
        <v>3859.8347858795169</v>
      </c>
      <c r="S66" s="26">
        <f t="shared" si="2"/>
        <v>4526.9475524351074</v>
      </c>
      <c r="T66" s="26">
        <f t="shared" si="2"/>
        <v>5158.8632263421459</v>
      </c>
      <c r="U66" s="26">
        <f t="shared" si="2"/>
        <v>6544.4903787894073</v>
      </c>
    </row>
    <row r="67" spans="1:21" ht="13.15" hidden="1" outlineLevel="1" x14ac:dyDescent="0.35">
      <c r="E67" s="1" t="s">
        <v>48</v>
      </c>
      <c r="F67" s="1" t="s">
        <v>60</v>
      </c>
      <c r="G67" s="1" t="s">
        <v>65</v>
      </c>
      <c r="H67" s="1" t="s">
        <v>30</v>
      </c>
      <c r="I67" s="20"/>
      <c r="J67" s="8"/>
      <c r="K67" s="26">
        <f t="shared" si="2"/>
        <v>1947.0437644088197</v>
      </c>
      <c r="L67" s="26">
        <f t="shared" si="2"/>
        <v>2148.8897565088191</v>
      </c>
      <c r="M67" s="26" t="str">
        <f t="shared" si="2"/>
        <v/>
      </c>
      <c r="N67" s="26">
        <f t="shared" si="2"/>
        <v>405.30653437305955</v>
      </c>
      <c r="O67" s="26">
        <f t="shared" si="2"/>
        <v>267.39563954181722</v>
      </c>
      <c r="P67" s="26">
        <f t="shared" si="2"/>
        <v>1831.4651516919002</v>
      </c>
      <c r="Q67" s="26">
        <f t="shared" si="2"/>
        <v>3256.5116379311185</v>
      </c>
      <c r="R67" s="26">
        <f t="shared" si="2"/>
        <v>3814.295694138149</v>
      </c>
      <c r="S67" s="26">
        <f t="shared" si="2"/>
        <v>4097.3059639765197</v>
      </c>
      <c r="T67" s="26">
        <f t="shared" si="2"/>
        <v>4519.0434480953481</v>
      </c>
      <c r="U67" s="26">
        <f t="shared" si="2"/>
        <v>4870.0881916408689</v>
      </c>
    </row>
    <row r="68" spans="1:21" ht="13.15" collapsed="1" x14ac:dyDescent="0.35">
      <c r="E68" s="1"/>
      <c r="I68" s="30"/>
      <c r="J68" s="8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</row>
    <row r="69" spans="1:21" s="71" customFormat="1" ht="13.15" x14ac:dyDescent="0.35">
      <c r="A69" s="70" t="s">
        <v>66</v>
      </c>
      <c r="B69" s="70"/>
      <c r="C69" s="70"/>
      <c r="D69" s="70"/>
      <c r="E69" s="70"/>
      <c r="F69" s="70"/>
      <c r="G69" s="70"/>
      <c r="H69" s="70"/>
      <c r="J69" s="70"/>
    </row>
    <row r="70" spans="1:21" ht="13.15" x14ac:dyDescent="0.35">
      <c r="E70" s="1"/>
      <c r="I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</row>
    <row r="71" spans="1:21" ht="13.15" x14ac:dyDescent="0.35">
      <c r="E71" s="1" t="s">
        <v>28</v>
      </c>
      <c r="F71" s="1" t="s">
        <v>60</v>
      </c>
      <c r="G71" s="1" t="s">
        <v>65</v>
      </c>
      <c r="H71" s="1" t="s">
        <v>30</v>
      </c>
      <c r="I71" s="30">
        <f>MEDIAN(K51:U51)</f>
        <v>-406.82794644290698</v>
      </c>
      <c r="J71" s="10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 ht="13.15" hidden="1" outlineLevel="1" x14ac:dyDescent="0.35">
      <c r="E72" s="1" t="s">
        <v>32</v>
      </c>
      <c r="F72" s="1" t="s">
        <v>60</v>
      </c>
      <c r="G72" s="1" t="s">
        <v>65</v>
      </c>
      <c r="H72" s="1" t="s">
        <v>30</v>
      </c>
      <c r="I72" s="30">
        <f t="shared" ref="I72:I87" si="3">MEDIAN(K52:U52)</f>
        <v>6035.9850000000079</v>
      </c>
      <c r="J72" s="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 ht="13.15" hidden="1" outlineLevel="1" x14ac:dyDescent="0.35">
      <c r="E73" s="1" t="s">
        <v>33</v>
      </c>
      <c r="F73" s="1" t="s">
        <v>60</v>
      </c>
      <c r="G73" s="1" t="s">
        <v>65</v>
      </c>
      <c r="H73" s="1" t="s">
        <v>30</v>
      </c>
      <c r="I73" s="30">
        <f t="shared" si="3"/>
        <v>-402.36075117920609</v>
      </c>
      <c r="J73" s="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 ht="13.15" hidden="1" outlineLevel="1" x14ac:dyDescent="0.35">
      <c r="E74" s="1" t="s">
        <v>34</v>
      </c>
      <c r="F74" s="1" t="s">
        <v>60</v>
      </c>
      <c r="G74" s="1" t="s">
        <v>65</v>
      </c>
      <c r="H74" s="1" t="s">
        <v>30</v>
      </c>
      <c r="I74" s="30">
        <f t="shared" si="3"/>
        <v>20728.97</v>
      </c>
      <c r="J74" s="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 ht="13.15" hidden="1" outlineLevel="1" x14ac:dyDescent="0.35">
      <c r="E75" s="1" t="s">
        <v>35</v>
      </c>
      <c r="F75" s="1" t="s">
        <v>60</v>
      </c>
      <c r="G75" s="1" t="s">
        <v>65</v>
      </c>
      <c r="H75" s="1" t="s">
        <v>30</v>
      </c>
      <c r="I75" s="30">
        <f t="shared" si="3"/>
        <v>-5473.0022328317864</v>
      </c>
      <c r="J75" s="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 ht="13.15" hidden="1" outlineLevel="1" x14ac:dyDescent="0.35">
      <c r="E76" s="1" t="s">
        <v>36</v>
      </c>
      <c r="F76" s="1" t="s">
        <v>60</v>
      </c>
      <c r="G76" s="1" t="s">
        <v>65</v>
      </c>
      <c r="H76" s="1" t="s">
        <v>30</v>
      </c>
      <c r="I76" s="30">
        <f t="shared" si="3"/>
        <v>-5481</v>
      </c>
      <c r="J76" s="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 ht="13.15" hidden="1" outlineLevel="1" x14ac:dyDescent="0.35">
      <c r="E77" s="1" t="s">
        <v>37</v>
      </c>
      <c r="F77" s="1" t="s">
        <v>60</v>
      </c>
      <c r="G77" s="1" t="s">
        <v>65</v>
      </c>
      <c r="H77" s="1" t="s">
        <v>30</v>
      </c>
      <c r="I77" s="30">
        <f t="shared" si="3"/>
        <v>1689.6239084636618</v>
      </c>
      <c r="J77" s="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 ht="13.15" hidden="1" outlineLevel="1" x14ac:dyDescent="0.35">
      <c r="E78" s="1" t="s">
        <v>38</v>
      </c>
      <c r="F78" s="1" t="s">
        <v>60</v>
      </c>
      <c r="G78" s="1" t="s">
        <v>65</v>
      </c>
      <c r="H78" s="1" t="s">
        <v>30</v>
      </c>
      <c r="I78" s="30">
        <f t="shared" si="3"/>
        <v>-2211.8356027500849</v>
      </c>
      <c r="J78" s="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 ht="13.15" hidden="1" outlineLevel="1" x14ac:dyDescent="0.35">
      <c r="E79" s="1" t="s">
        <v>55</v>
      </c>
      <c r="F79" s="1" t="s">
        <v>60</v>
      </c>
      <c r="G79" s="1" t="s">
        <v>65</v>
      </c>
      <c r="H79" s="1" t="s">
        <v>30</v>
      </c>
      <c r="I79" s="30">
        <f t="shared" si="3"/>
        <v>-4308.6371023949032</v>
      </c>
      <c r="J79" s="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 ht="13.15" hidden="1" outlineLevel="1" x14ac:dyDescent="0.35">
      <c r="E80" s="1" t="s">
        <v>40</v>
      </c>
      <c r="F80" s="1" t="s">
        <v>60</v>
      </c>
      <c r="G80" s="1" t="s">
        <v>65</v>
      </c>
      <c r="H80" s="1" t="s">
        <v>30</v>
      </c>
      <c r="I80" s="30">
        <f t="shared" si="3"/>
        <v>-689.38171491761568</v>
      </c>
      <c r="J80" s="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 ht="13.15" hidden="1" outlineLevel="1" x14ac:dyDescent="0.35">
      <c r="E81" s="1" t="s">
        <v>41</v>
      </c>
      <c r="F81" s="1" t="s">
        <v>60</v>
      </c>
      <c r="G81" s="1" t="s">
        <v>65</v>
      </c>
      <c r="H81" s="1" t="s">
        <v>30</v>
      </c>
      <c r="I81" s="30">
        <f t="shared" si="3"/>
        <v>5733.6300000000047</v>
      </c>
      <c r="J81" s="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 ht="13.15" hidden="1" outlineLevel="1" x14ac:dyDescent="0.35">
      <c r="E82" s="1" t="s">
        <v>42</v>
      </c>
      <c r="F82" s="1" t="s">
        <v>60</v>
      </c>
      <c r="G82" s="1" t="s">
        <v>65</v>
      </c>
      <c r="H82" s="1" t="s">
        <v>30</v>
      </c>
      <c r="I82" s="30">
        <f t="shared" si="3"/>
        <v>1107.1419894216451</v>
      </c>
      <c r="J82" s="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 ht="13.15" hidden="1" outlineLevel="1" x14ac:dyDescent="0.35">
      <c r="E83" s="1" t="s">
        <v>44</v>
      </c>
      <c r="F83" s="1" t="s">
        <v>60</v>
      </c>
      <c r="G83" s="1" t="s">
        <v>65</v>
      </c>
      <c r="H83" s="1" t="s">
        <v>30</v>
      </c>
      <c r="I83" s="30">
        <f t="shared" si="3"/>
        <v>-3207.8999999999996</v>
      </c>
      <c r="J83" s="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 ht="13.15" hidden="1" outlineLevel="1" x14ac:dyDescent="0.35">
      <c r="E84" s="1" t="s">
        <v>45</v>
      </c>
      <c r="F84" s="1" t="s">
        <v>60</v>
      </c>
      <c r="G84" s="1" t="s">
        <v>65</v>
      </c>
      <c r="H84" s="1" t="s">
        <v>30</v>
      </c>
      <c r="I84" s="30">
        <f t="shared" si="3"/>
        <v>2538.7459327800025</v>
      </c>
      <c r="J84" s="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 ht="13.15" hidden="1" outlineLevel="1" x14ac:dyDescent="0.35">
      <c r="E85" s="1" t="s">
        <v>46</v>
      </c>
      <c r="F85" s="1" t="s">
        <v>60</v>
      </c>
      <c r="G85" s="1" t="s">
        <v>65</v>
      </c>
      <c r="H85" s="1" t="s">
        <v>30</v>
      </c>
      <c r="I85" s="30">
        <f t="shared" si="3"/>
        <v>404.5</v>
      </c>
      <c r="J85" s="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 ht="13.15" hidden="1" outlineLevel="1" x14ac:dyDescent="0.35">
      <c r="E86" s="1" t="s">
        <v>47</v>
      </c>
      <c r="F86" s="1" t="s">
        <v>60</v>
      </c>
      <c r="G86" s="1" t="s">
        <v>65</v>
      </c>
      <c r="H86" s="1" t="s">
        <v>30</v>
      </c>
      <c r="I86" s="30">
        <f t="shared" si="3"/>
        <v>1874.2423487372107</v>
      </c>
      <c r="J86" s="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 ht="13.15" hidden="1" outlineLevel="1" x14ac:dyDescent="0.35">
      <c r="E87" s="1" t="s">
        <v>48</v>
      </c>
      <c r="F87" s="1" t="s">
        <v>60</v>
      </c>
      <c r="G87" s="1" t="s">
        <v>65</v>
      </c>
      <c r="H87" s="1" t="s">
        <v>30</v>
      </c>
      <c r="I87" s="30">
        <f t="shared" si="3"/>
        <v>2702.7006972199688</v>
      </c>
      <c r="J87" s="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 ht="13.15" collapsed="1" x14ac:dyDescent="0.35">
      <c r="E88" s="1"/>
    </row>
    <row r="89" spans="1:21" s="71" customFormat="1" ht="13.15" x14ac:dyDescent="0.35">
      <c r="A89" s="70" t="s">
        <v>67</v>
      </c>
      <c r="B89" s="70"/>
      <c r="C89" s="70"/>
      <c r="D89" s="70"/>
      <c r="E89" s="70"/>
      <c r="F89" s="70"/>
      <c r="G89" s="70"/>
      <c r="H89" s="70"/>
      <c r="J89" s="70"/>
    </row>
    <row r="90" spans="1:21" s="73" customFormat="1" ht="13.15" x14ac:dyDescent="0.35">
      <c r="A90" s="72"/>
      <c r="B90" s="72"/>
      <c r="C90" s="72"/>
      <c r="D90" s="72"/>
      <c r="E90" s="72"/>
      <c r="F90" s="72"/>
      <c r="G90" s="72"/>
      <c r="H90" s="72"/>
      <c r="J90" s="72"/>
    </row>
    <row r="91" spans="1:21" ht="13.15" x14ac:dyDescent="0.35">
      <c r="E91" s="1"/>
      <c r="G91" s="1" t="s">
        <v>64</v>
      </c>
      <c r="I91" s="31" t="str">
        <f>Inputs_All!$J$43</f>
        <v>2021-22</v>
      </c>
    </row>
    <row r="92" spans="1:21" ht="13.15" x14ac:dyDescent="0.35">
      <c r="E92" s="1"/>
      <c r="I92" s="17"/>
    </row>
    <row r="93" spans="1:21" ht="13.15" x14ac:dyDescent="0.35">
      <c r="E93" s="1" t="s">
        <v>28</v>
      </c>
      <c r="F93" s="1" t="s">
        <v>60</v>
      </c>
      <c r="G93" s="1" t="s">
        <v>68</v>
      </c>
      <c r="H93" s="1" t="s">
        <v>69</v>
      </c>
      <c r="I93" s="21"/>
      <c r="J93" s="10"/>
      <c r="K93" s="32">
        <f t="shared" ref="K93:U93" si="4">IF(K$2=$I$91,"",($I71-K51)/$I71)</f>
        <v>-7.8252516362070317</v>
      </c>
      <c r="L93" s="32">
        <f t="shared" si="4"/>
        <v>-16.868022744155677</v>
      </c>
      <c r="M93" s="32" t="str">
        <f t="shared" si="4"/>
        <v/>
      </c>
      <c r="N93" s="32">
        <f t="shared" si="4"/>
        <v>-23.681102632680417</v>
      </c>
      <c r="O93" s="32">
        <f t="shared" si="4"/>
        <v>24.247287385023466</v>
      </c>
      <c r="P93" s="32">
        <f t="shared" si="4"/>
        <v>-4.9725223432775989</v>
      </c>
      <c r="Q93" s="32">
        <f t="shared" si="4"/>
        <v>21.432062430024128</v>
      </c>
      <c r="R93" s="32">
        <f t="shared" si="4"/>
        <v>26.574181368283174</v>
      </c>
      <c r="S93" s="32">
        <f t="shared" si="4"/>
        <v>29.00992597835058</v>
      </c>
      <c r="T93" s="32">
        <f t="shared" si="4"/>
        <v>4.5275880020658796</v>
      </c>
      <c r="U93" s="32">
        <f t="shared" si="4"/>
        <v>-4.5275880020658796</v>
      </c>
    </row>
    <row r="94" spans="1:21" ht="13.15" hidden="1" outlineLevel="1" x14ac:dyDescent="0.35">
      <c r="E94" s="1" t="s">
        <v>32</v>
      </c>
      <c r="F94" s="1" t="s">
        <v>60</v>
      </c>
      <c r="G94" s="1" t="s">
        <v>68</v>
      </c>
      <c r="H94" s="1" t="s">
        <v>69</v>
      </c>
      <c r="I94" s="21"/>
      <c r="J94" s="8"/>
      <c r="K94" s="32">
        <f t="shared" ref="K94:U94" si="5">IF(K$2=$I$91,"",($I72-K52)/$I72)</f>
        <v>-2.3562508853153181</v>
      </c>
      <c r="L94" s="32">
        <f t="shared" si="5"/>
        <v>0.904630313030929</v>
      </c>
      <c r="M94" s="32" t="str">
        <f t="shared" si="5"/>
        <v/>
      </c>
      <c r="N94" s="32">
        <f t="shared" si="5"/>
        <v>1.2162646196105513</v>
      </c>
      <c r="O94" s="32">
        <f t="shared" si="5"/>
        <v>1.2174475251346704</v>
      </c>
      <c r="P94" s="32">
        <f t="shared" si="5"/>
        <v>0.20054473296404915</v>
      </c>
      <c r="Q94" s="32">
        <f t="shared" si="5"/>
        <v>-0.30228951861212305</v>
      </c>
      <c r="R94" s="32">
        <f t="shared" si="5"/>
        <v>-0.31189524162170573</v>
      </c>
      <c r="S94" s="32">
        <f t="shared" si="5"/>
        <v>-5.2285583877361104E-2</v>
      </c>
      <c r="T94" s="32">
        <f t="shared" si="5"/>
        <v>8.5180794849557782E-3</v>
      </c>
      <c r="U94" s="32">
        <f t="shared" si="5"/>
        <v>-8.5180794849557782E-3</v>
      </c>
    </row>
    <row r="95" spans="1:21" ht="13.15" hidden="1" outlineLevel="1" x14ac:dyDescent="0.35">
      <c r="E95" s="1" t="s">
        <v>33</v>
      </c>
      <c r="F95" s="1" t="s">
        <v>60</v>
      </c>
      <c r="G95" s="1" t="s">
        <v>68</v>
      </c>
      <c r="H95" s="1" t="s">
        <v>69</v>
      </c>
      <c r="I95" s="21"/>
      <c r="J95" s="8"/>
      <c r="K95" s="32">
        <f t="shared" ref="K95:U95" si="6">IF(K$2=$I$91,"",($I73-K53)/$I73)</f>
        <v>1.7720430662783468</v>
      </c>
      <c r="L95" s="32">
        <f t="shared" si="6"/>
        <v>1.3881281638848317</v>
      </c>
      <c r="M95" s="32" t="str">
        <f t="shared" si="6"/>
        <v/>
      </c>
      <c r="N95" s="32">
        <f t="shared" si="6"/>
        <v>-1.2759766922648246</v>
      </c>
      <c r="O95" s="32">
        <f t="shared" si="6"/>
        <v>-1.2655231872381192</v>
      </c>
      <c r="P95" s="32">
        <f t="shared" si="6"/>
        <v>-1.6768594399370147</v>
      </c>
      <c r="Q95" s="32">
        <f t="shared" si="6"/>
        <v>-0.16580175583598936</v>
      </c>
      <c r="R95" s="32">
        <f t="shared" si="6"/>
        <v>-4.6481470596195958E-2</v>
      </c>
      <c r="S95" s="32">
        <f t="shared" si="6"/>
        <v>4.6481470596195958E-2</v>
      </c>
      <c r="T95" s="32">
        <f t="shared" si="6"/>
        <v>0.14285235079850056</v>
      </c>
      <c r="U95" s="32">
        <f t="shared" si="6"/>
        <v>0.23440514525481779</v>
      </c>
    </row>
    <row r="96" spans="1:21" ht="13.15" hidden="1" outlineLevel="1" x14ac:dyDescent="0.35">
      <c r="E96" s="1" t="s">
        <v>34</v>
      </c>
      <c r="F96" s="1" t="s">
        <v>60</v>
      </c>
      <c r="G96" s="1" t="s">
        <v>68</v>
      </c>
      <c r="H96" s="1" t="s">
        <v>69</v>
      </c>
      <c r="I96" s="21"/>
      <c r="J96" s="8"/>
      <c r="K96" s="32">
        <f t="shared" ref="K96:U96" si="7">IF(K$2=$I$91,"",($I74-K54)/$I74)</f>
        <v>1.0755136410540413</v>
      </c>
      <c r="L96" s="32">
        <f t="shared" si="7"/>
        <v>0.8684787522004227</v>
      </c>
      <c r="M96" s="32" t="str">
        <f t="shared" si="7"/>
        <v/>
      </c>
      <c r="N96" s="32">
        <f t="shared" si="7"/>
        <v>-1.7762580581672405E-3</v>
      </c>
      <c r="O96" s="32">
        <f t="shared" si="7"/>
        <v>0.25434838296355317</v>
      </c>
      <c r="P96" s="32">
        <f t="shared" si="7"/>
        <v>0.25434838296355317</v>
      </c>
      <c r="Q96" s="32">
        <f t="shared" si="7"/>
        <v>1.7762580581672405E-3</v>
      </c>
      <c r="R96" s="32">
        <f t="shared" si="7"/>
        <v>-3.1806211307170477E-2</v>
      </c>
      <c r="S96" s="32">
        <f t="shared" si="7"/>
        <v>-9.8535045397817586E-2</v>
      </c>
      <c r="T96" s="32">
        <f t="shared" si="7"/>
        <v>-0.15023129465670504</v>
      </c>
      <c r="U96" s="32">
        <f t="shared" si="7"/>
        <v>-0.2167319456779572</v>
      </c>
    </row>
    <row r="97" spans="1:21" ht="13.15" hidden="1" outlineLevel="1" x14ac:dyDescent="0.35">
      <c r="E97" s="1" t="s">
        <v>35</v>
      </c>
      <c r="F97" s="1" t="s">
        <v>60</v>
      </c>
      <c r="G97" s="1" t="s">
        <v>68</v>
      </c>
      <c r="H97" s="1" t="s">
        <v>69</v>
      </c>
      <c r="I97" s="21"/>
      <c r="J97" s="8"/>
      <c r="K97" s="32">
        <f t="shared" ref="K97:U97" si="8">IF(K$2=$I$91,"",($I75-K55)/$I75)</f>
        <v>0.7569651591146932</v>
      </c>
      <c r="L97" s="32">
        <f t="shared" si="8"/>
        <v>0.1295797773235986</v>
      </c>
      <c r="M97" s="32" t="str">
        <f t="shared" si="8"/>
        <v/>
      </c>
      <c r="N97" s="32">
        <f t="shared" si="8"/>
        <v>-0.59090431153308498</v>
      </c>
      <c r="O97" s="32">
        <f t="shared" si="8"/>
        <v>2.1268336256695379</v>
      </c>
      <c r="P97" s="32">
        <f t="shared" si="8"/>
        <v>1.2034349163340352</v>
      </c>
      <c r="Q97" s="32">
        <f t="shared" si="8"/>
        <v>-0.11895047782709631</v>
      </c>
      <c r="R97" s="32">
        <f t="shared" si="8"/>
        <v>0.11895047782709631</v>
      </c>
      <c r="S97" s="32">
        <f t="shared" si="8"/>
        <v>-1.0149410066707407</v>
      </c>
      <c r="T97" s="32">
        <f t="shared" si="8"/>
        <v>-1.4111296158047377</v>
      </c>
      <c r="U97" s="32">
        <f t="shared" si="8"/>
        <v>-4.266795246624385</v>
      </c>
    </row>
    <row r="98" spans="1:21" ht="13.15" hidden="1" outlineLevel="1" x14ac:dyDescent="0.35">
      <c r="E98" s="1" t="s">
        <v>36</v>
      </c>
      <c r="F98" s="1" t="s">
        <v>60</v>
      </c>
      <c r="G98" s="1" t="s">
        <v>68</v>
      </c>
      <c r="H98" s="1" t="s">
        <v>69</v>
      </c>
      <c r="I98" s="21"/>
      <c r="J98" s="8"/>
      <c r="K98" s="32">
        <f t="shared" ref="K98:U98" si="9">IF(K$2=$I$91,"",($I76-K56)/$I76)</f>
        <v>1.6661193212917351</v>
      </c>
      <c r="L98" s="32">
        <f t="shared" si="9"/>
        <v>0.22769567597153803</v>
      </c>
      <c r="M98" s="32" t="str">
        <f t="shared" si="9"/>
        <v/>
      </c>
      <c r="N98" s="32">
        <f t="shared" si="9"/>
        <v>-0.27713920817369092</v>
      </c>
      <c r="O98" s="32">
        <f t="shared" si="9"/>
        <v>0.66161558109834018</v>
      </c>
      <c r="P98" s="32">
        <f t="shared" si="9"/>
        <v>-0.1297208538587849</v>
      </c>
      <c r="Q98" s="32">
        <f t="shared" si="9"/>
        <v>-0.10509031198686371</v>
      </c>
      <c r="R98" s="32">
        <f t="shared" si="9"/>
        <v>0.12297026090129538</v>
      </c>
      <c r="S98" s="32">
        <f t="shared" si="9"/>
        <v>0.10509031198686371</v>
      </c>
      <c r="T98" s="32">
        <f t="shared" si="9"/>
        <v>-0.14358693669038497</v>
      </c>
      <c r="U98" s="32">
        <f t="shared" si="9"/>
        <v>-0.62525086663017693</v>
      </c>
    </row>
    <row r="99" spans="1:21" ht="13.15" hidden="1" outlineLevel="1" x14ac:dyDescent="0.35">
      <c r="E99" s="1" t="s">
        <v>37</v>
      </c>
      <c r="F99" s="1" t="s">
        <v>60</v>
      </c>
      <c r="G99" s="1" t="s">
        <v>68</v>
      </c>
      <c r="H99" s="1" t="s">
        <v>69</v>
      </c>
      <c r="I99" s="21"/>
      <c r="J99" s="8"/>
      <c r="K99" s="32">
        <f t="shared" ref="K99:U99" si="10">IF(K$2=$I$91,"",($I77-K57)/$I77)</f>
        <v>0.94183794422668077</v>
      </c>
      <c r="L99" s="32">
        <f t="shared" si="10"/>
        <v>-0.14034607959113884</v>
      </c>
      <c r="M99" s="32" t="str">
        <f t="shared" si="10"/>
        <v/>
      </c>
      <c r="N99" s="32">
        <f t="shared" si="10"/>
        <v>2.2465949519638673</v>
      </c>
      <c r="O99" s="32">
        <f t="shared" si="10"/>
        <v>-1.4998366046655272</v>
      </c>
      <c r="P99" s="32">
        <f t="shared" si="10"/>
        <v>-1.3267385349585756</v>
      </c>
      <c r="Q99" s="32">
        <f t="shared" si="10"/>
        <v>-0.48267355562760816</v>
      </c>
      <c r="R99" s="32">
        <f t="shared" si="10"/>
        <v>-0.13879417955262413</v>
      </c>
      <c r="S99" s="32">
        <f t="shared" si="10"/>
        <v>0.13879417955262413</v>
      </c>
      <c r="T99" s="32">
        <f t="shared" si="10"/>
        <v>0.4523141882934526</v>
      </c>
      <c r="U99" s="32">
        <f t="shared" si="10"/>
        <v>0.15071909238527723</v>
      </c>
    </row>
    <row r="100" spans="1:21" ht="13.15" hidden="1" outlineLevel="1" x14ac:dyDescent="0.35">
      <c r="E100" s="1" t="s">
        <v>38</v>
      </c>
      <c r="F100" s="1" t="s">
        <v>60</v>
      </c>
      <c r="G100" s="1" t="s">
        <v>68</v>
      </c>
      <c r="H100" s="1" t="s">
        <v>69</v>
      </c>
      <c r="I100" s="21"/>
      <c r="J100" s="8"/>
      <c r="K100" s="32">
        <f t="shared" ref="K100:U100" si="11">IF(K$2=$I$91,"",($I78-K58)/$I78)</f>
        <v>0.29701561255334119</v>
      </c>
      <c r="L100" s="32">
        <f t="shared" si="11"/>
        <v>-1.4819159160977429</v>
      </c>
      <c r="M100" s="32" t="str">
        <f t="shared" si="11"/>
        <v/>
      </c>
      <c r="N100" s="32">
        <f t="shared" si="11"/>
        <v>1.9757591814915583</v>
      </c>
      <c r="O100" s="32">
        <f t="shared" si="11"/>
        <v>1.3361429899749715</v>
      </c>
      <c r="P100" s="32">
        <f t="shared" si="11"/>
        <v>8.4367075203320888E-2</v>
      </c>
      <c r="Q100" s="32">
        <f t="shared" si="11"/>
        <v>8.4367075203320888E-2</v>
      </c>
      <c r="R100" s="32">
        <f t="shared" si="11"/>
        <v>-8.4367075203320888E-2</v>
      </c>
      <c r="S100" s="32">
        <f t="shared" si="11"/>
        <v>-0.25310122560992315</v>
      </c>
      <c r="T100" s="32">
        <f t="shared" si="11"/>
        <v>-0.43024468092908336</v>
      </c>
      <c r="U100" s="32">
        <f t="shared" si="11"/>
        <v>-0.60738813624829613</v>
      </c>
    </row>
    <row r="101" spans="1:21" ht="13.15" hidden="1" outlineLevel="1" x14ac:dyDescent="0.35">
      <c r="E101" s="1" t="s">
        <v>55</v>
      </c>
      <c r="F101" s="1" t="s">
        <v>60</v>
      </c>
      <c r="G101" s="1" t="s">
        <v>68</v>
      </c>
      <c r="H101" s="1" t="s">
        <v>69</v>
      </c>
      <c r="I101" s="21"/>
      <c r="J101" s="8"/>
      <c r="K101" s="32">
        <f t="shared" ref="K101:U101" si="12">IF(K$2=$I$91,"",($I79-K59)/$I79)</f>
        <v>0.88467333583923691</v>
      </c>
      <c r="L101" s="32">
        <f t="shared" si="12"/>
        <v>0.22810992841596742</v>
      </c>
      <c r="M101" s="32" t="str">
        <f t="shared" si="12"/>
        <v/>
      </c>
      <c r="N101" s="32">
        <f t="shared" si="12"/>
        <v>1.9517677226914987</v>
      </c>
      <c r="O101" s="32">
        <f t="shared" si="12"/>
        <v>-1.1781202553632855</v>
      </c>
      <c r="P101" s="32">
        <f t="shared" si="12"/>
        <v>-0.19698129025390529</v>
      </c>
      <c r="Q101" s="32">
        <f t="shared" si="12"/>
        <v>-0.32025779177763825</v>
      </c>
      <c r="R101" s="32">
        <f t="shared" si="12"/>
        <v>-0.24851949405229348</v>
      </c>
      <c r="S101" s="32">
        <f t="shared" si="12"/>
        <v>-0.1086577549735338</v>
      </c>
      <c r="T101" s="32">
        <f t="shared" si="12"/>
        <v>0.1086577549735338</v>
      </c>
      <c r="U101" s="32">
        <f t="shared" si="12"/>
        <v>0.25152515861503316</v>
      </c>
    </row>
    <row r="102" spans="1:21" ht="13.15" hidden="1" outlineLevel="1" x14ac:dyDescent="0.35">
      <c r="E102" s="1" t="s">
        <v>40</v>
      </c>
      <c r="F102" s="1" t="s">
        <v>60</v>
      </c>
      <c r="G102" s="1" t="s">
        <v>68</v>
      </c>
      <c r="H102" s="1" t="s">
        <v>69</v>
      </c>
      <c r="I102" s="21"/>
      <c r="J102" s="8"/>
      <c r="K102" s="32">
        <f t="shared" ref="K102:U102" si="13">IF(K$2=$I$91,"",($I80-K60)/$I80)</f>
        <v>1.9740612282996908</v>
      </c>
      <c r="L102" s="32">
        <f t="shared" si="13"/>
        <v>6.7381704377184687E-2</v>
      </c>
      <c r="M102" s="32" t="str">
        <f t="shared" si="13"/>
        <v/>
      </c>
      <c r="N102" s="32">
        <f t="shared" si="13"/>
        <v>-2.3154509655358253</v>
      </c>
      <c r="O102" s="32">
        <f t="shared" si="13"/>
        <v>-1.3642634620716323</v>
      </c>
      <c r="P102" s="32">
        <f t="shared" si="13"/>
        <v>-0.46424907828300999</v>
      </c>
      <c r="Q102" s="32">
        <f t="shared" si="13"/>
        <v>-0.55142486086854325</v>
      </c>
      <c r="R102" s="32">
        <f t="shared" si="13"/>
        <v>-6.7381704377184687E-2</v>
      </c>
      <c r="S102" s="32">
        <f t="shared" si="13"/>
        <v>0.17805196535156592</v>
      </c>
      <c r="T102" s="32">
        <f t="shared" si="13"/>
        <v>0.45873827747574797</v>
      </c>
      <c r="U102" s="32">
        <f t="shared" si="13"/>
        <v>0.65066860609434563</v>
      </c>
    </row>
    <row r="103" spans="1:21" ht="13.15" hidden="1" outlineLevel="1" x14ac:dyDescent="0.35">
      <c r="E103" s="1" t="s">
        <v>41</v>
      </c>
      <c r="F103" s="1" t="s">
        <v>60</v>
      </c>
      <c r="G103" s="1" t="s">
        <v>68</v>
      </c>
      <c r="H103" s="1" t="s">
        <v>69</v>
      </c>
      <c r="I103" s="21"/>
      <c r="J103" s="8"/>
      <c r="K103" s="32">
        <f t="shared" ref="K103:U103" si="14">IF(K$2=$I$91,"",($I81-K61)/$I81)</f>
        <v>-0.20397374787002193</v>
      </c>
      <c r="L103" s="32">
        <f t="shared" si="14"/>
        <v>0.94725679892145054</v>
      </c>
      <c r="M103" s="32" t="str">
        <f t="shared" si="14"/>
        <v/>
      </c>
      <c r="N103" s="32">
        <f t="shared" si="14"/>
        <v>1.8855820832526666</v>
      </c>
      <c r="O103" s="32">
        <f t="shared" si="14"/>
        <v>0.28222086182749723</v>
      </c>
      <c r="P103" s="32">
        <f t="shared" si="14"/>
        <v>-6.6441329489345627E-2</v>
      </c>
      <c r="Q103" s="32">
        <f t="shared" si="14"/>
        <v>-0.40497032420996737</v>
      </c>
      <c r="R103" s="32">
        <f t="shared" si="14"/>
        <v>-0.48957700444570057</v>
      </c>
      <c r="S103" s="32">
        <f t="shared" si="14"/>
        <v>7.6748935665538684E-2</v>
      </c>
      <c r="T103" s="32">
        <f t="shared" si="14"/>
        <v>6.6441329489345627E-2</v>
      </c>
      <c r="U103" s="32">
        <f t="shared" si="14"/>
        <v>-0.19846938152618779</v>
      </c>
    </row>
    <row r="104" spans="1:21" ht="13.15" hidden="1" outlineLevel="1" x14ac:dyDescent="0.35">
      <c r="E104" s="1" t="s">
        <v>42</v>
      </c>
      <c r="F104" s="1" t="s">
        <v>60</v>
      </c>
      <c r="G104" s="1" t="s">
        <v>68</v>
      </c>
      <c r="H104" s="1" t="s">
        <v>69</v>
      </c>
      <c r="I104" s="21"/>
      <c r="J104" s="8"/>
      <c r="K104" s="32">
        <f t="shared" ref="K104:U104" si="15">IF(K$2=$I$91,"",($I82-K62)/$I82)</f>
        <v>-6.7572391389107498</v>
      </c>
      <c r="L104" s="32">
        <f t="shared" si="15"/>
        <v>-0.21248257029672774</v>
      </c>
      <c r="M104" s="32" t="str">
        <f t="shared" si="15"/>
        <v/>
      </c>
      <c r="N104" s="32">
        <f t="shared" si="15"/>
        <v>1.0977922323308924</v>
      </c>
      <c r="O104" s="32">
        <f t="shared" si="15"/>
        <v>-2.8001051236465186</v>
      </c>
      <c r="P104" s="32">
        <f t="shared" si="15"/>
        <v>1.6093498707002576</v>
      </c>
      <c r="Q104" s="32">
        <f t="shared" si="15"/>
        <v>-0.56786074388414831</v>
      </c>
      <c r="R104" s="32">
        <f t="shared" si="15"/>
        <v>-1.6775207238975272</v>
      </c>
      <c r="S104" s="32">
        <f t="shared" si="15"/>
        <v>0.21248257029672774</v>
      </c>
      <c r="T104" s="32">
        <f t="shared" si="15"/>
        <v>38.32101888622045</v>
      </c>
      <c r="U104" s="32">
        <f t="shared" si="15"/>
        <v>1.4931828748120604</v>
      </c>
    </row>
    <row r="105" spans="1:21" ht="13.15" hidden="1" outlineLevel="1" x14ac:dyDescent="0.35">
      <c r="E105" s="1" t="s">
        <v>44</v>
      </c>
      <c r="F105" s="1" t="s">
        <v>60</v>
      </c>
      <c r="G105" s="1" t="s">
        <v>68</v>
      </c>
      <c r="H105" s="1" t="s">
        <v>69</v>
      </c>
      <c r="I105" s="21"/>
      <c r="J105" s="8"/>
      <c r="K105" s="32">
        <f t="shared" ref="K105:U105" si="16">IF(K$2=$I$91,"",($I83-K63)/$I83)</f>
        <v>1.1551264066834994</v>
      </c>
      <c r="L105" s="32">
        <f t="shared" si="16"/>
        <v>1.5015430655569058</v>
      </c>
      <c r="M105" s="32" t="str">
        <f t="shared" si="16"/>
        <v/>
      </c>
      <c r="N105" s="32">
        <f t="shared" si="16"/>
        <v>0.14782568035163107</v>
      </c>
      <c r="O105" s="32">
        <f t="shared" si="16"/>
        <v>-0.23555129523987714</v>
      </c>
      <c r="P105" s="32">
        <f t="shared" si="16"/>
        <v>-0.27070981015617751</v>
      </c>
      <c r="Q105" s="32">
        <f t="shared" si="16"/>
        <v>-0.23850182362293154</v>
      </c>
      <c r="R105" s="32">
        <f t="shared" si="16"/>
        <v>-6.2929018984382565E-2</v>
      </c>
      <c r="S105" s="32">
        <f t="shared" si="16"/>
        <v>-2.1378471897503019E-2</v>
      </c>
      <c r="T105" s="32">
        <f t="shared" si="16"/>
        <v>2.1378471897503019E-2</v>
      </c>
      <c r="U105" s="32">
        <f t="shared" si="16"/>
        <v>2.9121855419433299E-2</v>
      </c>
    </row>
    <row r="106" spans="1:21" ht="13.15" hidden="1" outlineLevel="1" x14ac:dyDescent="0.35">
      <c r="E106" s="1" t="s">
        <v>45</v>
      </c>
      <c r="F106" s="1" t="s">
        <v>60</v>
      </c>
      <c r="G106" s="1" t="s">
        <v>68</v>
      </c>
      <c r="H106" s="1" t="s">
        <v>69</v>
      </c>
      <c r="I106" s="21"/>
      <c r="J106" s="8"/>
      <c r="K106" s="32">
        <f t="shared" ref="K106:U106" si="17">IF(K$2=$I$91,"",($I84-K64)/$I84)</f>
        <v>-7.1339194876218617</v>
      </c>
      <c r="L106" s="32">
        <f t="shared" si="17"/>
        <v>-0.2563027692130968</v>
      </c>
      <c r="M106" s="32" t="str">
        <f t="shared" si="17"/>
        <v/>
      </c>
      <c r="N106" s="32">
        <f t="shared" si="17"/>
        <v>0.50413788298953266</v>
      </c>
      <c r="O106" s="32">
        <f t="shared" si="17"/>
        <v>0.41057436529641217</v>
      </c>
      <c r="P106" s="32">
        <f t="shared" si="17"/>
        <v>0.37630547730858094</v>
      </c>
      <c r="Q106" s="32">
        <f t="shared" si="17"/>
        <v>0.22188845001246188</v>
      </c>
      <c r="R106" s="32">
        <f t="shared" si="17"/>
        <v>7.2702351825292347E-2</v>
      </c>
      <c r="S106" s="32">
        <f t="shared" si="17"/>
        <v>-7.2702351825292347E-2</v>
      </c>
      <c r="T106" s="32">
        <f t="shared" si="17"/>
        <v>-0.34402040342950907</v>
      </c>
      <c r="U106" s="32">
        <f t="shared" si="17"/>
        <v>-0.87128765877640257</v>
      </c>
    </row>
    <row r="107" spans="1:21" ht="13.15" hidden="1" outlineLevel="1" x14ac:dyDescent="0.35">
      <c r="E107" s="1" t="s">
        <v>46</v>
      </c>
      <c r="F107" s="1" t="s">
        <v>60</v>
      </c>
      <c r="G107" s="1" t="s">
        <v>68</v>
      </c>
      <c r="H107" s="1" t="s">
        <v>69</v>
      </c>
      <c r="I107" s="21"/>
      <c r="J107" s="8"/>
      <c r="K107" s="32">
        <f t="shared" ref="K107:U107" si="18">IF(K$2=$I$91,"",($I85-K65)/$I85)</f>
        <v>0.70333745364647715</v>
      </c>
      <c r="L107" s="32">
        <f t="shared" si="18"/>
        <v>1.9023485784919654</v>
      </c>
      <c r="M107" s="32" t="str">
        <f t="shared" si="18"/>
        <v/>
      </c>
      <c r="N107" s="32">
        <f t="shared" si="18"/>
        <v>3.1953028430160693</v>
      </c>
      <c r="O107" s="32">
        <f t="shared" si="18"/>
        <v>0.30037082818294192</v>
      </c>
      <c r="P107" s="32">
        <f t="shared" si="18"/>
        <v>0.46333745364647733</v>
      </c>
      <c r="Q107" s="32">
        <f t="shared" si="18"/>
        <v>-0.30037082818294192</v>
      </c>
      <c r="R107" s="32">
        <f t="shared" si="18"/>
        <v>-0.41656365883807167</v>
      </c>
      <c r="S107" s="32">
        <f t="shared" si="18"/>
        <v>-0.74536464771322619</v>
      </c>
      <c r="T107" s="32">
        <f t="shared" si="18"/>
        <v>-1.3485784919653894</v>
      </c>
      <c r="U107" s="32">
        <f t="shared" si="18"/>
        <v>-1.8479604449938196</v>
      </c>
    </row>
    <row r="108" spans="1:21" ht="13.15" hidden="1" outlineLevel="1" x14ac:dyDescent="0.35">
      <c r="E108" s="1" t="s">
        <v>47</v>
      </c>
      <c r="F108" s="1" t="s">
        <v>60</v>
      </c>
      <c r="G108" s="1" t="s">
        <v>68</v>
      </c>
      <c r="H108" s="1" t="s">
        <v>69</v>
      </c>
      <c r="I108" s="21"/>
      <c r="J108" s="8"/>
      <c r="K108" s="32">
        <f t="shared" ref="K108:U108" si="19">IF(K$2=$I$91,"",($I86-K66)/$I86)</f>
        <v>0.32492174133156165</v>
      </c>
      <c r="L108" s="32">
        <f t="shared" si="19"/>
        <v>0.79585518273794875</v>
      </c>
      <c r="M108" s="32" t="str">
        <f t="shared" si="19"/>
        <v/>
      </c>
      <c r="N108" s="32">
        <f t="shared" si="19"/>
        <v>1.9222823954183388</v>
      </c>
      <c r="O108" s="32">
        <f t="shared" si="19"/>
        <v>0.74097927166062871</v>
      </c>
      <c r="P108" s="32">
        <f t="shared" si="19"/>
        <v>0.47173880098338217</v>
      </c>
      <c r="Q108" s="32">
        <f t="shared" si="19"/>
        <v>-0.32492174133156165</v>
      </c>
      <c r="R108" s="32">
        <f t="shared" si="19"/>
        <v>-1.0594107205400192</v>
      </c>
      <c r="S108" s="32">
        <f t="shared" si="19"/>
        <v>-1.4153480234214018</v>
      </c>
      <c r="T108" s="32">
        <f t="shared" si="19"/>
        <v>-1.7525059551759574</v>
      </c>
      <c r="U108" s="32">
        <f t="shared" si="19"/>
        <v>-2.4918058399431762</v>
      </c>
    </row>
    <row r="109" spans="1:21" ht="13.15" hidden="1" outlineLevel="1" x14ac:dyDescent="0.35">
      <c r="E109" s="1" t="s">
        <v>48</v>
      </c>
      <c r="F109" s="1" t="s">
        <v>60</v>
      </c>
      <c r="G109" s="1" t="s">
        <v>68</v>
      </c>
      <c r="H109" s="1" t="s">
        <v>69</v>
      </c>
      <c r="I109" s="21"/>
      <c r="J109" s="8"/>
      <c r="K109" s="32">
        <f t="shared" ref="K109:U109" si="20">IF(K$2=$I$91,"",($I87-K67)/$I87)</f>
        <v>0.27959327260633304</v>
      </c>
      <c r="L109" s="32">
        <f t="shared" si="20"/>
        <v>0.20491020011235667</v>
      </c>
      <c r="M109" s="32" t="str">
        <f t="shared" si="20"/>
        <v/>
      </c>
      <c r="N109" s="32">
        <f t="shared" si="20"/>
        <v>0.85003647100473878</v>
      </c>
      <c r="O109" s="32">
        <f t="shared" si="20"/>
        <v>0.90106353995584354</v>
      </c>
      <c r="P109" s="32">
        <f t="shared" si="20"/>
        <v>0.32235739104379268</v>
      </c>
      <c r="Q109" s="32">
        <f t="shared" si="20"/>
        <v>-0.20491020011235667</v>
      </c>
      <c r="R109" s="32">
        <f t="shared" si="20"/>
        <v>-0.41129045404901121</v>
      </c>
      <c r="S109" s="32">
        <f t="shared" si="20"/>
        <v>-0.51600433158990155</v>
      </c>
      <c r="T109" s="32">
        <f t="shared" si="20"/>
        <v>-0.67204731650222749</v>
      </c>
      <c r="U109" s="32">
        <f t="shared" si="20"/>
        <v>-0.80193396799368188</v>
      </c>
    </row>
    <row r="110" spans="1:21" collapsed="1" x14ac:dyDescent="0.45"/>
    <row r="111" spans="1:21" s="76" customFormat="1" ht="13.15" x14ac:dyDescent="0.4">
      <c r="A111" s="75" t="s">
        <v>57</v>
      </c>
      <c r="B111" s="75"/>
      <c r="C111" s="75"/>
      <c r="D111" s="75"/>
      <c r="E111" s="75"/>
      <c r="F111" s="75"/>
      <c r="G111" s="75"/>
      <c r="H111" s="75"/>
      <c r="J111" s="7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A691C-965D-4383-A589-1BF79127863A}">
  <sheetPr codeName="Sheet6">
    <tabColor rgb="FFCCCCCE"/>
  </sheetPr>
  <dimension ref="A1:X47"/>
  <sheetViews>
    <sheetView showGridLines="0" zoomScale="80" zoomScaleNormal="80" workbookViewId="0">
      <pane ySplit="5" topLeftCell="A7" activePane="bottomLeft" state="frozen"/>
      <selection activeCell="C40" sqref="C40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65" customWidth="1"/>
    <col min="6" max="6" width="20.375" style="1" bestFit="1" customWidth="1"/>
    <col min="7" max="7" width="51.125" style="1" customWidth="1"/>
    <col min="8" max="8" width="7.875" style="1" customWidth="1"/>
    <col min="9" max="9" width="8.625" style="16" bestFit="1" customWidth="1"/>
    <col min="10" max="10" width="11" style="16" bestFit="1" customWidth="1"/>
    <col min="11" max="11" width="9" style="16" customWidth="1"/>
    <col min="12" max="12" width="2.75" style="1" customWidth="1"/>
    <col min="13" max="23" width="9" style="16" customWidth="1"/>
    <col min="24" max="24" width="9" style="1" customWidth="1"/>
    <col min="25" max="16384" width="9" style="1" hidden="1"/>
  </cols>
  <sheetData>
    <row r="1" spans="1:23" s="4" customFormat="1" ht="30.75" x14ac:dyDescent="0.35">
      <c r="A1" s="4" t="str">
        <f ca="1">RIGHT(CELL("filename", A1), LEN(CELL("filename", A1)) - SEARCH("]", CELL("filename", A1)))</f>
        <v>Water.Percentiles</v>
      </c>
      <c r="D1" s="5"/>
      <c r="I1" s="15"/>
      <c r="J1" s="15"/>
      <c r="K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3.15" x14ac:dyDescent="0.35">
      <c r="E2" s="1"/>
      <c r="K2" s="17"/>
      <c r="M2" s="17" t="s">
        <v>15</v>
      </c>
      <c r="N2" s="17" t="s">
        <v>16</v>
      </c>
      <c r="O2" s="17" t="s">
        <v>17</v>
      </c>
      <c r="P2" s="17" t="s">
        <v>18</v>
      </c>
      <c r="Q2" s="17" t="s">
        <v>19</v>
      </c>
      <c r="R2" s="17" t="s">
        <v>20</v>
      </c>
      <c r="S2" s="17" t="s">
        <v>21</v>
      </c>
      <c r="T2" s="17" t="s">
        <v>22</v>
      </c>
      <c r="U2" s="17" t="s">
        <v>23</v>
      </c>
      <c r="V2" s="17" t="s">
        <v>24</v>
      </c>
      <c r="W2" s="17" t="s">
        <v>25</v>
      </c>
    </row>
    <row r="3" spans="1:23" ht="13.15" x14ac:dyDescent="0.35">
      <c r="E3" s="7" t="s">
        <v>50</v>
      </c>
      <c r="F3" s="7" t="s">
        <v>58</v>
      </c>
      <c r="G3" s="7" t="s">
        <v>52</v>
      </c>
      <c r="H3" s="7" t="s">
        <v>13</v>
      </c>
      <c r="I3" s="18" t="s">
        <v>70</v>
      </c>
      <c r="J3" s="18" t="s">
        <v>71</v>
      </c>
      <c r="K3" s="18" t="s">
        <v>53</v>
      </c>
      <c r="L3" s="7"/>
    </row>
    <row r="4" spans="1:23" ht="13.15" x14ac:dyDescent="0.35">
      <c r="E4" s="1"/>
    </row>
    <row r="5" spans="1:23" ht="13.15" x14ac:dyDescent="0.35">
      <c r="E5" s="1"/>
      <c r="K5" s="19"/>
      <c r="L5" s="3"/>
    </row>
    <row r="6" spans="1:23" ht="13.15" x14ac:dyDescent="0.35">
      <c r="E6" s="1"/>
    </row>
    <row r="7" spans="1:23" s="70" customFormat="1" ht="13.15" x14ac:dyDescent="0.35">
      <c r="A7" s="70" t="s">
        <v>67</v>
      </c>
    </row>
    <row r="8" spans="1:23" ht="13.15" x14ac:dyDescent="0.35">
      <c r="E8" s="1"/>
    </row>
    <row r="9" spans="1:23" ht="13.15" x14ac:dyDescent="0.35">
      <c r="E9" s="1" t="s">
        <v>28</v>
      </c>
      <c r="F9" s="1" t="s">
        <v>60</v>
      </c>
      <c r="G9" s="1" t="s">
        <v>68</v>
      </c>
      <c r="H9" s="1" t="s">
        <v>69</v>
      </c>
      <c r="I9" s="20"/>
      <c r="J9" s="20"/>
      <c r="K9" s="21"/>
      <c r="L9" s="10"/>
      <c r="M9" s="23">
        <f>Water.Reduction!K93</f>
        <v>-7.8252516362070317</v>
      </c>
      <c r="N9" s="23">
        <f>Water.Reduction!L93</f>
        <v>-16.868022744155677</v>
      </c>
      <c r="O9" s="23" t="str">
        <f>Water.Reduction!M93</f>
        <v/>
      </c>
      <c r="P9" s="23">
        <f>Water.Reduction!N93</f>
        <v>-23.681102632680417</v>
      </c>
      <c r="Q9" s="23">
        <f>Water.Reduction!O93</f>
        <v>24.247287385023466</v>
      </c>
      <c r="R9" s="23">
        <f>Water.Reduction!P93</f>
        <v>-4.9725223432775989</v>
      </c>
      <c r="S9" s="23">
        <f>Water.Reduction!Q93</f>
        <v>21.432062430024128</v>
      </c>
      <c r="T9" s="23">
        <f>Water.Reduction!R93</f>
        <v>26.574181368283174</v>
      </c>
      <c r="U9" s="23">
        <f>Water.Reduction!S93</f>
        <v>29.00992597835058</v>
      </c>
      <c r="V9" s="23">
        <f>Water.Reduction!T93</f>
        <v>4.5275880020658796</v>
      </c>
      <c r="W9" s="23">
        <f>Water.Reduction!U93</f>
        <v>-4.5275880020658796</v>
      </c>
    </row>
    <row r="10" spans="1:23" ht="13.15" hidden="1" outlineLevel="1" x14ac:dyDescent="0.35">
      <c r="E10" s="1" t="s">
        <v>32</v>
      </c>
      <c r="F10" s="1" t="s">
        <v>60</v>
      </c>
      <c r="G10" s="1" t="s">
        <v>68</v>
      </c>
      <c r="H10" s="1" t="s">
        <v>69</v>
      </c>
      <c r="I10" s="20"/>
      <c r="J10" s="20"/>
      <c r="K10" s="21"/>
      <c r="L10" s="8"/>
      <c r="M10" s="23">
        <f>Water.Reduction!K94</f>
        <v>-2.3562508853153181</v>
      </c>
      <c r="N10" s="23">
        <f>Water.Reduction!L94</f>
        <v>0.904630313030929</v>
      </c>
      <c r="O10" s="23" t="str">
        <f>Water.Reduction!M94</f>
        <v/>
      </c>
      <c r="P10" s="23">
        <f>Water.Reduction!N94</f>
        <v>1.2162646196105513</v>
      </c>
      <c r="Q10" s="23">
        <f>Water.Reduction!O94</f>
        <v>1.2174475251346704</v>
      </c>
      <c r="R10" s="23">
        <f>Water.Reduction!P94</f>
        <v>0.20054473296404915</v>
      </c>
      <c r="S10" s="23">
        <f>Water.Reduction!Q94</f>
        <v>-0.30228951861212305</v>
      </c>
      <c r="T10" s="23">
        <f>Water.Reduction!R94</f>
        <v>-0.31189524162170573</v>
      </c>
      <c r="U10" s="23">
        <f>Water.Reduction!S94</f>
        <v>-5.2285583877361104E-2</v>
      </c>
      <c r="V10" s="23">
        <f>Water.Reduction!T94</f>
        <v>8.5180794849557782E-3</v>
      </c>
      <c r="W10" s="23">
        <f>Water.Reduction!U94</f>
        <v>-8.5180794849557782E-3</v>
      </c>
    </row>
    <row r="11" spans="1:23" ht="13.15" hidden="1" outlineLevel="1" x14ac:dyDescent="0.35">
      <c r="E11" s="1" t="s">
        <v>33</v>
      </c>
      <c r="F11" s="1" t="s">
        <v>60</v>
      </c>
      <c r="G11" s="1" t="s">
        <v>68</v>
      </c>
      <c r="H11" s="1" t="s">
        <v>69</v>
      </c>
      <c r="I11" s="20"/>
      <c r="J11" s="20"/>
      <c r="K11" s="21"/>
      <c r="L11" s="8"/>
      <c r="M11" s="23">
        <f>Water.Reduction!K95</f>
        <v>1.7720430662783468</v>
      </c>
      <c r="N11" s="23">
        <f>Water.Reduction!L95</f>
        <v>1.3881281638848317</v>
      </c>
      <c r="O11" s="23" t="str">
        <f>Water.Reduction!M95</f>
        <v/>
      </c>
      <c r="P11" s="23">
        <f>Water.Reduction!N95</f>
        <v>-1.2759766922648246</v>
      </c>
      <c r="Q11" s="23">
        <f>Water.Reduction!O95</f>
        <v>-1.2655231872381192</v>
      </c>
      <c r="R11" s="23">
        <f>Water.Reduction!P95</f>
        <v>-1.6768594399370147</v>
      </c>
      <c r="S11" s="23">
        <f>Water.Reduction!Q95</f>
        <v>-0.16580175583598936</v>
      </c>
      <c r="T11" s="23">
        <f>Water.Reduction!R95</f>
        <v>-4.6481470596195958E-2</v>
      </c>
      <c r="U11" s="23">
        <f>Water.Reduction!S95</f>
        <v>4.6481470596195958E-2</v>
      </c>
      <c r="V11" s="23">
        <f>Water.Reduction!T95</f>
        <v>0.14285235079850056</v>
      </c>
      <c r="W11" s="23">
        <f>Water.Reduction!U95</f>
        <v>0.23440514525481779</v>
      </c>
    </row>
    <row r="12" spans="1:23" ht="13.15" hidden="1" outlineLevel="1" x14ac:dyDescent="0.35">
      <c r="E12" s="1" t="s">
        <v>34</v>
      </c>
      <c r="F12" s="1" t="s">
        <v>60</v>
      </c>
      <c r="G12" s="1" t="s">
        <v>68</v>
      </c>
      <c r="H12" s="1" t="s">
        <v>69</v>
      </c>
      <c r="I12" s="20"/>
      <c r="J12" s="20"/>
      <c r="K12" s="21"/>
      <c r="L12" s="8"/>
      <c r="M12" s="23">
        <f>Water.Reduction!K96</f>
        <v>1.0755136410540413</v>
      </c>
      <c r="N12" s="23">
        <f>Water.Reduction!L96</f>
        <v>0.8684787522004227</v>
      </c>
      <c r="O12" s="23" t="str">
        <f>Water.Reduction!M96</f>
        <v/>
      </c>
      <c r="P12" s="23">
        <f>Water.Reduction!N96</f>
        <v>-1.7762580581672405E-3</v>
      </c>
      <c r="Q12" s="23">
        <f>Water.Reduction!O96</f>
        <v>0.25434838296355317</v>
      </c>
      <c r="R12" s="23">
        <f>Water.Reduction!P96</f>
        <v>0.25434838296355317</v>
      </c>
      <c r="S12" s="23">
        <f>Water.Reduction!Q96</f>
        <v>1.7762580581672405E-3</v>
      </c>
      <c r="T12" s="23">
        <f>Water.Reduction!R96</f>
        <v>-3.1806211307170477E-2</v>
      </c>
      <c r="U12" s="23">
        <f>Water.Reduction!S96</f>
        <v>-9.8535045397817586E-2</v>
      </c>
      <c r="V12" s="23">
        <f>Water.Reduction!T96</f>
        <v>-0.15023129465670504</v>
      </c>
      <c r="W12" s="23">
        <f>Water.Reduction!U96</f>
        <v>-0.2167319456779572</v>
      </c>
    </row>
    <row r="13" spans="1:23" ht="13.15" hidden="1" outlineLevel="1" x14ac:dyDescent="0.35">
      <c r="E13" s="1" t="s">
        <v>35</v>
      </c>
      <c r="F13" s="1" t="s">
        <v>60</v>
      </c>
      <c r="G13" s="1" t="s">
        <v>68</v>
      </c>
      <c r="H13" s="1" t="s">
        <v>69</v>
      </c>
      <c r="I13" s="20"/>
      <c r="J13" s="20"/>
      <c r="K13" s="21"/>
      <c r="L13" s="8"/>
      <c r="M13" s="23">
        <f>Water.Reduction!K97</f>
        <v>0.7569651591146932</v>
      </c>
      <c r="N13" s="23">
        <f>Water.Reduction!L97</f>
        <v>0.1295797773235986</v>
      </c>
      <c r="O13" s="23" t="str">
        <f>Water.Reduction!M97</f>
        <v/>
      </c>
      <c r="P13" s="23">
        <f>Water.Reduction!N97</f>
        <v>-0.59090431153308498</v>
      </c>
      <c r="Q13" s="23">
        <f>Water.Reduction!O97</f>
        <v>2.1268336256695379</v>
      </c>
      <c r="R13" s="23">
        <f>Water.Reduction!P97</f>
        <v>1.2034349163340352</v>
      </c>
      <c r="S13" s="23">
        <f>Water.Reduction!Q97</f>
        <v>-0.11895047782709631</v>
      </c>
      <c r="T13" s="23">
        <f>Water.Reduction!R97</f>
        <v>0.11895047782709631</v>
      </c>
      <c r="U13" s="23">
        <f>Water.Reduction!S97</f>
        <v>-1.0149410066707407</v>
      </c>
      <c r="V13" s="23">
        <f>Water.Reduction!T97</f>
        <v>-1.4111296158047377</v>
      </c>
      <c r="W13" s="23">
        <f>Water.Reduction!U97</f>
        <v>-4.266795246624385</v>
      </c>
    </row>
    <row r="14" spans="1:23" ht="13.15" hidden="1" outlineLevel="1" x14ac:dyDescent="0.35">
      <c r="E14" s="1" t="s">
        <v>36</v>
      </c>
      <c r="F14" s="1" t="s">
        <v>60</v>
      </c>
      <c r="G14" s="1" t="s">
        <v>68</v>
      </c>
      <c r="H14" s="1" t="s">
        <v>69</v>
      </c>
      <c r="I14" s="20"/>
      <c r="J14" s="20"/>
      <c r="K14" s="21"/>
      <c r="L14" s="8"/>
      <c r="M14" s="23">
        <f>Water.Reduction!K98</f>
        <v>1.6661193212917351</v>
      </c>
      <c r="N14" s="23">
        <f>Water.Reduction!L98</f>
        <v>0.22769567597153803</v>
      </c>
      <c r="O14" s="23" t="str">
        <f>Water.Reduction!M98</f>
        <v/>
      </c>
      <c r="P14" s="23">
        <f>Water.Reduction!N98</f>
        <v>-0.27713920817369092</v>
      </c>
      <c r="Q14" s="23">
        <f>Water.Reduction!O98</f>
        <v>0.66161558109834018</v>
      </c>
      <c r="R14" s="23">
        <f>Water.Reduction!P98</f>
        <v>-0.1297208538587849</v>
      </c>
      <c r="S14" s="23">
        <f>Water.Reduction!Q98</f>
        <v>-0.10509031198686371</v>
      </c>
      <c r="T14" s="23">
        <f>Water.Reduction!R98</f>
        <v>0.12297026090129538</v>
      </c>
      <c r="U14" s="23">
        <f>Water.Reduction!S98</f>
        <v>0.10509031198686371</v>
      </c>
      <c r="V14" s="23">
        <f>Water.Reduction!T98</f>
        <v>-0.14358693669038497</v>
      </c>
      <c r="W14" s="23">
        <f>Water.Reduction!U98</f>
        <v>-0.62525086663017693</v>
      </c>
    </row>
    <row r="15" spans="1:23" ht="13.15" hidden="1" outlineLevel="1" x14ac:dyDescent="0.35">
      <c r="E15" s="1" t="s">
        <v>37</v>
      </c>
      <c r="F15" s="1" t="s">
        <v>60</v>
      </c>
      <c r="G15" s="1" t="s">
        <v>68</v>
      </c>
      <c r="H15" s="1" t="s">
        <v>69</v>
      </c>
      <c r="I15" s="20"/>
      <c r="J15" s="20"/>
      <c r="K15" s="21"/>
      <c r="L15" s="8"/>
      <c r="M15" s="23">
        <f>Water.Reduction!K99</f>
        <v>0.94183794422668077</v>
      </c>
      <c r="N15" s="23">
        <f>Water.Reduction!L99</f>
        <v>-0.14034607959113884</v>
      </c>
      <c r="O15" s="23" t="str">
        <f>Water.Reduction!M99</f>
        <v/>
      </c>
      <c r="P15" s="23">
        <f>Water.Reduction!N99</f>
        <v>2.2465949519638673</v>
      </c>
      <c r="Q15" s="23">
        <f>Water.Reduction!O99</f>
        <v>-1.4998366046655272</v>
      </c>
      <c r="R15" s="23">
        <f>Water.Reduction!P99</f>
        <v>-1.3267385349585756</v>
      </c>
      <c r="S15" s="23">
        <f>Water.Reduction!Q99</f>
        <v>-0.48267355562760816</v>
      </c>
      <c r="T15" s="23">
        <f>Water.Reduction!R99</f>
        <v>-0.13879417955262413</v>
      </c>
      <c r="U15" s="23">
        <f>Water.Reduction!S99</f>
        <v>0.13879417955262413</v>
      </c>
      <c r="V15" s="23">
        <f>Water.Reduction!T99</f>
        <v>0.4523141882934526</v>
      </c>
      <c r="W15" s="23">
        <f>Water.Reduction!U99</f>
        <v>0.15071909238527723</v>
      </c>
    </row>
    <row r="16" spans="1:23" ht="13.15" hidden="1" outlineLevel="1" x14ac:dyDescent="0.35">
      <c r="E16" s="1" t="s">
        <v>38</v>
      </c>
      <c r="F16" s="1" t="s">
        <v>60</v>
      </c>
      <c r="G16" s="1" t="s">
        <v>68</v>
      </c>
      <c r="H16" s="1" t="s">
        <v>69</v>
      </c>
      <c r="I16" s="20"/>
      <c r="J16" s="20"/>
      <c r="K16" s="21"/>
      <c r="L16" s="8"/>
      <c r="M16" s="23">
        <f>Water.Reduction!K100</f>
        <v>0.29701561255334119</v>
      </c>
      <c r="N16" s="23">
        <f>Water.Reduction!L100</f>
        <v>-1.4819159160977429</v>
      </c>
      <c r="O16" s="23" t="str">
        <f>Water.Reduction!M100</f>
        <v/>
      </c>
      <c r="P16" s="23">
        <f>Water.Reduction!N100</f>
        <v>1.9757591814915583</v>
      </c>
      <c r="Q16" s="23">
        <f>Water.Reduction!O100</f>
        <v>1.3361429899749715</v>
      </c>
      <c r="R16" s="23">
        <f>Water.Reduction!P100</f>
        <v>8.4367075203320888E-2</v>
      </c>
      <c r="S16" s="23">
        <f>Water.Reduction!Q100</f>
        <v>8.4367075203320888E-2</v>
      </c>
      <c r="T16" s="23">
        <f>Water.Reduction!R100</f>
        <v>-8.4367075203320888E-2</v>
      </c>
      <c r="U16" s="23">
        <f>Water.Reduction!S100</f>
        <v>-0.25310122560992315</v>
      </c>
      <c r="V16" s="23">
        <f>Water.Reduction!T100</f>
        <v>-0.43024468092908336</v>
      </c>
      <c r="W16" s="23">
        <f>Water.Reduction!U100</f>
        <v>-0.60738813624829613</v>
      </c>
    </row>
    <row r="17" spans="1:23" ht="13.15" hidden="1" outlineLevel="1" x14ac:dyDescent="0.35">
      <c r="E17" s="1" t="s">
        <v>55</v>
      </c>
      <c r="F17" s="1" t="s">
        <v>60</v>
      </c>
      <c r="G17" s="1" t="s">
        <v>68</v>
      </c>
      <c r="H17" s="1" t="s">
        <v>69</v>
      </c>
      <c r="I17" s="20"/>
      <c r="J17" s="20"/>
      <c r="K17" s="21"/>
      <c r="L17" s="8"/>
      <c r="M17" s="23">
        <f>Water.Reduction!K101</f>
        <v>0.88467333583923691</v>
      </c>
      <c r="N17" s="23">
        <f>Water.Reduction!L101</f>
        <v>0.22810992841596742</v>
      </c>
      <c r="O17" s="23" t="str">
        <f>Water.Reduction!M101</f>
        <v/>
      </c>
      <c r="P17" s="23">
        <f>Water.Reduction!N101</f>
        <v>1.9517677226914987</v>
      </c>
      <c r="Q17" s="23">
        <f>Water.Reduction!O101</f>
        <v>-1.1781202553632855</v>
      </c>
      <c r="R17" s="23">
        <f>Water.Reduction!P101</f>
        <v>-0.19698129025390529</v>
      </c>
      <c r="S17" s="23">
        <f>Water.Reduction!Q101</f>
        <v>-0.32025779177763825</v>
      </c>
      <c r="T17" s="23">
        <f>Water.Reduction!R101</f>
        <v>-0.24851949405229348</v>
      </c>
      <c r="U17" s="23">
        <f>Water.Reduction!S101</f>
        <v>-0.1086577549735338</v>
      </c>
      <c r="V17" s="23">
        <f>Water.Reduction!T101</f>
        <v>0.1086577549735338</v>
      </c>
      <c r="W17" s="23">
        <f>Water.Reduction!U101</f>
        <v>0.25152515861503316</v>
      </c>
    </row>
    <row r="18" spans="1:23" ht="13.15" hidden="1" outlineLevel="1" x14ac:dyDescent="0.35">
      <c r="E18" s="1" t="s">
        <v>40</v>
      </c>
      <c r="F18" s="1" t="s">
        <v>60</v>
      </c>
      <c r="G18" s="1" t="s">
        <v>68</v>
      </c>
      <c r="H18" s="1" t="s">
        <v>69</v>
      </c>
      <c r="I18" s="20"/>
      <c r="J18" s="20"/>
      <c r="K18" s="21"/>
      <c r="L18" s="8"/>
      <c r="M18" s="23">
        <f>Water.Reduction!K102</f>
        <v>1.9740612282996908</v>
      </c>
      <c r="N18" s="23">
        <f>Water.Reduction!L102</f>
        <v>6.7381704377184687E-2</v>
      </c>
      <c r="O18" s="23" t="str">
        <f>Water.Reduction!M102</f>
        <v/>
      </c>
      <c r="P18" s="23">
        <f>Water.Reduction!N102</f>
        <v>-2.3154509655358253</v>
      </c>
      <c r="Q18" s="23">
        <f>Water.Reduction!O102</f>
        <v>-1.3642634620716323</v>
      </c>
      <c r="R18" s="23">
        <f>Water.Reduction!P102</f>
        <v>-0.46424907828300999</v>
      </c>
      <c r="S18" s="23">
        <f>Water.Reduction!Q102</f>
        <v>-0.55142486086854325</v>
      </c>
      <c r="T18" s="23">
        <f>Water.Reduction!R102</f>
        <v>-6.7381704377184687E-2</v>
      </c>
      <c r="U18" s="23">
        <f>Water.Reduction!S102</f>
        <v>0.17805196535156592</v>
      </c>
      <c r="V18" s="23">
        <f>Water.Reduction!T102</f>
        <v>0.45873827747574797</v>
      </c>
      <c r="W18" s="23">
        <f>Water.Reduction!U102</f>
        <v>0.65066860609434563</v>
      </c>
    </row>
    <row r="19" spans="1:23" ht="13.15" hidden="1" outlineLevel="1" x14ac:dyDescent="0.35">
      <c r="E19" s="1" t="s">
        <v>41</v>
      </c>
      <c r="F19" s="1" t="s">
        <v>60</v>
      </c>
      <c r="G19" s="1" t="s">
        <v>68</v>
      </c>
      <c r="H19" s="1" t="s">
        <v>69</v>
      </c>
      <c r="I19" s="20"/>
      <c r="J19" s="20"/>
      <c r="K19" s="21"/>
      <c r="L19" s="8"/>
      <c r="M19" s="23">
        <f>Water.Reduction!K103</f>
        <v>-0.20397374787002193</v>
      </c>
      <c r="N19" s="23">
        <f>Water.Reduction!L103</f>
        <v>0.94725679892145054</v>
      </c>
      <c r="O19" s="23" t="str">
        <f>Water.Reduction!M103</f>
        <v/>
      </c>
      <c r="P19" s="23">
        <f>Water.Reduction!N103</f>
        <v>1.8855820832526666</v>
      </c>
      <c r="Q19" s="23">
        <f>Water.Reduction!O103</f>
        <v>0.28222086182749723</v>
      </c>
      <c r="R19" s="23">
        <f>Water.Reduction!P103</f>
        <v>-6.6441329489345627E-2</v>
      </c>
      <c r="S19" s="23">
        <f>Water.Reduction!Q103</f>
        <v>-0.40497032420996737</v>
      </c>
      <c r="T19" s="23">
        <f>Water.Reduction!R103</f>
        <v>-0.48957700444570057</v>
      </c>
      <c r="U19" s="23">
        <f>Water.Reduction!S103</f>
        <v>7.6748935665538684E-2</v>
      </c>
      <c r="V19" s="23">
        <f>Water.Reduction!T103</f>
        <v>6.6441329489345627E-2</v>
      </c>
      <c r="W19" s="23">
        <f>Water.Reduction!U103</f>
        <v>-0.19846938152618779</v>
      </c>
    </row>
    <row r="20" spans="1:23" ht="13.15" hidden="1" outlineLevel="1" x14ac:dyDescent="0.35">
      <c r="E20" s="1" t="s">
        <v>42</v>
      </c>
      <c r="F20" s="1" t="s">
        <v>60</v>
      </c>
      <c r="G20" s="1" t="s">
        <v>68</v>
      </c>
      <c r="H20" s="1" t="s">
        <v>69</v>
      </c>
      <c r="I20" s="20"/>
      <c r="J20" s="20"/>
      <c r="K20" s="21"/>
      <c r="L20" s="8"/>
      <c r="M20" s="23">
        <f>Water.Reduction!K104</f>
        <v>-6.7572391389107498</v>
      </c>
      <c r="N20" s="23">
        <f>Water.Reduction!L104</f>
        <v>-0.21248257029672774</v>
      </c>
      <c r="O20" s="23" t="str">
        <f>Water.Reduction!M104</f>
        <v/>
      </c>
      <c r="P20" s="23">
        <f>Water.Reduction!N104</f>
        <v>1.0977922323308924</v>
      </c>
      <c r="Q20" s="23">
        <f>Water.Reduction!O104</f>
        <v>-2.8001051236465186</v>
      </c>
      <c r="R20" s="23">
        <f>Water.Reduction!P104</f>
        <v>1.6093498707002576</v>
      </c>
      <c r="S20" s="23">
        <f>Water.Reduction!Q104</f>
        <v>-0.56786074388414831</v>
      </c>
      <c r="T20" s="23">
        <f>Water.Reduction!R104</f>
        <v>-1.6775207238975272</v>
      </c>
      <c r="U20" s="23">
        <f>Water.Reduction!S104</f>
        <v>0.21248257029672774</v>
      </c>
      <c r="V20" s="23">
        <f>Water.Reduction!T104</f>
        <v>38.32101888622045</v>
      </c>
      <c r="W20" s="23">
        <f>Water.Reduction!U104</f>
        <v>1.4931828748120604</v>
      </c>
    </row>
    <row r="21" spans="1:23" ht="13.15" hidden="1" outlineLevel="1" x14ac:dyDescent="0.35">
      <c r="E21" s="1" t="s">
        <v>44</v>
      </c>
      <c r="F21" s="1" t="s">
        <v>60</v>
      </c>
      <c r="G21" s="1" t="s">
        <v>68</v>
      </c>
      <c r="H21" s="1" t="s">
        <v>69</v>
      </c>
      <c r="I21" s="20"/>
      <c r="J21" s="20"/>
      <c r="K21" s="21"/>
      <c r="L21" s="8"/>
      <c r="M21" s="23">
        <f>Water.Reduction!K105</f>
        <v>1.1551264066834994</v>
      </c>
      <c r="N21" s="23">
        <f>Water.Reduction!L105</f>
        <v>1.5015430655569058</v>
      </c>
      <c r="O21" s="23" t="str">
        <f>Water.Reduction!M105</f>
        <v/>
      </c>
      <c r="P21" s="23">
        <f>Water.Reduction!N105</f>
        <v>0.14782568035163107</v>
      </c>
      <c r="Q21" s="23">
        <f>Water.Reduction!O105</f>
        <v>-0.23555129523987714</v>
      </c>
      <c r="R21" s="23">
        <f>Water.Reduction!P105</f>
        <v>-0.27070981015617751</v>
      </c>
      <c r="S21" s="23">
        <f>Water.Reduction!Q105</f>
        <v>-0.23850182362293154</v>
      </c>
      <c r="T21" s="23">
        <f>Water.Reduction!R105</f>
        <v>-6.2929018984382565E-2</v>
      </c>
      <c r="U21" s="23">
        <f>Water.Reduction!S105</f>
        <v>-2.1378471897503019E-2</v>
      </c>
      <c r="V21" s="23">
        <f>Water.Reduction!T105</f>
        <v>2.1378471897503019E-2</v>
      </c>
      <c r="W21" s="23">
        <f>Water.Reduction!U105</f>
        <v>2.9121855419433299E-2</v>
      </c>
    </row>
    <row r="22" spans="1:23" ht="13.15" hidden="1" outlineLevel="1" x14ac:dyDescent="0.35">
      <c r="E22" s="1" t="s">
        <v>45</v>
      </c>
      <c r="F22" s="1" t="s">
        <v>60</v>
      </c>
      <c r="G22" s="1" t="s">
        <v>68</v>
      </c>
      <c r="H22" s="1" t="s">
        <v>69</v>
      </c>
      <c r="I22" s="20"/>
      <c r="J22" s="20"/>
      <c r="K22" s="21"/>
      <c r="L22" s="8"/>
      <c r="M22" s="23">
        <f>Water.Reduction!K106</f>
        <v>-7.1339194876218617</v>
      </c>
      <c r="N22" s="23">
        <f>Water.Reduction!L106</f>
        <v>-0.2563027692130968</v>
      </c>
      <c r="O22" s="23" t="str">
        <f>Water.Reduction!M106</f>
        <v/>
      </c>
      <c r="P22" s="23">
        <f>Water.Reduction!N106</f>
        <v>0.50413788298953266</v>
      </c>
      <c r="Q22" s="23">
        <f>Water.Reduction!O106</f>
        <v>0.41057436529641217</v>
      </c>
      <c r="R22" s="23">
        <f>Water.Reduction!P106</f>
        <v>0.37630547730858094</v>
      </c>
      <c r="S22" s="23">
        <f>Water.Reduction!Q106</f>
        <v>0.22188845001246188</v>
      </c>
      <c r="T22" s="23">
        <f>Water.Reduction!R106</f>
        <v>7.2702351825292347E-2</v>
      </c>
      <c r="U22" s="23">
        <f>Water.Reduction!S106</f>
        <v>-7.2702351825292347E-2</v>
      </c>
      <c r="V22" s="23">
        <f>Water.Reduction!T106</f>
        <v>-0.34402040342950907</v>
      </c>
      <c r="W22" s="23">
        <f>Water.Reduction!U106</f>
        <v>-0.87128765877640257</v>
      </c>
    </row>
    <row r="23" spans="1:23" ht="13.15" hidden="1" outlineLevel="1" x14ac:dyDescent="0.35">
      <c r="E23" s="1" t="s">
        <v>46</v>
      </c>
      <c r="F23" s="1" t="s">
        <v>60</v>
      </c>
      <c r="G23" s="1" t="s">
        <v>68</v>
      </c>
      <c r="H23" s="1" t="s">
        <v>69</v>
      </c>
      <c r="I23" s="20"/>
      <c r="J23" s="20"/>
      <c r="K23" s="21"/>
      <c r="L23" s="8"/>
      <c r="M23" s="23">
        <f>Water.Reduction!K107</f>
        <v>0.70333745364647715</v>
      </c>
      <c r="N23" s="23">
        <f>Water.Reduction!L107</f>
        <v>1.9023485784919654</v>
      </c>
      <c r="O23" s="23" t="str">
        <f>Water.Reduction!M107</f>
        <v/>
      </c>
      <c r="P23" s="23">
        <f>Water.Reduction!N107</f>
        <v>3.1953028430160693</v>
      </c>
      <c r="Q23" s="23">
        <f>Water.Reduction!O107</f>
        <v>0.30037082818294192</v>
      </c>
      <c r="R23" s="23">
        <f>Water.Reduction!P107</f>
        <v>0.46333745364647733</v>
      </c>
      <c r="S23" s="23">
        <f>Water.Reduction!Q107</f>
        <v>-0.30037082818294192</v>
      </c>
      <c r="T23" s="23">
        <f>Water.Reduction!R107</f>
        <v>-0.41656365883807167</v>
      </c>
      <c r="U23" s="23">
        <f>Water.Reduction!S107</f>
        <v>-0.74536464771322619</v>
      </c>
      <c r="V23" s="23">
        <f>Water.Reduction!T107</f>
        <v>-1.3485784919653894</v>
      </c>
      <c r="W23" s="23">
        <f>Water.Reduction!U107</f>
        <v>-1.8479604449938196</v>
      </c>
    </row>
    <row r="24" spans="1:23" ht="13.15" hidden="1" outlineLevel="1" x14ac:dyDescent="0.35">
      <c r="E24" s="1" t="s">
        <v>47</v>
      </c>
      <c r="F24" s="1" t="s">
        <v>60</v>
      </c>
      <c r="G24" s="1" t="s">
        <v>68</v>
      </c>
      <c r="H24" s="1" t="s">
        <v>69</v>
      </c>
      <c r="I24" s="20"/>
      <c r="J24" s="20"/>
      <c r="K24" s="21"/>
      <c r="L24" s="8"/>
      <c r="M24" s="23">
        <f>Water.Reduction!K108</f>
        <v>0.32492174133156165</v>
      </c>
      <c r="N24" s="23">
        <f>Water.Reduction!L108</f>
        <v>0.79585518273794875</v>
      </c>
      <c r="O24" s="23" t="str">
        <f>Water.Reduction!M108</f>
        <v/>
      </c>
      <c r="P24" s="23">
        <f>Water.Reduction!N108</f>
        <v>1.9222823954183388</v>
      </c>
      <c r="Q24" s="23">
        <f>Water.Reduction!O108</f>
        <v>0.74097927166062871</v>
      </c>
      <c r="R24" s="23">
        <f>Water.Reduction!P108</f>
        <v>0.47173880098338217</v>
      </c>
      <c r="S24" s="23">
        <f>Water.Reduction!Q108</f>
        <v>-0.32492174133156165</v>
      </c>
      <c r="T24" s="23">
        <f>Water.Reduction!R108</f>
        <v>-1.0594107205400192</v>
      </c>
      <c r="U24" s="23">
        <f>Water.Reduction!S108</f>
        <v>-1.4153480234214018</v>
      </c>
      <c r="V24" s="23">
        <f>Water.Reduction!T108</f>
        <v>-1.7525059551759574</v>
      </c>
      <c r="W24" s="23">
        <f>Water.Reduction!U108</f>
        <v>-2.4918058399431762</v>
      </c>
    </row>
    <row r="25" spans="1:23" ht="13.15" hidden="1" outlineLevel="1" x14ac:dyDescent="0.35">
      <c r="E25" s="1" t="s">
        <v>48</v>
      </c>
      <c r="F25" s="1" t="s">
        <v>60</v>
      </c>
      <c r="G25" s="1" t="s">
        <v>68</v>
      </c>
      <c r="H25" s="1" t="s">
        <v>69</v>
      </c>
      <c r="I25" s="20"/>
      <c r="J25" s="20"/>
      <c r="K25" s="21"/>
      <c r="L25" s="8"/>
      <c r="M25" s="23">
        <f>Water.Reduction!K109</f>
        <v>0.27959327260633304</v>
      </c>
      <c r="N25" s="23">
        <f>Water.Reduction!L109</f>
        <v>0.20491020011235667</v>
      </c>
      <c r="O25" s="23" t="str">
        <f>Water.Reduction!M109</f>
        <v/>
      </c>
      <c r="P25" s="23">
        <f>Water.Reduction!N109</f>
        <v>0.85003647100473878</v>
      </c>
      <c r="Q25" s="23">
        <f>Water.Reduction!O109</f>
        <v>0.90106353995584354</v>
      </c>
      <c r="R25" s="23">
        <f>Water.Reduction!P109</f>
        <v>0.32235739104379268</v>
      </c>
      <c r="S25" s="23">
        <f>Water.Reduction!Q109</f>
        <v>-0.20491020011235667</v>
      </c>
      <c r="T25" s="23">
        <f>Water.Reduction!R109</f>
        <v>-0.41129045404901121</v>
      </c>
      <c r="U25" s="23">
        <f>Water.Reduction!S109</f>
        <v>-0.51600433158990155</v>
      </c>
      <c r="V25" s="23">
        <f>Water.Reduction!T109</f>
        <v>-0.67204731650222749</v>
      </c>
      <c r="W25" s="23">
        <f>Water.Reduction!U109</f>
        <v>-0.80193396799368188</v>
      </c>
    </row>
    <row r="26" spans="1:23" ht="13.15" collapsed="1" x14ac:dyDescent="0.35">
      <c r="E26" s="1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s="70" customFormat="1" ht="13.15" x14ac:dyDescent="0.35">
      <c r="A27" s="70" t="s">
        <v>67</v>
      </c>
    </row>
    <row r="28" spans="1:23" x14ac:dyDescent="0.45"/>
    <row r="29" spans="1:23" ht="13.15" x14ac:dyDescent="0.35">
      <c r="E29" s="25"/>
      <c r="F29" s="1" t="s">
        <v>60</v>
      </c>
      <c r="G29" s="1" t="s">
        <v>68</v>
      </c>
      <c r="H29" s="1" t="s">
        <v>69</v>
      </c>
      <c r="I29" s="16" t="s">
        <v>72</v>
      </c>
      <c r="J29" s="16">
        <v>0.1</v>
      </c>
      <c r="K29" s="32">
        <f>_xlfn.PERCENTILE.INC($M$9:$W$25,J29)</f>
        <v>-1.4837079849545212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ht="13.15" hidden="1" outlineLevel="1" x14ac:dyDescent="0.35">
      <c r="E30" s="25"/>
      <c r="F30" s="1" t="s">
        <v>60</v>
      </c>
      <c r="G30" s="1" t="s">
        <v>68</v>
      </c>
      <c r="H30" s="1" t="s">
        <v>69</v>
      </c>
      <c r="I30" s="16" t="s">
        <v>73</v>
      </c>
      <c r="J30" s="16">
        <v>0.15</v>
      </c>
      <c r="K30" s="32">
        <f t="shared" ref="K30:K45" si="0">_xlfn.PERCENTILE.INC($M$9:$W$25,J30)</f>
        <v>-1.1365719181751426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3" ht="13.15" hidden="1" outlineLevel="1" x14ac:dyDescent="0.35">
      <c r="E31" s="25"/>
      <c r="F31" s="1" t="s">
        <v>60</v>
      </c>
      <c r="G31" s="1" t="s">
        <v>68</v>
      </c>
      <c r="H31" s="1" t="s">
        <v>69</v>
      </c>
      <c r="I31" s="16" t="s">
        <v>74</v>
      </c>
      <c r="J31" s="16">
        <v>0.2</v>
      </c>
      <c r="K31" s="32">
        <f t="shared" si="0"/>
        <v>-0.59420107647612719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1:23" ht="13.15" hidden="1" outlineLevel="1" x14ac:dyDescent="0.35">
      <c r="E32" s="25"/>
      <c r="F32" s="1" t="s">
        <v>60</v>
      </c>
      <c r="G32" s="1" t="s">
        <v>68</v>
      </c>
      <c r="H32" s="1" t="s">
        <v>69</v>
      </c>
      <c r="I32" s="16" t="s">
        <v>75</v>
      </c>
      <c r="J32" s="16">
        <v>0.25</v>
      </c>
      <c r="K32" s="32">
        <f t="shared" si="0"/>
        <v>-0.41524535764080656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3" ht="13.15" hidden="1" outlineLevel="1" x14ac:dyDescent="0.35">
      <c r="E33" s="25"/>
      <c r="F33" s="1" t="s">
        <v>60</v>
      </c>
      <c r="G33" s="1" t="s">
        <v>68</v>
      </c>
      <c r="H33" s="1" t="s">
        <v>69</v>
      </c>
      <c r="I33" s="16" t="s">
        <v>76</v>
      </c>
      <c r="J33" s="16">
        <v>0.3</v>
      </c>
      <c r="K33" s="32">
        <f t="shared" si="0"/>
        <v>-0.28410869417646634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1:23" ht="13.15" hidden="1" outlineLevel="1" x14ac:dyDescent="0.35">
      <c r="E34" s="25"/>
      <c r="F34" s="1" t="s">
        <v>60</v>
      </c>
      <c r="G34" s="1" t="s">
        <v>68</v>
      </c>
      <c r="H34" s="1" t="s">
        <v>69</v>
      </c>
      <c r="I34" s="16" t="s">
        <v>77</v>
      </c>
      <c r="J34" s="16">
        <v>0.35</v>
      </c>
      <c r="K34" s="32">
        <f t="shared" si="0"/>
        <v>-0.21134671476907207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3" ht="13.15" hidden="1" outlineLevel="1" x14ac:dyDescent="0.35">
      <c r="E35" s="25"/>
      <c r="F35" s="1" t="s">
        <v>60</v>
      </c>
      <c r="G35" s="1" t="s">
        <v>68</v>
      </c>
      <c r="H35" s="1" t="s">
        <v>69</v>
      </c>
      <c r="I35" s="16" t="s">
        <v>78</v>
      </c>
      <c r="J35" s="16">
        <v>0.4</v>
      </c>
      <c r="K35" s="32">
        <f t="shared" si="0"/>
        <v>-0.13941493956803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  <row r="36" spans="1:23" ht="13.15" hidden="1" outlineLevel="1" x14ac:dyDescent="0.35">
      <c r="E36" s="25"/>
      <c r="F36" s="1" t="s">
        <v>60</v>
      </c>
      <c r="G36" s="1" t="s">
        <v>68</v>
      </c>
      <c r="H36" s="1" t="s">
        <v>69</v>
      </c>
      <c r="I36" s="16" t="s">
        <v>79</v>
      </c>
      <c r="J36" s="16">
        <v>0.45</v>
      </c>
      <c r="K36" s="32">
        <f t="shared" si="0"/>
        <v>-6.733468563279274E-2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23" ht="13.15" hidden="1" outlineLevel="1" x14ac:dyDescent="0.35">
      <c r="E37" s="25"/>
      <c r="F37" s="1" t="s">
        <v>60</v>
      </c>
      <c r="G37" s="1" t="s">
        <v>68</v>
      </c>
      <c r="H37" s="1" t="s">
        <v>69</v>
      </c>
      <c r="I37" s="16" t="s">
        <v>80</v>
      </c>
      <c r="J37" s="16">
        <v>0.5</v>
      </c>
      <c r="K37" s="32">
        <f t="shared" si="0"/>
        <v>0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23" ht="13.15" hidden="1" outlineLevel="1" x14ac:dyDescent="0.35">
      <c r="E38" s="25"/>
      <c r="F38" s="1" t="s">
        <v>60</v>
      </c>
      <c r="G38" s="1" t="s">
        <v>68</v>
      </c>
      <c r="H38" s="1" t="s">
        <v>69</v>
      </c>
      <c r="I38" s="16" t="s">
        <v>81</v>
      </c>
      <c r="J38" s="16">
        <v>0.55000000000000004</v>
      </c>
      <c r="K38" s="32">
        <f t="shared" si="0"/>
        <v>7.6546606473526374E-2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23" ht="13.15" hidden="1" outlineLevel="1" x14ac:dyDescent="0.35">
      <c r="E39" s="25"/>
      <c r="F39" s="1" t="s">
        <v>60</v>
      </c>
      <c r="G39" s="1" t="s">
        <v>68</v>
      </c>
      <c r="H39" s="1" t="s">
        <v>69</v>
      </c>
      <c r="I39" s="16" t="s">
        <v>82</v>
      </c>
      <c r="J39" s="16">
        <v>0.6</v>
      </c>
      <c r="K39" s="32">
        <f t="shared" si="0"/>
        <v>0.14041744805097467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23" ht="13.15" hidden="1" outlineLevel="1" x14ac:dyDescent="0.35">
      <c r="E40" s="25"/>
      <c r="F40" s="1" t="s">
        <v>60</v>
      </c>
      <c r="G40" s="1" t="s">
        <v>68</v>
      </c>
      <c r="H40" s="1" t="s">
        <v>69</v>
      </c>
      <c r="I40" s="16" t="s">
        <v>83</v>
      </c>
      <c r="J40" s="16">
        <v>0.65</v>
      </c>
      <c r="K40" s="32">
        <f t="shared" si="0"/>
        <v>0.22682459207767666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23" ht="13.15" hidden="1" outlineLevel="1" x14ac:dyDescent="0.35">
      <c r="E41" s="25"/>
      <c r="F41" s="1" t="s">
        <v>60</v>
      </c>
      <c r="G41" s="1" t="s">
        <v>68</v>
      </c>
      <c r="H41" s="1" t="s">
        <v>69</v>
      </c>
      <c r="I41" s="16" t="s">
        <v>84</v>
      </c>
      <c r="J41" s="16">
        <v>0.7</v>
      </c>
      <c r="K41" s="32">
        <f t="shared" si="0"/>
        <v>0.29802217724222141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23" ht="13.15" hidden="1" outlineLevel="1" x14ac:dyDescent="0.35">
      <c r="E42" s="25"/>
      <c r="F42" s="1" t="s">
        <v>60</v>
      </c>
      <c r="G42" s="1" t="s">
        <v>68</v>
      </c>
      <c r="H42" s="1" t="s">
        <v>69</v>
      </c>
      <c r="I42" s="16" t="s">
        <v>85</v>
      </c>
      <c r="J42" s="16">
        <v>0.75</v>
      </c>
      <c r="K42" s="32">
        <f t="shared" si="0"/>
        <v>0.46963846414915594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23" ht="13.15" hidden="1" outlineLevel="1" x14ac:dyDescent="0.35">
      <c r="E43" s="25"/>
      <c r="F43" s="1" t="s">
        <v>60</v>
      </c>
      <c r="G43" s="1" t="s">
        <v>68</v>
      </c>
      <c r="H43" s="1" t="s">
        <v>69</v>
      </c>
      <c r="I43" s="16" t="s">
        <v>86</v>
      </c>
      <c r="J43" s="16">
        <v>0.8</v>
      </c>
      <c r="K43" s="32">
        <f t="shared" si="0"/>
        <v>0.85372492724387583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ht="13.15" hidden="1" outlineLevel="1" x14ac:dyDescent="0.35">
      <c r="E44" s="25"/>
      <c r="F44" s="1" t="s">
        <v>60</v>
      </c>
      <c r="G44" s="1" t="s">
        <v>68</v>
      </c>
      <c r="H44" s="1" t="s">
        <v>69</v>
      </c>
      <c r="I44" s="16" t="s">
        <v>87</v>
      </c>
      <c r="J44" s="16">
        <v>0.85</v>
      </c>
      <c r="K44" s="32">
        <f t="shared" si="0"/>
        <v>1.1350594456600873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23" ht="13.15" hidden="1" outlineLevel="1" x14ac:dyDescent="0.35">
      <c r="E45" s="25"/>
      <c r="F45" s="1" t="s">
        <v>60</v>
      </c>
      <c r="G45" s="1" t="s">
        <v>68</v>
      </c>
      <c r="H45" s="1" t="s">
        <v>69</v>
      </c>
      <c r="I45" s="16" t="s">
        <v>88</v>
      </c>
      <c r="J45" s="16">
        <v>0.9</v>
      </c>
      <c r="K45" s="32">
        <f t="shared" si="0"/>
        <v>1.615026815759405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23" collapsed="1" x14ac:dyDescent="0.45"/>
    <row r="47" spans="1:23" s="75" customFormat="1" ht="13.15" x14ac:dyDescent="0.4">
      <c r="A47" s="75" t="s">
        <v>57</v>
      </c>
      <c r="I47" s="76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BC4E-C27D-4F9A-A4BD-1347FE590B3A}">
  <sheetPr codeName="Sheet7">
    <tabColor rgb="FFCCCCCE"/>
  </sheetPr>
  <dimension ref="A1:V86"/>
  <sheetViews>
    <sheetView showGridLines="0" zoomScale="80" zoomScaleNormal="80" workbookViewId="0">
      <pane ySplit="5" topLeftCell="A6" activePane="bottomLeft" state="frozen"/>
      <selection activeCell="C40" sqref="C40"/>
      <selection pane="bottomLeft" activeCell="A40" sqref="A40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65" customWidth="1"/>
    <col min="6" max="6" width="20.375" style="1" bestFit="1" customWidth="1"/>
    <col min="7" max="7" width="50.75" style="1" bestFit="1" customWidth="1"/>
    <col min="8" max="8" width="7.875" style="1" customWidth="1"/>
    <col min="9" max="9" width="9" style="16" customWidth="1"/>
    <col min="10" max="10" width="2.75" style="1" customWidth="1"/>
    <col min="11" max="22" width="9" style="16" customWidth="1"/>
    <col min="23" max="16384" width="9" style="1" hidden="1"/>
  </cols>
  <sheetData>
    <row r="1" spans="1:22" s="4" customFormat="1" ht="30.75" x14ac:dyDescent="0.35">
      <c r="A1" s="4" t="str">
        <f ca="1">RIGHT(CELL("filename", A1), LEN(CELL("filename", A1)) - SEARCH("]", CELL("filename", A1)))</f>
        <v>Wastewater.Reduction</v>
      </c>
      <c r="D1" s="5"/>
      <c r="I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13.15" x14ac:dyDescent="0.35">
      <c r="E2" s="1"/>
      <c r="I2" s="17"/>
      <c r="K2" s="17" t="s">
        <v>15</v>
      </c>
      <c r="L2" s="17" t="s">
        <v>16</v>
      </c>
      <c r="M2" s="17" t="s">
        <v>17</v>
      </c>
      <c r="N2" s="17" t="s">
        <v>18</v>
      </c>
      <c r="O2" s="17" t="s">
        <v>19</v>
      </c>
      <c r="P2" s="17" t="s">
        <v>20</v>
      </c>
      <c r="Q2" s="17" t="s">
        <v>21</v>
      </c>
      <c r="R2" s="17" t="s">
        <v>22</v>
      </c>
      <c r="S2" s="17" t="s">
        <v>23</v>
      </c>
      <c r="T2" s="17" t="s">
        <v>24</v>
      </c>
      <c r="U2" s="17" t="s">
        <v>25</v>
      </c>
    </row>
    <row r="3" spans="1:22" ht="13.15" x14ac:dyDescent="0.35">
      <c r="E3" s="7" t="s">
        <v>50</v>
      </c>
      <c r="F3" s="7" t="s">
        <v>58</v>
      </c>
      <c r="G3" s="7" t="s">
        <v>52</v>
      </c>
      <c r="H3" s="7" t="s">
        <v>13</v>
      </c>
      <c r="I3" s="18" t="s">
        <v>53</v>
      </c>
      <c r="J3" s="7"/>
    </row>
    <row r="4" spans="1:22" ht="13.15" x14ac:dyDescent="0.35">
      <c r="E4" s="1"/>
    </row>
    <row r="5" spans="1:22" ht="13.15" x14ac:dyDescent="0.35">
      <c r="E5" s="1"/>
      <c r="I5" s="19"/>
      <c r="J5" s="3"/>
    </row>
    <row r="6" spans="1:22" ht="13.15" x14ac:dyDescent="0.35">
      <c r="E6" s="1"/>
    </row>
    <row r="7" spans="1:22" s="70" customFormat="1" ht="13.15" x14ac:dyDescent="0.35">
      <c r="A7" s="70" t="s">
        <v>59</v>
      </c>
      <c r="I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3.15" x14ac:dyDescent="0.35">
      <c r="E8" s="1"/>
      <c r="I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2" ht="13.15" x14ac:dyDescent="0.35">
      <c r="E9" s="1" t="s">
        <v>28</v>
      </c>
      <c r="F9" s="1" t="s">
        <v>89</v>
      </c>
      <c r="G9" s="1" t="s">
        <v>54</v>
      </c>
      <c r="H9" s="1" t="s">
        <v>30</v>
      </c>
      <c r="I9" s="27"/>
      <c r="J9" s="10"/>
      <c r="K9" s="31">
        <f>Inputs_All!L29</f>
        <v>238638.203632783</v>
      </c>
      <c r="L9" s="31">
        <f>Inputs_All!M29</f>
        <v>236479.28153353799</v>
      </c>
      <c r="M9" s="31">
        <f>Inputs_All!N29</f>
        <v>237288.05480719509</v>
      </c>
      <c r="N9" s="31">
        <f>Inputs_All!O29</f>
        <v>231350.43700000001</v>
      </c>
      <c r="O9" s="31">
        <f>Inputs_All!P29</f>
        <v>254329.20260804359</v>
      </c>
      <c r="P9" s="31">
        <f>Inputs_All!Q29</f>
        <v>249849.30799999999</v>
      </c>
      <c r="Q9" s="31">
        <f>Inputs_All!R29</f>
        <v>251215.1227544935</v>
      </c>
      <c r="R9" s="31">
        <f>Inputs_All!S29</f>
        <v>249899.96746133361</v>
      </c>
      <c r="S9" s="31">
        <f>Inputs_All!T29</f>
        <v>245992.9280737059</v>
      </c>
      <c r="T9" s="31">
        <f>Inputs_All!U29</f>
        <v>264701.03763765958</v>
      </c>
      <c r="U9" s="31">
        <f>Inputs_All!V29</f>
        <v>273787.21503416821</v>
      </c>
    </row>
    <row r="10" spans="1:22" ht="13.15" hidden="1" outlineLevel="1" x14ac:dyDescent="0.35">
      <c r="E10" s="1" t="s">
        <v>32</v>
      </c>
      <c r="F10" s="1" t="s">
        <v>89</v>
      </c>
      <c r="G10" s="1" t="s">
        <v>54</v>
      </c>
      <c r="H10" s="1" t="s">
        <v>30</v>
      </c>
      <c r="I10" s="28"/>
      <c r="J10" s="8"/>
      <c r="K10" s="31">
        <f>Inputs_All!L30</f>
        <v>123034.36</v>
      </c>
      <c r="L10" s="31">
        <f>Inputs_All!M30</f>
        <v>121700.8</v>
      </c>
      <c r="M10" s="31">
        <f>Inputs_All!N30</f>
        <v>114432.8</v>
      </c>
      <c r="N10" s="31">
        <f>Inputs_All!O30</f>
        <v>117901</v>
      </c>
      <c r="O10" s="31">
        <f>Inputs_All!P30</f>
        <v>105386.04</v>
      </c>
      <c r="P10" s="31">
        <f>Inputs_All!Q30</f>
        <v>103013.4982285038</v>
      </c>
      <c r="Q10" s="31">
        <f>Inputs_All!R30</f>
        <v>98958.57</v>
      </c>
      <c r="R10" s="31">
        <f>Inputs_All!S30</f>
        <v>93372.02</v>
      </c>
      <c r="S10" s="31">
        <f>Inputs_All!T30</f>
        <v>93403.42</v>
      </c>
      <c r="T10" s="31">
        <f>Inputs_All!U30</f>
        <v>90059.38</v>
      </c>
      <c r="U10" s="31">
        <f>Inputs_All!V30</f>
        <v>85438.97</v>
      </c>
    </row>
    <row r="11" spans="1:22" ht="13.15" hidden="1" outlineLevel="1" x14ac:dyDescent="0.35">
      <c r="E11" s="1" t="s">
        <v>33</v>
      </c>
      <c r="F11" s="1" t="s">
        <v>89</v>
      </c>
      <c r="G11" s="1" t="s">
        <v>54</v>
      </c>
      <c r="H11" s="1" t="s">
        <v>30</v>
      </c>
      <c r="I11" s="28"/>
      <c r="J11" s="8"/>
      <c r="K11" s="31">
        <f>Inputs_All!L31</f>
        <v>2357.14</v>
      </c>
      <c r="L11" s="31">
        <f>Inputs_All!M31</f>
        <v>2699.45</v>
      </c>
      <c r="M11" s="31">
        <f>Inputs_All!N31</f>
        <v>2649.72</v>
      </c>
      <c r="N11" s="31">
        <f>Inputs_All!O31</f>
        <v>2453.1289501344841</v>
      </c>
      <c r="O11" s="31">
        <f>Inputs_All!P31</f>
        <v>1799.914651501</v>
      </c>
      <c r="P11" s="31">
        <f>Inputs_All!Q31</f>
        <v>1917.9218435668961</v>
      </c>
      <c r="Q11" s="31">
        <f>Inputs_All!R31</f>
        <v>1935.077047566896</v>
      </c>
      <c r="R11" s="31">
        <f>Inputs_All!S31</f>
        <v>1993.836664516896</v>
      </c>
      <c r="S11" s="31">
        <f>Inputs_All!T31</f>
        <v>1999.5442495168959</v>
      </c>
      <c r="T11" s="31">
        <f>Inputs_All!U31</f>
        <v>2065.9620929124212</v>
      </c>
      <c r="U11" s="31">
        <f>Inputs_All!V31</f>
        <v>2104.53236454033</v>
      </c>
    </row>
    <row r="12" spans="1:22" ht="13.15" hidden="1" outlineLevel="1" x14ac:dyDescent="0.35">
      <c r="E12" s="1" t="s">
        <v>34</v>
      </c>
      <c r="F12" s="1" t="s">
        <v>89</v>
      </c>
      <c r="G12" s="1" t="s">
        <v>54</v>
      </c>
      <c r="H12" s="1" t="s">
        <v>30</v>
      </c>
      <c r="I12" s="28"/>
      <c r="J12" s="8"/>
      <c r="K12" s="31">
        <f>Inputs_All!L32</f>
        <v>119127.02</v>
      </c>
      <c r="L12" s="31">
        <f>Inputs_All!M32</f>
        <v>131003.3</v>
      </c>
      <c r="M12" s="31">
        <f>Inputs_All!N32</f>
        <v>132671.82</v>
      </c>
      <c r="N12" s="31">
        <f>Inputs_All!O32</f>
        <v>122554.94</v>
      </c>
      <c r="O12" s="31">
        <f>Inputs_All!P32</f>
        <v>120685.79</v>
      </c>
      <c r="P12" s="31">
        <f>Inputs_All!Q32</f>
        <v>120685.79</v>
      </c>
      <c r="Q12" s="31">
        <f>Inputs_All!R32</f>
        <v>99645.23</v>
      </c>
      <c r="R12" s="31">
        <f>Inputs_All!S32</f>
        <v>99197.11</v>
      </c>
      <c r="S12" s="31">
        <f>Inputs_All!T32</f>
        <v>98547.87</v>
      </c>
      <c r="T12" s="31">
        <f>Inputs_All!U32</f>
        <v>97924.5</v>
      </c>
      <c r="U12" s="31">
        <f>Inputs_All!V32</f>
        <v>97062.31</v>
      </c>
    </row>
    <row r="13" spans="1:22" ht="13.15" hidden="1" outlineLevel="1" x14ac:dyDescent="0.35">
      <c r="E13" s="1" t="s">
        <v>35</v>
      </c>
      <c r="F13" s="1" t="s">
        <v>89</v>
      </c>
      <c r="G13" s="1" t="s">
        <v>54</v>
      </c>
      <c r="H13" s="1" t="s">
        <v>30</v>
      </c>
      <c r="I13" s="28"/>
      <c r="J13" s="8"/>
      <c r="K13" s="31">
        <f>Inputs_All!L33</f>
        <v>276682.18640514847</v>
      </c>
      <c r="L13" s="31">
        <f>Inputs_All!M33</f>
        <v>271590.16615790478</v>
      </c>
      <c r="M13" s="31">
        <f>Inputs_All!N33</f>
        <v>286762.403079668</v>
      </c>
      <c r="N13" s="31">
        <f>Inputs_All!O33</f>
        <v>330756.2170017091</v>
      </c>
      <c r="O13" s="31">
        <f>Inputs_All!P33</f>
        <v>345568.67124468187</v>
      </c>
      <c r="P13" s="31">
        <f>Inputs_All!Q33</f>
        <v>359008.23951086449</v>
      </c>
      <c r="Q13" s="31">
        <f>Inputs_All!R33</f>
        <v>376329.85950056522</v>
      </c>
      <c r="R13" s="31">
        <f>Inputs_All!S33</f>
        <v>387342.12771862838</v>
      </c>
      <c r="S13" s="31">
        <f>Inputs_All!T33</f>
        <v>402016.00526442489</v>
      </c>
      <c r="T13" s="31">
        <f>Inputs_All!U33</f>
        <v>417388.42922772717</v>
      </c>
      <c r="U13" s="31">
        <f>Inputs_All!V33</f>
        <v>426677.87718762842</v>
      </c>
    </row>
    <row r="14" spans="1:22" ht="13.15" hidden="1" outlineLevel="1" x14ac:dyDescent="0.35">
      <c r="E14" s="1" t="s">
        <v>36</v>
      </c>
      <c r="F14" s="1" t="s">
        <v>89</v>
      </c>
      <c r="G14" s="1" t="s">
        <v>54</v>
      </c>
      <c r="H14" s="1" t="s">
        <v>30</v>
      </c>
      <c r="I14" s="28"/>
      <c r="J14" s="8"/>
      <c r="K14" s="31">
        <f>Inputs_All!L34</f>
        <v>79948</v>
      </c>
      <c r="L14" s="31">
        <f>Inputs_All!M34</f>
        <v>80285</v>
      </c>
      <c r="M14" s="31">
        <f>Inputs_All!N34</f>
        <v>83001</v>
      </c>
      <c r="N14" s="31">
        <f>Inputs_All!O34</f>
        <v>83274</v>
      </c>
      <c r="O14" s="31">
        <f>Inputs_All!P34</f>
        <v>89864.225999999995</v>
      </c>
      <c r="P14" s="31">
        <f>Inputs_All!Q34</f>
        <v>83752</v>
      </c>
      <c r="Q14" s="31">
        <f>Inputs_All!R34</f>
        <v>83707</v>
      </c>
      <c r="R14" s="31">
        <f>Inputs_All!S34</f>
        <v>82606</v>
      </c>
      <c r="S14" s="31">
        <f>Inputs_All!T34</f>
        <v>84377</v>
      </c>
      <c r="T14" s="31">
        <f>Inputs_All!U34</f>
        <v>86932</v>
      </c>
      <c r="U14" s="31">
        <f>Inputs_All!V34</f>
        <v>89562</v>
      </c>
    </row>
    <row r="15" spans="1:22" ht="13.15" hidden="1" outlineLevel="1" x14ac:dyDescent="0.35">
      <c r="E15" s="1" t="s">
        <v>37</v>
      </c>
      <c r="F15" s="1" t="s">
        <v>89</v>
      </c>
      <c r="G15" s="1" t="s">
        <v>54</v>
      </c>
      <c r="H15" s="1" t="s">
        <v>30</v>
      </c>
      <c r="I15" s="28"/>
      <c r="J15" s="8"/>
      <c r="K15" s="31">
        <f>Inputs_All!L35</f>
        <v>150434.82699999999</v>
      </c>
      <c r="L15" s="31">
        <f>Inputs_All!M35</f>
        <v>152110.77799999999</v>
      </c>
      <c r="M15" s="31">
        <f>Inputs_All!N35</f>
        <v>152686.174</v>
      </c>
      <c r="N15" s="31">
        <f>Inputs_All!O35</f>
        <v>173450.47840208479</v>
      </c>
      <c r="O15" s="31">
        <f>Inputs_All!P35</f>
        <v>174748.1838325045</v>
      </c>
      <c r="P15" s="31">
        <f>Inputs_All!Q35</f>
        <v>173572.6295194838</v>
      </c>
      <c r="Q15" s="31">
        <f>Inputs_All!R35</f>
        <v>175141.50316115061</v>
      </c>
      <c r="R15" s="31">
        <f>Inputs_All!S35</f>
        <v>174113.96233161641</v>
      </c>
      <c r="S15" s="31">
        <f>Inputs_All!T35</f>
        <v>174721.94243911799</v>
      </c>
      <c r="T15" s="31">
        <f>Inputs_All!U35</f>
        <v>176549.3365445071</v>
      </c>
      <c r="U15" s="31">
        <f>Inputs_All!V35</f>
        <v>185332.02247598811</v>
      </c>
    </row>
    <row r="16" spans="1:22" ht="13.15" hidden="1" outlineLevel="1" x14ac:dyDescent="0.35">
      <c r="E16" s="1" t="s">
        <v>38</v>
      </c>
      <c r="F16" s="1" t="s">
        <v>89</v>
      </c>
      <c r="G16" s="1" t="s">
        <v>54</v>
      </c>
      <c r="H16" s="1" t="s">
        <v>30</v>
      </c>
      <c r="I16" s="28"/>
      <c r="J16" s="8"/>
      <c r="K16" s="31">
        <f>Inputs_All!L36</f>
        <v>421942.07879179373</v>
      </c>
      <c r="L16" s="31">
        <f>Inputs_All!M36</f>
        <v>401594.00834640238</v>
      </c>
      <c r="M16" s="31">
        <f>Inputs_All!N36</f>
        <v>404457.42203459132</v>
      </c>
      <c r="N16" s="31">
        <f>Inputs_All!O36</f>
        <v>397027.42006227578</v>
      </c>
      <c r="O16" s="31">
        <f>Inputs_All!P36</f>
        <v>396741.86583337589</v>
      </c>
      <c r="P16" s="31">
        <f>Inputs_All!Q36</f>
        <v>395336.3325140684</v>
      </c>
      <c r="Q16" s="31">
        <f>Inputs_All!R36</f>
        <v>395336.3325140684</v>
      </c>
      <c r="R16" s="31">
        <f>Inputs_All!S36</f>
        <v>390784.04210338922</v>
      </c>
      <c r="S16" s="31">
        <f>Inputs_All!T36</f>
        <v>386493.75169270992</v>
      </c>
      <c r="T16" s="31">
        <f>Inputs_All!U36</f>
        <v>380564.54167935217</v>
      </c>
      <c r="U16" s="31">
        <f>Inputs_All!V36</f>
        <v>373460.38526420877</v>
      </c>
    </row>
    <row r="17" spans="1:22" ht="13.15" hidden="1" outlineLevel="1" x14ac:dyDescent="0.35">
      <c r="E17" s="1" t="s">
        <v>55</v>
      </c>
      <c r="F17" s="1" t="s">
        <v>89</v>
      </c>
      <c r="G17" s="1" t="s">
        <v>54</v>
      </c>
      <c r="H17" s="1" t="s">
        <v>30</v>
      </c>
      <c r="I17" s="28"/>
      <c r="J17" s="8"/>
      <c r="K17" s="31">
        <f>Inputs_All!L37</f>
        <v>266050.10155922151</v>
      </c>
      <c r="L17" s="31">
        <f>Inputs_All!M37</f>
        <v>273900.71622041258</v>
      </c>
      <c r="M17" s="31">
        <f>Inputs_All!N37</f>
        <v>263204.2932017431</v>
      </c>
      <c r="N17" s="31">
        <f>Inputs_All!O37</f>
        <v>274074.92152288812</v>
      </c>
      <c r="O17" s="31">
        <f>Inputs_All!P37</f>
        <v>282354.71935272752</v>
      </c>
      <c r="P17" s="31">
        <f>Inputs_All!Q37</f>
        <v>306961.57986533531</v>
      </c>
      <c r="Q17" s="31">
        <f>Inputs_All!R37</f>
        <v>317390.04247931251</v>
      </c>
      <c r="R17" s="31">
        <f>Inputs_All!S37</f>
        <v>327358.46296273282</v>
      </c>
      <c r="S17" s="31">
        <f>Inputs_All!T37</f>
        <v>331101.71494877723</v>
      </c>
      <c r="T17" s="31">
        <f>Inputs_All!U37</f>
        <v>350311.01408704929</v>
      </c>
      <c r="U17" s="31">
        <f>Inputs_All!V37</f>
        <v>346850.12297835341</v>
      </c>
    </row>
    <row r="18" spans="1:22" ht="13.15" hidden="1" outlineLevel="1" x14ac:dyDescent="0.35">
      <c r="E18" s="1" t="s">
        <v>40</v>
      </c>
      <c r="F18" s="1" t="s">
        <v>89</v>
      </c>
      <c r="G18" s="1" t="s">
        <v>54</v>
      </c>
      <c r="H18" s="1" t="s">
        <v>30</v>
      </c>
      <c r="I18" s="28"/>
      <c r="J18" s="8"/>
      <c r="K18" s="31">
        <f>Inputs_All!L38</f>
        <v>114228.74</v>
      </c>
      <c r="L18" s="31">
        <f>Inputs_All!M38</f>
        <v>115728.54</v>
      </c>
      <c r="M18" s="31">
        <f>Inputs_All!N38</f>
        <v>113983.74</v>
      </c>
      <c r="N18" s="31">
        <f>Inputs_All!O38</f>
        <v>112616.530377</v>
      </c>
      <c r="O18" s="31">
        <f>Inputs_All!P38</f>
        <v>121739.84</v>
      </c>
      <c r="P18" s="31">
        <f>Inputs_All!Q38</f>
        <v>113337.44577966019</v>
      </c>
      <c r="Q18" s="31">
        <f>Inputs_All!R38</f>
        <v>119530.9902898838</v>
      </c>
      <c r="R18" s="31">
        <f>Inputs_All!S38</f>
        <v>118290.2302887103</v>
      </c>
      <c r="S18" s="31">
        <f>Inputs_All!T38</f>
        <v>115893.0699724476</v>
      </c>
      <c r="T18" s="31">
        <f>Inputs_All!U38</f>
        <v>112669.858803107</v>
      </c>
      <c r="U18" s="31">
        <f>Inputs_All!V38</f>
        <v>107158.7435648056</v>
      </c>
    </row>
    <row r="19" spans="1:22" ht="13.15" hidden="1" outlineLevel="1" x14ac:dyDescent="0.35">
      <c r="E19" s="1" t="s">
        <v>41</v>
      </c>
      <c r="F19" s="1" t="s">
        <v>89</v>
      </c>
      <c r="G19" s="1" t="s">
        <v>54</v>
      </c>
      <c r="H19" s="1" t="s">
        <v>30</v>
      </c>
      <c r="I19" s="28"/>
      <c r="J19" s="8"/>
      <c r="K19" s="31">
        <f>Inputs_All!L39</f>
        <v>162576.08172300301</v>
      </c>
      <c r="L19" s="31">
        <f>Inputs_All!M39</f>
        <v>162204.06904890109</v>
      </c>
      <c r="M19" s="31">
        <f>Inputs_All!N39</f>
        <v>162044.3054502758</v>
      </c>
      <c r="N19" s="31">
        <f>Inputs_All!O39</f>
        <v>159199.7461800504</v>
      </c>
      <c r="O19" s="31">
        <f>Inputs_All!P39</f>
        <v>161362</v>
      </c>
      <c r="P19" s="31">
        <f>Inputs_All!Q39</f>
        <v>171566.8</v>
      </c>
      <c r="Q19" s="31">
        <f>Inputs_All!R39</f>
        <v>204420</v>
      </c>
      <c r="R19" s="31">
        <f>Inputs_All!S39</f>
        <v>190468.42389999999</v>
      </c>
      <c r="S19" s="31">
        <f>Inputs_All!T39</f>
        <v>174987</v>
      </c>
      <c r="T19" s="31">
        <f>Inputs_All!U39</f>
        <v>174988.1</v>
      </c>
      <c r="U19" s="31">
        <f>Inputs_All!V39</f>
        <v>181082.2</v>
      </c>
    </row>
    <row r="20" spans="1:22" ht="13.15" collapsed="1" x14ac:dyDescent="0.35">
      <c r="E20" s="1"/>
      <c r="I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2" s="70" customFormat="1" ht="13.15" x14ac:dyDescent="0.35">
      <c r="A21" s="70" t="s">
        <v>63</v>
      </c>
      <c r="I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13.15" x14ac:dyDescent="0.35">
      <c r="E22" s="1"/>
      <c r="I22" s="29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2" ht="13.15" x14ac:dyDescent="0.35">
      <c r="E23" s="1" t="s">
        <v>28</v>
      </c>
      <c r="F23" s="1" t="s">
        <v>89</v>
      </c>
      <c r="G23" s="1" t="s">
        <v>62</v>
      </c>
      <c r="H23" s="1" t="s">
        <v>30</v>
      </c>
      <c r="I23" s="30">
        <f>M9</f>
        <v>237288.05480719509</v>
      </c>
      <c r="J23" s="10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2" ht="13.15" hidden="1" outlineLevel="1" x14ac:dyDescent="0.35">
      <c r="E24" s="1" t="s">
        <v>32</v>
      </c>
      <c r="F24" s="1" t="s">
        <v>89</v>
      </c>
      <c r="G24" s="1" t="s">
        <v>62</v>
      </c>
      <c r="H24" s="1" t="s">
        <v>30</v>
      </c>
      <c r="I24" s="30">
        <f t="shared" ref="I24:I33" si="0">M10</f>
        <v>114432.8</v>
      </c>
      <c r="J24" s="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1:22" ht="13.15" hidden="1" outlineLevel="1" x14ac:dyDescent="0.35">
      <c r="E25" s="1" t="s">
        <v>33</v>
      </c>
      <c r="F25" s="1" t="s">
        <v>89</v>
      </c>
      <c r="G25" s="1" t="s">
        <v>62</v>
      </c>
      <c r="H25" s="1" t="s">
        <v>30</v>
      </c>
      <c r="I25" s="30">
        <f t="shared" si="0"/>
        <v>2649.72</v>
      </c>
      <c r="J25" s="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2" ht="13.15" hidden="1" outlineLevel="1" x14ac:dyDescent="0.35">
      <c r="E26" s="1" t="s">
        <v>34</v>
      </c>
      <c r="F26" s="1" t="s">
        <v>89</v>
      </c>
      <c r="G26" s="1" t="s">
        <v>62</v>
      </c>
      <c r="H26" s="1" t="s">
        <v>30</v>
      </c>
      <c r="I26" s="30">
        <f t="shared" si="0"/>
        <v>132671.82</v>
      </c>
      <c r="J26" s="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spans="1:22" ht="13.15" hidden="1" outlineLevel="1" x14ac:dyDescent="0.35">
      <c r="E27" s="1" t="s">
        <v>35</v>
      </c>
      <c r="F27" s="1" t="s">
        <v>89</v>
      </c>
      <c r="G27" s="1" t="s">
        <v>62</v>
      </c>
      <c r="H27" s="1" t="s">
        <v>30</v>
      </c>
      <c r="I27" s="30">
        <f t="shared" si="0"/>
        <v>286762.403079668</v>
      </c>
      <c r="J27" s="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2" ht="13.15" hidden="1" outlineLevel="1" x14ac:dyDescent="0.35">
      <c r="E28" s="1" t="s">
        <v>36</v>
      </c>
      <c r="F28" s="1" t="s">
        <v>89</v>
      </c>
      <c r="G28" s="1" t="s">
        <v>62</v>
      </c>
      <c r="H28" s="1" t="s">
        <v>30</v>
      </c>
      <c r="I28" s="30">
        <f t="shared" si="0"/>
        <v>83001</v>
      </c>
      <c r="J28" s="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1:22" ht="13.15" hidden="1" outlineLevel="1" x14ac:dyDescent="0.35">
      <c r="E29" s="1" t="s">
        <v>37</v>
      </c>
      <c r="F29" s="1" t="s">
        <v>89</v>
      </c>
      <c r="G29" s="1" t="s">
        <v>62</v>
      </c>
      <c r="H29" s="1" t="s">
        <v>30</v>
      </c>
      <c r="I29" s="30">
        <f t="shared" si="0"/>
        <v>152686.174</v>
      </c>
      <c r="J29" s="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2" ht="13.15" hidden="1" outlineLevel="1" x14ac:dyDescent="0.35">
      <c r="E30" s="1" t="s">
        <v>38</v>
      </c>
      <c r="F30" s="1" t="s">
        <v>89</v>
      </c>
      <c r="G30" s="1" t="s">
        <v>62</v>
      </c>
      <c r="H30" s="1" t="s">
        <v>30</v>
      </c>
      <c r="I30" s="30">
        <f t="shared" si="0"/>
        <v>404457.42203459132</v>
      </c>
      <c r="J30" s="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22" ht="13.15" hidden="1" outlineLevel="1" x14ac:dyDescent="0.35">
      <c r="E31" s="1" t="s">
        <v>55</v>
      </c>
      <c r="F31" s="1" t="s">
        <v>89</v>
      </c>
      <c r="G31" s="1" t="s">
        <v>62</v>
      </c>
      <c r="H31" s="1" t="s">
        <v>30</v>
      </c>
      <c r="I31" s="30">
        <f t="shared" si="0"/>
        <v>263204.2932017431</v>
      </c>
      <c r="J31" s="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2" ht="13.15" hidden="1" outlineLevel="1" x14ac:dyDescent="0.35">
      <c r="E32" s="1" t="s">
        <v>40</v>
      </c>
      <c r="F32" s="1" t="s">
        <v>89</v>
      </c>
      <c r="G32" s="1" t="s">
        <v>62</v>
      </c>
      <c r="H32" s="1" t="s">
        <v>30</v>
      </c>
      <c r="I32" s="30">
        <f t="shared" si="0"/>
        <v>113983.74</v>
      </c>
      <c r="J32" s="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2" ht="13.15" hidden="1" outlineLevel="1" x14ac:dyDescent="0.35">
      <c r="E33" s="1" t="s">
        <v>41</v>
      </c>
      <c r="F33" s="1" t="s">
        <v>89</v>
      </c>
      <c r="G33" s="1" t="s">
        <v>62</v>
      </c>
      <c r="H33" s="1" t="s">
        <v>30</v>
      </c>
      <c r="I33" s="30">
        <f t="shared" si="0"/>
        <v>162044.3054502758</v>
      </c>
      <c r="J33" s="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2" ht="13.15" collapsed="1" x14ac:dyDescent="0.35">
      <c r="E34" s="1"/>
      <c r="I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2" s="70" customFormat="1" ht="13.15" x14ac:dyDescent="0.35">
      <c r="A35" s="70" t="s">
        <v>63</v>
      </c>
      <c r="I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s="72" customFormat="1" ht="13.15" x14ac:dyDescent="0.35">
      <c r="I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</row>
    <row r="37" spans="1:22" ht="13.15" x14ac:dyDescent="0.35">
      <c r="E37" s="1"/>
      <c r="G37" s="1" t="s">
        <v>64</v>
      </c>
      <c r="I37" s="31" t="str">
        <f>Inputs_All!$J$43</f>
        <v>2021-22</v>
      </c>
    </row>
    <row r="38" spans="1:22" ht="13.15" x14ac:dyDescent="0.35">
      <c r="E38" s="1"/>
      <c r="I38" s="29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1:22" ht="13.15" x14ac:dyDescent="0.35">
      <c r="E39" s="1" t="s">
        <v>28</v>
      </c>
      <c r="F39" s="1" t="s">
        <v>89</v>
      </c>
      <c r="G39" s="1" t="s">
        <v>65</v>
      </c>
      <c r="H39" s="1" t="s">
        <v>30</v>
      </c>
      <c r="I39" s="28"/>
      <c r="J39" s="10"/>
      <c r="K39" s="26">
        <f>IF(K$2=$I$37,"",$I23-K9)</f>
        <v>-1350.1488255879085</v>
      </c>
      <c r="L39" s="26">
        <f t="shared" ref="L39:U39" si="1">IF(L$2=$I$37,"",$I23-L9)</f>
        <v>808.77327365710516</v>
      </c>
      <c r="M39" s="26" t="str">
        <f t="shared" si="1"/>
        <v/>
      </c>
      <c r="N39" s="26">
        <f t="shared" si="1"/>
        <v>5937.6178071950853</v>
      </c>
      <c r="O39" s="26">
        <f t="shared" si="1"/>
        <v>-17041.147800848499</v>
      </c>
      <c r="P39" s="26">
        <f t="shared" si="1"/>
        <v>-12561.253192804899</v>
      </c>
      <c r="Q39" s="26">
        <f t="shared" si="1"/>
        <v>-13927.067947298405</v>
      </c>
      <c r="R39" s="26">
        <f t="shared" si="1"/>
        <v>-12611.912654138519</v>
      </c>
      <c r="S39" s="26">
        <f t="shared" si="1"/>
        <v>-8704.8732665108109</v>
      </c>
      <c r="T39" s="26">
        <f t="shared" si="1"/>
        <v>-27412.982830464491</v>
      </c>
      <c r="U39" s="26">
        <f t="shared" si="1"/>
        <v>-36499.160226973123</v>
      </c>
    </row>
    <row r="40" spans="1:22" ht="13.15" hidden="1" outlineLevel="1" x14ac:dyDescent="0.35">
      <c r="E40" s="1" t="s">
        <v>32</v>
      </c>
      <c r="F40" s="1" t="s">
        <v>89</v>
      </c>
      <c r="G40" s="1" t="s">
        <v>65</v>
      </c>
      <c r="H40" s="1" t="s">
        <v>30</v>
      </c>
      <c r="I40" s="28"/>
      <c r="J40" s="8"/>
      <c r="K40" s="26">
        <f t="shared" ref="K40:U49" si="2">IF(K$2=$I$37,"",$I24-K10)</f>
        <v>-8601.5599999999977</v>
      </c>
      <c r="L40" s="26">
        <f t="shared" si="2"/>
        <v>-7268</v>
      </c>
      <c r="M40" s="26" t="str">
        <f t="shared" si="2"/>
        <v/>
      </c>
      <c r="N40" s="26">
        <f t="shared" si="2"/>
        <v>-3468.1999999999971</v>
      </c>
      <c r="O40" s="26">
        <f t="shared" si="2"/>
        <v>9046.7600000000093</v>
      </c>
      <c r="P40" s="26">
        <f t="shared" si="2"/>
        <v>11419.301771496204</v>
      </c>
      <c r="Q40" s="26">
        <f t="shared" si="2"/>
        <v>15474.229999999996</v>
      </c>
      <c r="R40" s="26">
        <f t="shared" si="2"/>
        <v>21060.78</v>
      </c>
      <c r="S40" s="26">
        <f t="shared" si="2"/>
        <v>21029.380000000005</v>
      </c>
      <c r="T40" s="26">
        <f t="shared" si="2"/>
        <v>24373.42</v>
      </c>
      <c r="U40" s="26">
        <f t="shared" si="2"/>
        <v>28993.83</v>
      </c>
    </row>
    <row r="41" spans="1:22" ht="13.15" hidden="1" outlineLevel="1" x14ac:dyDescent="0.35">
      <c r="E41" s="1" t="s">
        <v>33</v>
      </c>
      <c r="F41" s="1" t="s">
        <v>89</v>
      </c>
      <c r="G41" s="1" t="s">
        <v>65</v>
      </c>
      <c r="H41" s="1" t="s">
        <v>30</v>
      </c>
      <c r="I41" s="28"/>
      <c r="J41" s="8"/>
      <c r="K41" s="26">
        <f t="shared" si="2"/>
        <v>292.57999999999993</v>
      </c>
      <c r="L41" s="26">
        <f t="shared" si="2"/>
        <v>-49.730000000000018</v>
      </c>
      <c r="M41" s="26" t="str">
        <f t="shared" si="2"/>
        <v/>
      </c>
      <c r="N41" s="26">
        <f t="shared" si="2"/>
        <v>196.59104986551574</v>
      </c>
      <c r="O41" s="26">
        <f t="shared" si="2"/>
        <v>849.80534849899982</v>
      </c>
      <c r="P41" s="26">
        <f t="shared" si="2"/>
        <v>731.79815643310371</v>
      </c>
      <c r="Q41" s="26">
        <f t="shared" si="2"/>
        <v>714.6429524331038</v>
      </c>
      <c r="R41" s="26">
        <f t="shared" si="2"/>
        <v>655.88333548310379</v>
      </c>
      <c r="S41" s="26">
        <f t="shared" si="2"/>
        <v>650.17575048310391</v>
      </c>
      <c r="T41" s="26">
        <f t="shared" si="2"/>
        <v>583.75790708757859</v>
      </c>
      <c r="U41" s="26">
        <f t="shared" si="2"/>
        <v>545.18763545966976</v>
      </c>
    </row>
    <row r="42" spans="1:22" ht="13.15" hidden="1" outlineLevel="1" x14ac:dyDescent="0.35">
      <c r="E42" s="1" t="s">
        <v>34</v>
      </c>
      <c r="F42" s="1" t="s">
        <v>89</v>
      </c>
      <c r="G42" s="1" t="s">
        <v>65</v>
      </c>
      <c r="H42" s="1" t="s">
        <v>30</v>
      </c>
      <c r="I42" s="28"/>
      <c r="J42" s="8"/>
      <c r="K42" s="26">
        <f t="shared" si="2"/>
        <v>13544.800000000003</v>
      </c>
      <c r="L42" s="26">
        <f t="shared" si="2"/>
        <v>1668.5200000000041</v>
      </c>
      <c r="M42" s="26" t="str">
        <f t="shared" si="2"/>
        <v/>
      </c>
      <c r="N42" s="26">
        <f t="shared" si="2"/>
        <v>10116.880000000005</v>
      </c>
      <c r="O42" s="26">
        <f t="shared" si="2"/>
        <v>11986.030000000013</v>
      </c>
      <c r="P42" s="26">
        <f t="shared" si="2"/>
        <v>11986.030000000013</v>
      </c>
      <c r="Q42" s="26">
        <f t="shared" si="2"/>
        <v>33026.590000000011</v>
      </c>
      <c r="R42" s="26">
        <f t="shared" si="2"/>
        <v>33474.710000000006</v>
      </c>
      <c r="S42" s="26">
        <f t="shared" si="2"/>
        <v>34123.950000000012</v>
      </c>
      <c r="T42" s="26">
        <f t="shared" si="2"/>
        <v>34747.320000000007</v>
      </c>
      <c r="U42" s="26">
        <f t="shared" si="2"/>
        <v>35609.510000000009</v>
      </c>
    </row>
    <row r="43" spans="1:22" ht="13.15" hidden="1" outlineLevel="1" x14ac:dyDescent="0.35">
      <c r="E43" s="1" t="s">
        <v>35</v>
      </c>
      <c r="F43" s="1" t="s">
        <v>89</v>
      </c>
      <c r="G43" s="1" t="s">
        <v>65</v>
      </c>
      <c r="H43" s="1" t="s">
        <v>30</v>
      </c>
      <c r="I43" s="28"/>
      <c r="J43" s="8"/>
      <c r="K43" s="26">
        <f t="shared" si="2"/>
        <v>10080.216674519528</v>
      </c>
      <c r="L43" s="26">
        <f t="shared" si="2"/>
        <v>15172.236921763222</v>
      </c>
      <c r="M43" s="26" t="str">
        <f t="shared" si="2"/>
        <v/>
      </c>
      <c r="N43" s="26">
        <f t="shared" si="2"/>
        <v>-43993.813922041096</v>
      </c>
      <c r="O43" s="26">
        <f t="shared" si="2"/>
        <v>-58806.268165013869</v>
      </c>
      <c r="P43" s="26">
        <f t="shared" si="2"/>
        <v>-72245.836431196483</v>
      </c>
      <c r="Q43" s="26">
        <f t="shared" si="2"/>
        <v>-89567.456420897215</v>
      </c>
      <c r="R43" s="26">
        <f t="shared" si="2"/>
        <v>-100579.72463896038</v>
      </c>
      <c r="S43" s="26">
        <f t="shared" si="2"/>
        <v>-115253.60218475689</v>
      </c>
      <c r="T43" s="26">
        <f t="shared" si="2"/>
        <v>-130626.02614805917</v>
      </c>
      <c r="U43" s="26">
        <f t="shared" si="2"/>
        <v>-139915.47410796041</v>
      </c>
    </row>
    <row r="44" spans="1:22" ht="13.15" hidden="1" outlineLevel="1" x14ac:dyDescent="0.35">
      <c r="E44" s="1" t="s">
        <v>36</v>
      </c>
      <c r="F44" s="1" t="s">
        <v>89</v>
      </c>
      <c r="G44" s="1" t="s">
        <v>65</v>
      </c>
      <c r="H44" s="1" t="s">
        <v>30</v>
      </c>
      <c r="I44" s="28"/>
      <c r="J44" s="8"/>
      <c r="K44" s="26">
        <f t="shared" si="2"/>
        <v>3053</v>
      </c>
      <c r="L44" s="26">
        <f t="shared" si="2"/>
        <v>2716</v>
      </c>
      <c r="M44" s="26" t="str">
        <f t="shared" si="2"/>
        <v/>
      </c>
      <c r="N44" s="26">
        <f t="shared" si="2"/>
        <v>-273</v>
      </c>
      <c r="O44" s="26">
        <f t="shared" si="2"/>
        <v>-6863.2259999999951</v>
      </c>
      <c r="P44" s="26">
        <f t="shared" si="2"/>
        <v>-751</v>
      </c>
      <c r="Q44" s="26">
        <f t="shared" si="2"/>
        <v>-706</v>
      </c>
      <c r="R44" s="26">
        <f t="shared" si="2"/>
        <v>395</v>
      </c>
      <c r="S44" s="26">
        <f t="shared" si="2"/>
        <v>-1376</v>
      </c>
      <c r="T44" s="26">
        <f t="shared" si="2"/>
        <v>-3931</v>
      </c>
      <c r="U44" s="26">
        <f t="shared" si="2"/>
        <v>-6561</v>
      </c>
    </row>
    <row r="45" spans="1:22" ht="13.15" hidden="1" outlineLevel="1" x14ac:dyDescent="0.35">
      <c r="E45" s="1" t="s">
        <v>37</v>
      </c>
      <c r="F45" s="1" t="s">
        <v>89</v>
      </c>
      <c r="G45" s="1" t="s">
        <v>65</v>
      </c>
      <c r="H45" s="1" t="s">
        <v>30</v>
      </c>
      <c r="I45" s="28"/>
      <c r="J45" s="8"/>
      <c r="K45" s="26">
        <f t="shared" si="2"/>
        <v>2251.3470000000088</v>
      </c>
      <c r="L45" s="26">
        <f t="shared" si="2"/>
        <v>575.39600000000792</v>
      </c>
      <c r="M45" s="26" t="str">
        <f t="shared" si="2"/>
        <v/>
      </c>
      <c r="N45" s="26">
        <f t="shared" si="2"/>
        <v>-20764.304402084788</v>
      </c>
      <c r="O45" s="26">
        <f t="shared" si="2"/>
        <v>-22062.009832504496</v>
      </c>
      <c r="P45" s="26">
        <f t="shared" si="2"/>
        <v>-20886.455519483803</v>
      </c>
      <c r="Q45" s="26">
        <f t="shared" si="2"/>
        <v>-22455.329161150614</v>
      </c>
      <c r="R45" s="26">
        <f t="shared" si="2"/>
        <v>-21427.788331616408</v>
      </c>
      <c r="S45" s="26">
        <f t="shared" si="2"/>
        <v>-22035.768439117994</v>
      </c>
      <c r="T45" s="26">
        <f t="shared" si="2"/>
        <v>-23863.162544507097</v>
      </c>
      <c r="U45" s="26">
        <f t="shared" si="2"/>
        <v>-32645.84847598811</v>
      </c>
    </row>
    <row r="46" spans="1:22" ht="13.15" hidden="1" outlineLevel="1" x14ac:dyDescent="0.35">
      <c r="E46" s="1" t="s">
        <v>38</v>
      </c>
      <c r="F46" s="1" t="s">
        <v>89</v>
      </c>
      <c r="G46" s="1" t="s">
        <v>65</v>
      </c>
      <c r="H46" s="1" t="s">
        <v>30</v>
      </c>
      <c r="I46" s="28"/>
      <c r="J46" s="8"/>
      <c r="K46" s="26">
        <f t="shared" si="2"/>
        <v>-17484.656757202407</v>
      </c>
      <c r="L46" s="26">
        <f t="shared" si="2"/>
        <v>2863.4136881889426</v>
      </c>
      <c r="M46" s="26" t="str">
        <f t="shared" si="2"/>
        <v/>
      </c>
      <c r="N46" s="26">
        <f t="shared" si="2"/>
        <v>7430.0019723155419</v>
      </c>
      <c r="O46" s="26">
        <f t="shared" si="2"/>
        <v>7715.556201215426</v>
      </c>
      <c r="P46" s="26">
        <f t="shared" si="2"/>
        <v>9121.0895205229172</v>
      </c>
      <c r="Q46" s="26">
        <f t="shared" si="2"/>
        <v>9121.0895205229172</v>
      </c>
      <c r="R46" s="26">
        <f t="shared" si="2"/>
        <v>13673.3799312021</v>
      </c>
      <c r="S46" s="26">
        <f t="shared" si="2"/>
        <v>17963.6703418814</v>
      </c>
      <c r="T46" s="26">
        <f t="shared" si="2"/>
        <v>23892.880355239147</v>
      </c>
      <c r="U46" s="26">
        <f t="shared" si="2"/>
        <v>30997.036770382547</v>
      </c>
    </row>
    <row r="47" spans="1:22" ht="13.15" hidden="1" outlineLevel="1" x14ac:dyDescent="0.35">
      <c r="E47" s="1" t="s">
        <v>55</v>
      </c>
      <c r="F47" s="1" t="s">
        <v>89</v>
      </c>
      <c r="G47" s="1" t="s">
        <v>65</v>
      </c>
      <c r="H47" s="1" t="s">
        <v>30</v>
      </c>
      <c r="I47" s="28"/>
      <c r="J47" s="8"/>
      <c r="K47" s="26">
        <f t="shared" si="2"/>
        <v>-2845.8083574784105</v>
      </c>
      <c r="L47" s="26">
        <f t="shared" si="2"/>
        <v>-10696.423018669477</v>
      </c>
      <c r="M47" s="26" t="str">
        <f t="shared" si="2"/>
        <v/>
      </c>
      <c r="N47" s="26">
        <f t="shared" si="2"/>
        <v>-10870.628321145021</v>
      </c>
      <c r="O47" s="26">
        <f t="shared" si="2"/>
        <v>-19150.426150984422</v>
      </c>
      <c r="P47" s="26">
        <f t="shared" si="2"/>
        <v>-43757.286663592211</v>
      </c>
      <c r="Q47" s="26">
        <f t="shared" si="2"/>
        <v>-54185.749277569412</v>
      </c>
      <c r="R47" s="26">
        <f t="shared" si="2"/>
        <v>-64154.169760989724</v>
      </c>
      <c r="S47" s="26">
        <f t="shared" si="2"/>
        <v>-67897.421747034125</v>
      </c>
      <c r="T47" s="26">
        <f t="shared" si="2"/>
        <v>-87106.720885306189</v>
      </c>
      <c r="U47" s="26">
        <f t="shared" si="2"/>
        <v>-83645.829776610306</v>
      </c>
    </row>
    <row r="48" spans="1:22" ht="13.15" hidden="1" outlineLevel="1" x14ac:dyDescent="0.35">
      <c r="E48" s="1" t="s">
        <v>40</v>
      </c>
      <c r="F48" s="1" t="s">
        <v>89</v>
      </c>
      <c r="G48" s="1" t="s">
        <v>65</v>
      </c>
      <c r="H48" s="1" t="s">
        <v>30</v>
      </c>
      <c r="I48" s="28"/>
      <c r="J48" s="8"/>
      <c r="K48" s="26">
        <f t="shared" si="2"/>
        <v>-245</v>
      </c>
      <c r="L48" s="26">
        <f t="shared" si="2"/>
        <v>-1744.7999999999884</v>
      </c>
      <c r="M48" s="26" t="str">
        <f t="shared" si="2"/>
        <v/>
      </c>
      <c r="N48" s="26">
        <f t="shared" si="2"/>
        <v>1367.2096230000025</v>
      </c>
      <c r="O48" s="26">
        <f t="shared" si="2"/>
        <v>-7756.0999999999913</v>
      </c>
      <c r="P48" s="26">
        <f t="shared" si="2"/>
        <v>646.29422033981245</v>
      </c>
      <c r="Q48" s="26">
        <f t="shared" si="2"/>
        <v>-5547.2502898837993</v>
      </c>
      <c r="R48" s="26">
        <f t="shared" si="2"/>
        <v>-4306.4902887102944</v>
      </c>
      <c r="S48" s="26">
        <f t="shared" si="2"/>
        <v>-1909.3299724475946</v>
      </c>
      <c r="T48" s="26">
        <f t="shared" si="2"/>
        <v>1313.8811968930095</v>
      </c>
      <c r="U48" s="26">
        <f t="shared" si="2"/>
        <v>6824.9964351944072</v>
      </c>
    </row>
    <row r="49" spans="1:22" ht="13.15" hidden="1" outlineLevel="1" x14ac:dyDescent="0.35">
      <c r="E49" s="1" t="s">
        <v>41</v>
      </c>
      <c r="F49" s="1" t="s">
        <v>89</v>
      </c>
      <c r="G49" s="1" t="s">
        <v>65</v>
      </c>
      <c r="H49" s="1" t="s">
        <v>30</v>
      </c>
      <c r="I49" s="28"/>
      <c r="J49" s="8"/>
      <c r="K49" s="26">
        <f t="shared" si="2"/>
        <v>-531.77627272720565</v>
      </c>
      <c r="L49" s="26">
        <f t="shared" si="2"/>
        <v>-159.76359862528625</v>
      </c>
      <c r="M49" s="26" t="str">
        <f t="shared" si="2"/>
        <v/>
      </c>
      <c r="N49" s="26">
        <f t="shared" si="2"/>
        <v>2844.5592702254071</v>
      </c>
      <c r="O49" s="26">
        <f t="shared" si="2"/>
        <v>682.30545027580229</v>
      </c>
      <c r="P49" s="26">
        <f t="shared" si="2"/>
        <v>-9522.4945497241861</v>
      </c>
      <c r="Q49" s="26">
        <f t="shared" si="2"/>
        <v>-42375.694549724198</v>
      </c>
      <c r="R49" s="26">
        <f t="shared" si="2"/>
        <v>-28424.118449724192</v>
      </c>
      <c r="S49" s="26">
        <f t="shared" si="2"/>
        <v>-12942.694549724198</v>
      </c>
      <c r="T49" s="26">
        <f t="shared" si="2"/>
        <v>-12943.794549724204</v>
      </c>
      <c r="U49" s="26">
        <f t="shared" si="2"/>
        <v>-19037.894549724209</v>
      </c>
    </row>
    <row r="50" spans="1:22" ht="13.15" collapsed="1" x14ac:dyDescent="0.35">
      <c r="E50" s="1"/>
      <c r="I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</row>
    <row r="51" spans="1:22" s="70" customFormat="1" ht="13.15" x14ac:dyDescent="0.35">
      <c r="A51" s="70" t="s">
        <v>66</v>
      </c>
      <c r="I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 ht="13.15" x14ac:dyDescent="0.35">
      <c r="E52" s="1"/>
      <c r="I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</row>
    <row r="53" spans="1:22" ht="13.15" x14ac:dyDescent="0.35">
      <c r="E53" s="1" t="s">
        <v>28</v>
      </c>
      <c r="F53" s="1" t="s">
        <v>89</v>
      </c>
      <c r="G53" s="1" t="s">
        <v>65</v>
      </c>
      <c r="H53" s="1" t="s">
        <v>30</v>
      </c>
      <c r="I53" s="30">
        <f t="shared" ref="I53:I63" si="3">MEDIAN(K39:U39)</f>
        <v>-12586.582923471709</v>
      </c>
      <c r="J53" s="10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2" ht="13.15" hidden="1" outlineLevel="1" x14ac:dyDescent="0.35">
      <c r="E54" s="1" t="s">
        <v>32</v>
      </c>
      <c r="F54" s="1" t="s">
        <v>89</v>
      </c>
      <c r="G54" s="1" t="s">
        <v>65</v>
      </c>
      <c r="H54" s="1" t="s">
        <v>30</v>
      </c>
      <c r="I54" s="30">
        <f t="shared" si="3"/>
        <v>13446.7658857481</v>
      </c>
      <c r="J54" s="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2" ht="13.15" hidden="1" outlineLevel="1" x14ac:dyDescent="0.35">
      <c r="E55" s="1" t="s">
        <v>33</v>
      </c>
      <c r="F55" s="1" t="s">
        <v>89</v>
      </c>
      <c r="G55" s="1" t="s">
        <v>65</v>
      </c>
      <c r="H55" s="1" t="s">
        <v>30</v>
      </c>
      <c r="I55" s="30">
        <f t="shared" si="3"/>
        <v>616.96682878534125</v>
      </c>
      <c r="J55" s="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2" ht="13.15" hidden="1" outlineLevel="1" x14ac:dyDescent="0.35">
      <c r="E56" s="1" t="s">
        <v>34</v>
      </c>
      <c r="F56" s="1" t="s">
        <v>89</v>
      </c>
      <c r="G56" s="1" t="s">
        <v>65</v>
      </c>
      <c r="H56" s="1" t="s">
        <v>30</v>
      </c>
      <c r="I56" s="30">
        <f t="shared" si="3"/>
        <v>23285.695000000007</v>
      </c>
      <c r="J56" s="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2" ht="13.15" hidden="1" outlineLevel="1" x14ac:dyDescent="0.35">
      <c r="E57" s="1" t="s">
        <v>35</v>
      </c>
      <c r="F57" s="1" t="s">
        <v>89</v>
      </c>
      <c r="G57" s="1" t="s">
        <v>65</v>
      </c>
      <c r="H57" s="1" t="s">
        <v>30</v>
      </c>
      <c r="I57" s="30">
        <f t="shared" si="3"/>
        <v>-80906.646426046849</v>
      </c>
      <c r="J57" s="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2" ht="13.15" hidden="1" outlineLevel="1" x14ac:dyDescent="0.35">
      <c r="E58" s="1" t="s">
        <v>36</v>
      </c>
      <c r="F58" s="1" t="s">
        <v>89</v>
      </c>
      <c r="G58" s="1" t="s">
        <v>65</v>
      </c>
      <c r="H58" s="1" t="s">
        <v>30</v>
      </c>
      <c r="I58" s="30">
        <f t="shared" si="3"/>
        <v>-728.5</v>
      </c>
      <c r="J58" s="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2" ht="13.15" hidden="1" outlineLevel="1" x14ac:dyDescent="0.35">
      <c r="E59" s="1" t="s">
        <v>37</v>
      </c>
      <c r="F59" s="1" t="s">
        <v>89</v>
      </c>
      <c r="G59" s="1" t="s">
        <v>65</v>
      </c>
      <c r="H59" s="1" t="s">
        <v>30</v>
      </c>
      <c r="I59" s="30">
        <f t="shared" si="3"/>
        <v>-21731.778385367201</v>
      </c>
      <c r="J59" s="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2" ht="13.15" hidden="1" outlineLevel="1" x14ac:dyDescent="0.35">
      <c r="E60" s="1" t="s">
        <v>38</v>
      </c>
      <c r="F60" s="1" t="s">
        <v>89</v>
      </c>
      <c r="G60" s="1" t="s">
        <v>65</v>
      </c>
      <c r="H60" s="1" t="s">
        <v>30</v>
      </c>
      <c r="I60" s="30">
        <f t="shared" si="3"/>
        <v>9121.0895205229172</v>
      </c>
      <c r="J60" s="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2" ht="13.15" hidden="1" outlineLevel="1" x14ac:dyDescent="0.35">
      <c r="E61" s="1" t="s">
        <v>55</v>
      </c>
      <c r="F61" s="1" t="s">
        <v>89</v>
      </c>
      <c r="G61" s="1" t="s">
        <v>65</v>
      </c>
      <c r="H61" s="1" t="s">
        <v>30</v>
      </c>
      <c r="I61" s="30">
        <f t="shared" si="3"/>
        <v>-48971.517970580811</v>
      </c>
      <c r="J61" s="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2" ht="13.15" hidden="1" outlineLevel="1" x14ac:dyDescent="0.35">
      <c r="E62" s="1" t="s">
        <v>40</v>
      </c>
      <c r="F62" s="1" t="s">
        <v>89</v>
      </c>
      <c r="G62" s="1" t="s">
        <v>65</v>
      </c>
      <c r="H62" s="1" t="s">
        <v>30</v>
      </c>
      <c r="I62" s="30">
        <f t="shared" si="3"/>
        <v>-994.89999999999418</v>
      </c>
      <c r="J62" s="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2" ht="13.15" hidden="1" outlineLevel="1" x14ac:dyDescent="0.35">
      <c r="E63" s="1" t="s">
        <v>41</v>
      </c>
      <c r="F63" s="1" t="s">
        <v>89</v>
      </c>
      <c r="G63" s="1" t="s">
        <v>65</v>
      </c>
      <c r="H63" s="1" t="s">
        <v>30</v>
      </c>
      <c r="I63" s="30">
        <f t="shared" si="3"/>
        <v>-11232.594549724192</v>
      </c>
      <c r="J63" s="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2" ht="13.15" collapsed="1" x14ac:dyDescent="0.35">
      <c r="E64" s="1"/>
    </row>
    <row r="65" spans="1:22" s="70" customFormat="1" ht="13.15" x14ac:dyDescent="0.35">
      <c r="A65" s="70" t="s">
        <v>67</v>
      </c>
      <c r="I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</row>
    <row r="66" spans="1:22" s="72" customFormat="1" ht="13.15" x14ac:dyDescent="0.35">
      <c r="I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</row>
    <row r="67" spans="1:22" ht="13.15" x14ac:dyDescent="0.35">
      <c r="E67" s="1"/>
      <c r="G67" s="1" t="s">
        <v>64</v>
      </c>
      <c r="I67" s="31" t="str">
        <f>Inputs_All!$J$43</f>
        <v>2021-22</v>
      </c>
    </row>
    <row r="68" spans="1:22" ht="13.15" x14ac:dyDescent="0.35">
      <c r="E68" s="1"/>
      <c r="I68" s="17"/>
    </row>
    <row r="69" spans="1:22" ht="13.15" x14ac:dyDescent="0.35">
      <c r="E69" s="1" t="s">
        <v>28</v>
      </c>
      <c r="F69" s="1" t="s">
        <v>89</v>
      </c>
      <c r="G69" s="1" t="s">
        <v>68</v>
      </c>
      <c r="H69" s="1" t="s">
        <v>69</v>
      </c>
      <c r="I69" s="21"/>
      <c r="J69" s="10"/>
      <c r="K69" s="32">
        <f t="shared" ref="K69:U69" si="4">IF(K$2=$I$67,"",($I53-K39)/$I53)</f>
        <v>0.89273110630605512</v>
      </c>
      <c r="L69" s="32">
        <f t="shared" si="4"/>
        <v>1.0642567787122659</v>
      </c>
      <c r="M69" s="32" t="str">
        <f t="shared" si="4"/>
        <v/>
      </c>
      <c r="N69" s="32">
        <f t="shared" si="4"/>
        <v>1.4717418415543506</v>
      </c>
      <c r="O69" s="32">
        <f t="shared" si="4"/>
        <v>-0.35391375915617485</v>
      </c>
      <c r="P69" s="32">
        <f t="shared" si="4"/>
        <v>2.0124390250172413E-3</v>
      </c>
      <c r="Q69" s="32">
        <f t="shared" si="4"/>
        <v>-0.10650110772534874</v>
      </c>
      <c r="R69" s="32">
        <f t="shared" si="4"/>
        <v>-2.0124390250172413E-3</v>
      </c>
      <c r="S69" s="32">
        <f t="shared" si="4"/>
        <v>0.30840059455074254</v>
      </c>
      <c r="T69" s="32">
        <f t="shared" si="4"/>
        <v>-1.1779527451683662</v>
      </c>
      <c r="U69" s="32">
        <f t="shared" si="4"/>
        <v>-1.8998466421659819</v>
      </c>
    </row>
    <row r="70" spans="1:22" ht="13.15" hidden="1" outlineLevel="1" x14ac:dyDescent="0.35">
      <c r="E70" s="1" t="s">
        <v>32</v>
      </c>
      <c r="F70" s="1" t="s">
        <v>89</v>
      </c>
      <c r="G70" s="1" t="s">
        <v>68</v>
      </c>
      <c r="H70" s="1" t="s">
        <v>69</v>
      </c>
      <c r="I70" s="21"/>
      <c r="J70" s="8"/>
      <c r="K70" s="32">
        <f t="shared" ref="K70:U70" si="5">IF(K$2=$I$67,"",($I54-K40)/$I54)</f>
        <v>1.639675002382289</v>
      </c>
      <c r="L70" s="32">
        <f t="shared" si="5"/>
        <v>1.5405017133304282</v>
      </c>
      <c r="M70" s="32" t="str">
        <f t="shared" si="5"/>
        <v/>
      </c>
      <c r="N70" s="32">
        <f t="shared" si="5"/>
        <v>1.2579207542890189</v>
      </c>
      <c r="O70" s="32">
        <f t="shared" si="5"/>
        <v>0.32721666481986944</v>
      </c>
      <c r="P70" s="32">
        <f t="shared" si="5"/>
        <v>0.15077708137989937</v>
      </c>
      <c r="Q70" s="32">
        <f t="shared" si="5"/>
        <v>-0.15077708137989937</v>
      </c>
      <c r="R70" s="32">
        <f t="shared" si="5"/>
        <v>-0.56623385719251695</v>
      </c>
      <c r="S70" s="32">
        <f t="shared" si="5"/>
        <v>-0.5638987232081234</v>
      </c>
      <c r="T70" s="32">
        <f t="shared" si="5"/>
        <v>-0.81258603050662115</v>
      </c>
      <c r="U70" s="32">
        <f t="shared" si="5"/>
        <v>-1.156193559577761</v>
      </c>
    </row>
    <row r="71" spans="1:22" ht="13.15" hidden="1" outlineLevel="1" x14ac:dyDescent="0.35">
      <c r="E71" s="1" t="s">
        <v>33</v>
      </c>
      <c r="F71" s="1" t="s">
        <v>89</v>
      </c>
      <c r="G71" s="1" t="s">
        <v>68</v>
      </c>
      <c r="H71" s="1" t="s">
        <v>69</v>
      </c>
      <c r="I71" s="21"/>
      <c r="J71" s="8"/>
      <c r="K71" s="32">
        <f t="shared" ref="K71:U71" si="6">IF(K$2=$I$67,"",($I55-K41)/$I55)</f>
        <v>0.52577677380805166</v>
      </c>
      <c r="L71" s="32">
        <f t="shared" si="6"/>
        <v>1.0806040092915634</v>
      </c>
      <c r="M71" s="32" t="str">
        <f t="shared" si="6"/>
        <v/>
      </c>
      <c r="N71" s="32">
        <f t="shared" si="6"/>
        <v>0.6813588013272025</v>
      </c>
      <c r="O71" s="32">
        <f t="shared" si="6"/>
        <v>-0.37739228245392287</v>
      </c>
      <c r="P71" s="32">
        <f t="shared" si="6"/>
        <v>-0.18612236880520405</v>
      </c>
      <c r="Q71" s="32">
        <f t="shared" si="6"/>
        <v>-0.15831665349020993</v>
      </c>
      <c r="R71" s="32">
        <f t="shared" si="6"/>
        <v>-6.3077145937294146E-2</v>
      </c>
      <c r="S71" s="32">
        <f t="shared" si="6"/>
        <v>-5.3826105632199077E-2</v>
      </c>
      <c r="T71" s="32">
        <f t="shared" si="6"/>
        <v>5.3826105632199077E-2</v>
      </c>
      <c r="U71" s="32">
        <f t="shared" si="6"/>
        <v>0.11634206245251044</v>
      </c>
    </row>
    <row r="72" spans="1:22" ht="13.15" hidden="1" outlineLevel="1" x14ac:dyDescent="0.35">
      <c r="E72" s="1" t="s">
        <v>34</v>
      </c>
      <c r="F72" s="1" t="s">
        <v>89</v>
      </c>
      <c r="G72" s="1" t="s">
        <v>68</v>
      </c>
      <c r="H72" s="1" t="s">
        <v>69</v>
      </c>
      <c r="I72" s="21"/>
      <c r="J72" s="8"/>
      <c r="K72" s="32">
        <f t="shared" ref="K72:U72" si="7">IF(K$2=$I$67,"",($I56-K42)/$I56)</f>
        <v>0.41832099063394934</v>
      </c>
      <c r="L72" s="32">
        <f t="shared" si="7"/>
        <v>0.92834570752558587</v>
      </c>
      <c r="M72" s="32" t="str">
        <f t="shared" si="7"/>
        <v/>
      </c>
      <c r="N72" s="32">
        <f t="shared" si="7"/>
        <v>0.56553240090106816</v>
      </c>
      <c r="O72" s="32">
        <f t="shared" si="7"/>
        <v>0.48526208902074813</v>
      </c>
      <c r="P72" s="32">
        <f t="shared" si="7"/>
        <v>0.48526208902074813</v>
      </c>
      <c r="Q72" s="32">
        <f t="shared" si="7"/>
        <v>-0.41832099063394934</v>
      </c>
      <c r="R72" s="32">
        <f t="shared" si="7"/>
        <v>-0.43756542375050417</v>
      </c>
      <c r="S72" s="32">
        <f t="shared" si="7"/>
        <v>-0.46544691923517856</v>
      </c>
      <c r="T72" s="32">
        <f t="shared" si="7"/>
        <v>-0.49221743220462161</v>
      </c>
      <c r="U72" s="32">
        <f t="shared" si="7"/>
        <v>-0.52924402728799802</v>
      </c>
    </row>
    <row r="73" spans="1:22" ht="13.15" hidden="1" outlineLevel="1" x14ac:dyDescent="0.35">
      <c r="E73" s="1" t="s">
        <v>35</v>
      </c>
      <c r="F73" s="1" t="s">
        <v>89</v>
      </c>
      <c r="G73" s="1" t="s">
        <v>68</v>
      </c>
      <c r="H73" s="1" t="s">
        <v>69</v>
      </c>
      <c r="I73" s="21"/>
      <c r="J73" s="8"/>
      <c r="K73" s="32">
        <f t="shared" ref="K73:U73" si="8">IF(K$2=$I$67,"",($I57-K43)/$I57)</f>
        <v>1.1245907118858696</v>
      </c>
      <c r="L73" s="32">
        <f t="shared" si="8"/>
        <v>1.18752769509031</v>
      </c>
      <c r="M73" s="32" t="str">
        <f t="shared" si="8"/>
        <v/>
      </c>
      <c r="N73" s="32">
        <f t="shared" si="8"/>
        <v>0.45623980395413033</v>
      </c>
      <c r="O73" s="32">
        <f t="shared" si="8"/>
        <v>0.27315899542609207</v>
      </c>
      <c r="P73" s="32">
        <f t="shared" si="8"/>
        <v>0.10704695321622093</v>
      </c>
      <c r="Q73" s="32">
        <f t="shared" si="8"/>
        <v>-0.10704695321622093</v>
      </c>
      <c r="R73" s="32">
        <f t="shared" si="8"/>
        <v>-0.24315775133376483</v>
      </c>
      <c r="S73" s="32">
        <f t="shared" si="8"/>
        <v>-0.42452576241811063</v>
      </c>
      <c r="T73" s="32">
        <f t="shared" si="8"/>
        <v>-0.61452775412534977</v>
      </c>
      <c r="U73" s="32">
        <f t="shared" si="8"/>
        <v>-0.72934462480595952</v>
      </c>
    </row>
    <row r="74" spans="1:22" ht="13.15" hidden="1" outlineLevel="1" x14ac:dyDescent="0.35">
      <c r="E74" s="1" t="s">
        <v>36</v>
      </c>
      <c r="F74" s="1" t="s">
        <v>89</v>
      </c>
      <c r="G74" s="1" t="s">
        <v>68</v>
      </c>
      <c r="H74" s="1" t="s">
        <v>69</v>
      </c>
      <c r="I74" s="21"/>
      <c r="J74" s="8"/>
      <c r="K74" s="32">
        <f t="shared" ref="K74:U74" si="9">IF(K$2=$I$67,"",($I58-K44)/$I58)</f>
        <v>5.1908030199039121</v>
      </c>
      <c r="L74" s="32">
        <f t="shared" si="9"/>
        <v>4.7282086479066576</v>
      </c>
      <c r="M74" s="32" t="str">
        <f t="shared" si="9"/>
        <v/>
      </c>
      <c r="N74" s="32">
        <f t="shared" si="9"/>
        <v>0.6252573781743308</v>
      </c>
      <c r="O74" s="32">
        <f t="shared" si="9"/>
        <v>-8.421037748798895</v>
      </c>
      <c r="P74" s="32">
        <f t="shared" si="9"/>
        <v>-3.0885380919698009E-2</v>
      </c>
      <c r="Q74" s="32">
        <f t="shared" si="9"/>
        <v>3.0885380919698009E-2</v>
      </c>
      <c r="R74" s="32">
        <f t="shared" si="9"/>
        <v>1.542210020590254</v>
      </c>
      <c r="S74" s="32">
        <f t="shared" si="9"/>
        <v>-0.88881262868908717</v>
      </c>
      <c r="T74" s="32">
        <f t="shared" si="9"/>
        <v>-4.3960192175703501</v>
      </c>
      <c r="U74" s="32">
        <f t="shared" si="9"/>
        <v>-8.0061770761839401</v>
      </c>
    </row>
    <row r="75" spans="1:22" ht="13.15" hidden="1" outlineLevel="1" x14ac:dyDescent="0.35">
      <c r="E75" s="1" t="s">
        <v>37</v>
      </c>
      <c r="F75" s="1" t="s">
        <v>89</v>
      </c>
      <c r="G75" s="1" t="s">
        <v>68</v>
      </c>
      <c r="H75" s="1" t="s">
        <v>69</v>
      </c>
      <c r="I75" s="21"/>
      <c r="J75" s="8"/>
      <c r="K75" s="32">
        <f t="shared" ref="K75:U75" si="10">IF(K$2=$I$67,"",($I59-K45)/$I59)</f>
        <v>1.1035969979114053</v>
      </c>
      <c r="L75" s="32">
        <f t="shared" si="10"/>
        <v>1.0264771704274069</v>
      </c>
      <c r="M75" s="32" t="str">
        <f t="shared" si="10"/>
        <v/>
      </c>
      <c r="N75" s="32">
        <f t="shared" si="10"/>
        <v>4.4518859254236091E-2</v>
      </c>
      <c r="O75" s="32">
        <f t="shared" si="10"/>
        <v>-1.5195785696013379E-2</v>
      </c>
      <c r="P75" s="32">
        <f t="shared" si="10"/>
        <v>3.8898006913809895E-2</v>
      </c>
      <c r="Q75" s="32">
        <f t="shared" si="10"/>
        <v>-3.3294595727637558E-2</v>
      </c>
      <c r="R75" s="32">
        <f t="shared" si="10"/>
        <v>1.3988273226432332E-2</v>
      </c>
      <c r="S75" s="32">
        <f t="shared" si="10"/>
        <v>-1.3988273226432332E-2</v>
      </c>
      <c r="T75" s="32">
        <f t="shared" si="10"/>
        <v>-9.8076840346164887E-2</v>
      </c>
      <c r="U75" s="32">
        <f t="shared" si="10"/>
        <v>-0.50221707110586733</v>
      </c>
    </row>
    <row r="76" spans="1:22" ht="13.15" hidden="1" outlineLevel="1" x14ac:dyDescent="0.35">
      <c r="E76" s="1" t="s">
        <v>38</v>
      </c>
      <c r="F76" s="1" t="s">
        <v>89</v>
      </c>
      <c r="G76" s="1" t="s">
        <v>68</v>
      </c>
      <c r="H76" s="1" t="s">
        <v>69</v>
      </c>
      <c r="I76" s="21"/>
      <c r="J76" s="8"/>
      <c r="K76" s="32">
        <f t="shared" ref="K76:U76" si="11">IF(K$2=$I$67,"",($I60-K46)/$I60)</f>
        <v>2.9169482678424585</v>
      </c>
      <c r="L76" s="32">
        <f t="shared" si="11"/>
        <v>0.68606670488803823</v>
      </c>
      <c r="M76" s="32" t="str">
        <f t="shared" si="11"/>
        <v/>
      </c>
      <c r="N76" s="32">
        <f t="shared" si="11"/>
        <v>0.18540411695360975</v>
      </c>
      <c r="O76" s="32">
        <f t="shared" si="11"/>
        <v>0.15409708633436492</v>
      </c>
      <c r="P76" s="32">
        <f t="shared" si="11"/>
        <v>0</v>
      </c>
      <c r="Q76" s="32">
        <f t="shared" si="11"/>
        <v>0</v>
      </c>
      <c r="R76" s="32">
        <f t="shared" si="11"/>
        <v>-0.49909502592166177</v>
      </c>
      <c r="S76" s="32">
        <f t="shared" si="11"/>
        <v>-0.96946541325597391</v>
      </c>
      <c r="T76" s="32">
        <f t="shared" si="11"/>
        <v>-1.6195204313562481</v>
      </c>
      <c r="U76" s="32">
        <f t="shared" si="11"/>
        <v>-2.3983919027039073</v>
      </c>
    </row>
    <row r="77" spans="1:22" ht="13.15" hidden="1" outlineLevel="1" x14ac:dyDescent="0.35">
      <c r="E77" s="1" t="s">
        <v>55</v>
      </c>
      <c r="F77" s="1" t="s">
        <v>89</v>
      </c>
      <c r="G77" s="1" t="s">
        <v>68</v>
      </c>
      <c r="H77" s="1" t="s">
        <v>69</v>
      </c>
      <c r="I77" s="21"/>
      <c r="J77" s="8"/>
      <c r="K77" s="32">
        <f t="shared" ref="K77:U77" si="12">IF(K$2=$I$67,"",($I61-K47)/$I61)</f>
        <v>0.94188850018518921</v>
      </c>
      <c r="L77" s="32">
        <f t="shared" si="12"/>
        <v>0.78157869182051387</v>
      </c>
      <c r="M77" s="32" t="str">
        <f t="shared" si="12"/>
        <v/>
      </c>
      <c r="N77" s="32">
        <f t="shared" si="12"/>
        <v>0.7780214138415017</v>
      </c>
      <c r="O77" s="32">
        <f t="shared" si="12"/>
        <v>0.60894767112408354</v>
      </c>
      <c r="P77" s="32">
        <f t="shared" si="12"/>
        <v>0.10647477397210767</v>
      </c>
      <c r="Q77" s="32">
        <f t="shared" si="12"/>
        <v>-0.10647477397210767</v>
      </c>
      <c r="R77" s="32">
        <f t="shared" si="12"/>
        <v>-0.31003024655126576</v>
      </c>
      <c r="S77" s="32">
        <f t="shared" si="12"/>
        <v>-0.38646757463844345</v>
      </c>
      <c r="T77" s="32">
        <f t="shared" si="12"/>
        <v>-0.77872209184193042</v>
      </c>
      <c r="U77" s="32">
        <f t="shared" si="12"/>
        <v>-0.70805058211305127</v>
      </c>
    </row>
    <row r="78" spans="1:22" ht="13.15" hidden="1" outlineLevel="1" x14ac:dyDescent="0.35">
      <c r="E78" s="1" t="s">
        <v>40</v>
      </c>
      <c r="F78" s="1" t="s">
        <v>89</v>
      </c>
      <c r="G78" s="1" t="s">
        <v>68</v>
      </c>
      <c r="H78" s="1" t="s">
        <v>69</v>
      </c>
      <c r="I78" s="21"/>
      <c r="J78" s="8"/>
      <c r="K78" s="32">
        <f t="shared" ref="K78:U78" si="13">IF(K$2=$I$67,"",($I62-K48)/$I62)</f>
        <v>0.75374409488390648</v>
      </c>
      <c r="L78" s="32">
        <f t="shared" si="13"/>
        <v>-0.75374409488390648</v>
      </c>
      <c r="M78" s="32" t="str">
        <f t="shared" si="13"/>
        <v/>
      </c>
      <c r="N78" s="32">
        <f t="shared" si="13"/>
        <v>2.3742181354910148</v>
      </c>
      <c r="O78" s="32">
        <f t="shared" si="13"/>
        <v>-6.7958588802895132</v>
      </c>
      <c r="P78" s="32">
        <f t="shared" si="13"/>
        <v>1.6496072171472673</v>
      </c>
      <c r="Q78" s="32">
        <f t="shared" si="13"/>
        <v>-4.5756862899626416</v>
      </c>
      <c r="R78" s="32">
        <f t="shared" si="13"/>
        <v>-3.3285659751837566</v>
      </c>
      <c r="S78" s="32">
        <f t="shared" si="13"/>
        <v>-0.91911747155252366</v>
      </c>
      <c r="T78" s="32">
        <f t="shared" si="13"/>
        <v>2.320616340228181</v>
      </c>
      <c r="U78" s="32">
        <f t="shared" si="13"/>
        <v>7.8599823451547364</v>
      </c>
    </row>
    <row r="79" spans="1:22" ht="13.15" hidden="1" outlineLevel="1" x14ac:dyDescent="0.35">
      <c r="E79" s="1" t="s">
        <v>41</v>
      </c>
      <c r="F79" s="1" t="s">
        <v>89</v>
      </c>
      <c r="G79" s="1" t="s">
        <v>68</v>
      </c>
      <c r="H79" s="1" t="s">
        <v>69</v>
      </c>
      <c r="I79" s="21"/>
      <c r="J79" s="8"/>
      <c r="K79" s="32">
        <f t="shared" ref="K79:U79" si="14">IF(K$2=$I$67,"",($I63-K49)/$I63)</f>
        <v>0.9526577523676163</v>
      </c>
      <c r="L79" s="32">
        <f t="shared" si="14"/>
        <v>0.9857767857712616</v>
      </c>
      <c r="M79" s="32" t="str">
        <f t="shared" si="14"/>
        <v/>
      </c>
      <c r="N79" s="32">
        <f t="shared" si="14"/>
        <v>1.2532415158076951</v>
      </c>
      <c r="O79" s="32">
        <f t="shared" si="14"/>
        <v>1.0607433525046586</v>
      </c>
      <c r="P79" s="32">
        <f t="shared" si="14"/>
        <v>0.15224443403790411</v>
      </c>
      <c r="Q79" s="32">
        <f t="shared" si="14"/>
        <v>-2.7725651328494449</v>
      </c>
      <c r="R79" s="32">
        <f t="shared" si="14"/>
        <v>-1.5305033778168486</v>
      </c>
      <c r="S79" s="32">
        <f t="shared" si="14"/>
        <v>-0.15224443403790411</v>
      </c>
      <c r="T79" s="32">
        <f t="shared" si="14"/>
        <v>-0.15234236332709336</v>
      </c>
      <c r="U79" s="32">
        <f t="shared" si="14"/>
        <v>-0.69487952809546316</v>
      </c>
    </row>
    <row r="80" spans="1:22" collapsed="1" x14ac:dyDescent="0.45"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</row>
    <row r="81" spans="1:22" s="75" customFormat="1" ht="13.15" x14ac:dyDescent="0.4">
      <c r="A81" s="75" t="s">
        <v>57</v>
      </c>
      <c r="I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</row>
    <row r="82" spans="1:22" x14ac:dyDescent="0.45"/>
    <row r="83" spans="1:22" x14ac:dyDescent="0.45"/>
    <row r="84" spans="1:22" x14ac:dyDescent="0.45"/>
    <row r="85" spans="1:22" x14ac:dyDescent="0.45"/>
    <row r="86" spans="1:22" x14ac:dyDescent="0.45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52622-9EC3-4E2A-A0E5-FEF521006666}">
  <sheetPr codeName="Sheet8">
    <tabColor rgb="FFCCCCCE"/>
  </sheetPr>
  <dimension ref="A1:X41"/>
  <sheetViews>
    <sheetView showGridLines="0" zoomScale="80" zoomScaleNormal="80" workbookViewId="0">
      <pane ySplit="5" topLeftCell="A6" activePane="bottomLeft" state="frozen"/>
      <selection activeCell="C40" sqref="C40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65" customWidth="1"/>
    <col min="6" max="6" width="20.375" style="1" bestFit="1" customWidth="1"/>
    <col min="7" max="7" width="51.125" style="1" bestFit="1" customWidth="1"/>
    <col min="8" max="8" width="7.875" style="1" customWidth="1"/>
    <col min="9" max="9" width="8.625" style="16" bestFit="1" customWidth="1"/>
    <col min="10" max="10" width="11" style="16" bestFit="1" customWidth="1"/>
    <col min="11" max="11" width="9" style="16" customWidth="1"/>
    <col min="12" max="12" width="2.75" style="1" customWidth="1"/>
    <col min="13" max="24" width="9" style="16" customWidth="1"/>
    <col min="25" max="16384" width="9" style="16" hidden="1"/>
  </cols>
  <sheetData>
    <row r="1" spans="1:23" s="15" customFormat="1" ht="30.75" x14ac:dyDescent="0.35">
      <c r="A1" s="4" t="str">
        <f ca="1">RIGHT(CELL("filename", A1), LEN(CELL("filename", A1)) - SEARCH("]", CELL("filename", A1)))</f>
        <v>Wastewater.Percentiles</v>
      </c>
      <c r="B1" s="4"/>
      <c r="C1" s="4"/>
      <c r="D1" s="5"/>
      <c r="E1" s="4"/>
      <c r="F1" s="4"/>
      <c r="G1" s="4"/>
      <c r="H1" s="4"/>
      <c r="L1" s="4"/>
    </row>
    <row r="2" spans="1:23" ht="13.15" x14ac:dyDescent="0.35">
      <c r="E2" s="1"/>
      <c r="K2" s="17"/>
      <c r="M2" s="17" t="s">
        <v>15</v>
      </c>
      <c r="N2" s="17" t="s">
        <v>16</v>
      </c>
      <c r="O2" s="17" t="s">
        <v>17</v>
      </c>
      <c r="P2" s="17" t="s">
        <v>18</v>
      </c>
      <c r="Q2" s="17" t="s">
        <v>19</v>
      </c>
      <c r="R2" s="17" t="s">
        <v>20</v>
      </c>
      <c r="S2" s="17" t="s">
        <v>21</v>
      </c>
      <c r="T2" s="17" t="s">
        <v>22</v>
      </c>
      <c r="U2" s="17" t="s">
        <v>23</v>
      </c>
      <c r="V2" s="17" t="s">
        <v>24</v>
      </c>
      <c r="W2" s="17" t="s">
        <v>25</v>
      </c>
    </row>
    <row r="3" spans="1:23" ht="13.15" x14ac:dyDescent="0.35">
      <c r="E3" s="7" t="s">
        <v>50</v>
      </c>
      <c r="F3" s="7" t="s">
        <v>58</v>
      </c>
      <c r="G3" s="7" t="s">
        <v>52</v>
      </c>
      <c r="H3" s="7" t="s">
        <v>13</v>
      </c>
      <c r="I3" s="18" t="s">
        <v>70</v>
      </c>
      <c r="J3" s="18" t="s">
        <v>71</v>
      </c>
      <c r="K3" s="18" t="s">
        <v>53</v>
      </c>
      <c r="L3" s="7"/>
    </row>
    <row r="4" spans="1:23" ht="13.15" x14ac:dyDescent="0.35">
      <c r="E4" s="1"/>
    </row>
    <row r="5" spans="1:23" ht="13.15" x14ac:dyDescent="0.35">
      <c r="E5" s="1"/>
      <c r="K5" s="19"/>
      <c r="L5" s="3"/>
    </row>
    <row r="6" spans="1:23" ht="13.15" x14ac:dyDescent="0.35">
      <c r="E6" s="1"/>
    </row>
    <row r="7" spans="1:23" s="71" customFormat="1" ht="13.15" x14ac:dyDescent="0.35">
      <c r="A7" s="70" t="s">
        <v>90</v>
      </c>
      <c r="B7" s="70"/>
      <c r="C7" s="70"/>
      <c r="D7" s="70"/>
      <c r="E7" s="70"/>
      <c r="F7" s="70"/>
      <c r="G7" s="70"/>
      <c r="H7" s="70"/>
      <c r="L7" s="70"/>
    </row>
    <row r="8" spans="1:23" ht="13.15" x14ac:dyDescent="0.35">
      <c r="E8" s="1"/>
    </row>
    <row r="9" spans="1:23" ht="13.15" x14ac:dyDescent="0.35">
      <c r="E9" s="1" t="s">
        <v>28</v>
      </c>
      <c r="F9" s="1" t="s">
        <v>89</v>
      </c>
      <c r="G9" s="1" t="s">
        <v>68</v>
      </c>
      <c r="H9" s="1" t="s">
        <v>69</v>
      </c>
      <c r="I9" s="20"/>
      <c r="J9" s="20"/>
      <c r="K9" s="21"/>
      <c r="L9" s="10"/>
      <c r="M9" s="23">
        <f>Wastewater.Reduction!K69</f>
        <v>0.89273110630605512</v>
      </c>
      <c r="N9" s="23">
        <f>Wastewater.Reduction!L69</f>
        <v>1.0642567787122659</v>
      </c>
      <c r="O9" s="23" t="str">
        <f>Wastewater.Reduction!M69</f>
        <v/>
      </c>
      <c r="P9" s="23">
        <f>Wastewater.Reduction!N69</f>
        <v>1.4717418415543506</v>
      </c>
      <c r="Q9" s="23">
        <f>Wastewater.Reduction!O69</f>
        <v>-0.35391375915617485</v>
      </c>
      <c r="R9" s="23">
        <f>Wastewater.Reduction!P69</f>
        <v>2.0124390250172413E-3</v>
      </c>
      <c r="S9" s="23">
        <f>Wastewater.Reduction!Q69</f>
        <v>-0.10650110772534874</v>
      </c>
      <c r="T9" s="23">
        <f>Wastewater.Reduction!R69</f>
        <v>-2.0124390250172413E-3</v>
      </c>
      <c r="U9" s="23">
        <f>Wastewater.Reduction!S69</f>
        <v>0.30840059455074254</v>
      </c>
      <c r="V9" s="23">
        <f>Wastewater.Reduction!T69</f>
        <v>-1.1779527451683662</v>
      </c>
      <c r="W9" s="23">
        <f>Wastewater.Reduction!U69</f>
        <v>-1.8998466421659819</v>
      </c>
    </row>
    <row r="10" spans="1:23" ht="13.15" hidden="1" outlineLevel="1" x14ac:dyDescent="0.35">
      <c r="E10" s="1" t="s">
        <v>32</v>
      </c>
      <c r="F10" s="1" t="s">
        <v>89</v>
      </c>
      <c r="G10" s="1" t="s">
        <v>68</v>
      </c>
      <c r="H10" s="1" t="s">
        <v>69</v>
      </c>
      <c r="I10" s="20"/>
      <c r="J10" s="20"/>
      <c r="K10" s="21"/>
      <c r="L10" s="8"/>
      <c r="M10" s="23">
        <f>Wastewater.Reduction!K70</f>
        <v>1.639675002382289</v>
      </c>
      <c r="N10" s="23">
        <f>Wastewater.Reduction!L70</f>
        <v>1.5405017133304282</v>
      </c>
      <c r="O10" s="23" t="str">
        <f>Wastewater.Reduction!M70</f>
        <v/>
      </c>
      <c r="P10" s="23">
        <f>Wastewater.Reduction!N70</f>
        <v>1.2579207542890189</v>
      </c>
      <c r="Q10" s="23">
        <f>Wastewater.Reduction!O70</f>
        <v>0.32721666481986944</v>
      </c>
      <c r="R10" s="23">
        <f>Wastewater.Reduction!P70</f>
        <v>0.15077708137989937</v>
      </c>
      <c r="S10" s="23">
        <f>Wastewater.Reduction!Q70</f>
        <v>-0.15077708137989937</v>
      </c>
      <c r="T10" s="23">
        <f>Wastewater.Reduction!R70</f>
        <v>-0.56623385719251695</v>
      </c>
      <c r="U10" s="23">
        <f>Wastewater.Reduction!S70</f>
        <v>-0.5638987232081234</v>
      </c>
      <c r="V10" s="23">
        <f>Wastewater.Reduction!T70</f>
        <v>-0.81258603050662115</v>
      </c>
      <c r="W10" s="23">
        <f>Wastewater.Reduction!U70</f>
        <v>-1.156193559577761</v>
      </c>
    </row>
    <row r="11" spans="1:23" ht="13.15" hidden="1" outlineLevel="1" x14ac:dyDescent="0.35">
      <c r="E11" s="1" t="s">
        <v>33</v>
      </c>
      <c r="F11" s="1" t="s">
        <v>89</v>
      </c>
      <c r="G11" s="1" t="s">
        <v>68</v>
      </c>
      <c r="H11" s="1" t="s">
        <v>69</v>
      </c>
      <c r="I11" s="20"/>
      <c r="J11" s="20"/>
      <c r="K11" s="21"/>
      <c r="L11" s="8"/>
      <c r="M11" s="23">
        <f>Wastewater.Reduction!K71</f>
        <v>0.52577677380805166</v>
      </c>
      <c r="N11" s="23">
        <f>Wastewater.Reduction!L71</f>
        <v>1.0806040092915634</v>
      </c>
      <c r="O11" s="23" t="str">
        <f>Wastewater.Reduction!M71</f>
        <v/>
      </c>
      <c r="P11" s="23">
        <f>Wastewater.Reduction!N71</f>
        <v>0.6813588013272025</v>
      </c>
      <c r="Q11" s="23">
        <f>Wastewater.Reduction!O71</f>
        <v>-0.37739228245392287</v>
      </c>
      <c r="R11" s="23">
        <f>Wastewater.Reduction!P71</f>
        <v>-0.18612236880520405</v>
      </c>
      <c r="S11" s="23">
        <f>Wastewater.Reduction!Q71</f>
        <v>-0.15831665349020993</v>
      </c>
      <c r="T11" s="23">
        <f>Wastewater.Reduction!R71</f>
        <v>-6.3077145937294146E-2</v>
      </c>
      <c r="U11" s="23">
        <f>Wastewater.Reduction!S71</f>
        <v>-5.3826105632199077E-2</v>
      </c>
      <c r="V11" s="23">
        <f>Wastewater.Reduction!T71</f>
        <v>5.3826105632199077E-2</v>
      </c>
      <c r="W11" s="23">
        <f>Wastewater.Reduction!U71</f>
        <v>0.11634206245251044</v>
      </c>
    </row>
    <row r="12" spans="1:23" ht="13.15" hidden="1" outlineLevel="1" x14ac:dyDescent="0.35">
      <c r="E12" s="1" t="s">
        <v>34</v>
      </c>
      <c r="F12" s="1" t="s">
        <v>89</v>
      </c>
      <c r="G12" s="1" t="s">
        <v>68</v>
      </c>
      <c r="H12" s="1" t="s">
        <v>69</v>
      </c>
      <c r="I12" s="20"/>
      <c r="J12" s="20"/>
      <c r="K12" s="21"/>
      <c r="L12" s="8"/>
      <c r="M12" s="23">
        <f>Wastewater.Reduction!K72</f>
        <v>0.41832099063394934</v>
      </c>
      <c r="N12" s="23">
        <f>Wastewater.Reduction!L72</f>
        <v>0.92834570752558587</v>
      </c>
      <c r="O12" s="23" t="str">
        <f>Wastewater.Reduction!M72</f>
        <v/>
      </c>
      <c r="P12" s="23">
        <f>Wastewater.Reduction!N72</f>
        <v>0.56553240090106816</v>
      </c>
      <c r="Q12" s="23">
        <f>Wastewater.Reduction!O72</f>
        <v>0.48526208902074813</v>
      </c>
      <c r="R12" s="23">
        <f>Wastewater.Reduction!P72</f>
        <v>0.48526208902074813</v>
      </c>
      <c r="S12" s="23">
        <f>Wastewater.Reduction!Q72</f>
        <v>-0.41832099063394934</v>
      </c>
      <c r="T12" s="23">
        <f>Wastewater.Reduction!R72</f>
        <v>-0.43756542375050417</v>
      </c>
      <c r="U12" s="23">
        <f>Wastewater.Reduction!S72</f>
        <v>-0.46544691923517856</v>
      </c>
      <c r="V12" s="23">
        <f>Wastewater.Reduction!T72</f>
        <v>-0.49221743220462161</v>
      </c>
      <c r="W12" s="23">
        <f>Wastewater.Reduction!U72</f>
        <v>-0.52924402728799802</v>
      </c>
    </row>
    <row r="13" spans="1:23" ht="13.15" hidden="1" outlineLevel="1" x14ac:dyDescent="0.35">
      <c r="E13" s="1" t="s">
        <v>35</v>
      </c>
      <c r="F13" s="1" t="s">
        <v>89</v>
      </c>
      <c r="G13" s="1" t="s">
        <v>68</v>
      </c>
      <c r="H13" s="1" t="s">
        <v>69</v>
      </c>
      <c r="I13" s="20"/>
      <c r="J13" s="20"/>
      <c r="K13" s="21"/>
      <c r="L13" s="8"/>
      <c r="M13" s="23">
        <f>Wastewater.Reduction!K73</f>
        <v>1.1245907118858696</v>
      </c>
      <c r="N13" s="23">
        <f>Wastewater.Reduction!L73</f>
        <v>1.18752769509031</v>
      </c>
      <c r="O13" s="23" t="str">
        <f>Wastewater.Reduction!M73</f>
        <v/>
      </c>
      <c r="P13" s="23">
        <f>Wastewater.Reduction!N73</f>
        <v>0.45623980395413033</v>
      </c>
      <c r="Q13" s="23">
        <f>Wastewater.Reduction!O73</f>
        <v>0.27315899542609207</v>
      </c>
      <c r="R13" s="23">
        <f>Wastewater.Reduction!P73</f>
        <v>0.10704695321622093</v>
      </c>
      <c r="S13" s="23">
        <f>Wastewater.Reduction!Q73</f>
        <v>-0.10704695321622093</v>
      </c>
      <c r="T13" s="23">
        <f>Wastewater.Reduction!R73</f>
        <v>-0.24315775133376483</v>
      </c>
      <c r="U13" s="23">
        <f>Wastewater.Reduction!S73</f>
        <v>-0.42452576241811063</v>
      </c>
      <c r="V13" s="23">
        <f>Wastewater.Reduction!T73</f>
        <v>-0.61452775412534977</v>
      </c>
      <c r="W13" s="23">
        <f>Wastewater.Reduction!U73</f>
        <v>-0.72934462480595952</v>
      </c>
    </row>
    <row r="14" spans="1:23" ht="13.15" hidden="1" outlineLevel="1" x14ac:dyDescent="0.35">
      <c r="E14" s="1" t="s">
        <v>36</v>
      </c>
      <c r="F14" s="1" t="s">
        <v>89</v>
      </c>
      <c r="G14" s="1" t="s">
        <v>68</v>
      </c>
      <c r="H14" s="1" t="s">
        <v>69</v>
      </c>
      <c r="I14" s="20"/>
      <c r="J14" s="20"/>
      <c r="K14" s="21"/>
      <c r="L14" s="8"/>
      <c r="M14" s="23">
        <f>Wastewater.Reduction!K74</f>
        <v>5.1908030199039121</v>
      </c>
      <c r="N14" s="23">
        <f>Wastewater.Reduction!L74</f>
        <v>4.7282086479066576</v>
      </c>
      <c r="O14" s="23" t="str">
        <f>Wastewater.Reduction!M74</f>
        <v/>
      </c>
      <c r="P14" s="23">
        <f>Wastewater.Reduction!N74</f>
        <v>0.6252573781743308</v>
      </c>
      <c r="Q14" s="23">
        <f>Wastewater.Reduction!O74</f>
        <v>-8.421037748798895</v>
      </c>
      <c r="R14" s="23">
        <f>Wastewater.Reduction!P74</f>
        <v>-3.0885380919698009E-2</v>
      </c>
      <c r="S14" s="23">
        <f>Wastewater.Reduction!Q74</f>
        <v>3.0885380919698009E-2</v>
      </c>
      <c r="T14" s="23">
        <f>Wastewater.Reduction!R74</f>
        <v>1.542210020590254</v>
      </c>
      <c r="U14" s="23">
        <f>Wastewater.Reduction!S74</f>
        <v>-0.88881262868908717</v>
      </c>
      <c r="V14" s="23">
        <f>Wastewater.Reduction!T74</f>
        <v>-4.3960192175703501</v>
      </c>
      <c r="W14" s="23">
        <f>Wastewater.Reduction!U74</f>
        <v>-8.0061770761839401</v>
      </c>
    </row>
    <row r="15" spans="1:23" ht="13.15" hidden="1" outlineLevel="1" x14ac:dyDescent="0.35">
      <c r="E15" s="1" t="s">
        <v>37</v>
      </c>
      <c r="F15" s="1" t="s">
        <v>89</v>
      </c>
      <c r="G15" s="1" t="s">
        <v>68</v>
      </c>
      <c r="H15" s="1" t="s">
        <v>69</v>
      </c>
      <c r="I15" s="20"/>
      <c r="J15" s="20"/>
      <c r="K15" s="21"/>
      <c r="L15" s="8"/>
      <c r="M15" s="23">
        <f>Wastewater.Reduction!K75</f>
        <v>1.1035969979114053</v>
      </c>
      <c r="N15" s="23">
        <f>Wastewater.Reduction!L75</f>
        <v>1.0264771704274069</v>
      </c>
      <c r="O15" s="23" t="str">
        <f>Wastewater.Reduction!M75</f>
        <v/>
      </c>
      <c r="P15" s="23">
        <f>Wastewater.Reduction!N75</f>
        <v>4.4518859254236091E-2</v>
      </c>
      <c r="Q15" s="23">
        <f>Wastewater.Reduction!O75</f>
        <v>-1.5195785696013379E-2</v>
      </c>
      <c r="R15" s="23">
        <f>Wastewater.Reduction!P75</f>
        <v>3.8898006913809895E-2</v>
      </c>
      <c r="S15" s="23">
        <f>Wastewater.Reduction!Q75</f>
        <v>-3.3294595727637558E-2</v>
      </c>
      <c r="T15" s="23">
        <f>Wastewater.Reduction!R75</f>
        <v>1.3988273226432332E-2</v>
      </c>
      <c r="U15" s="23">
        <f>Wastewater.Reduction!S75</f>
        <v>-1.3988273226432332E-2</v>
      </c>
      <c r="V15" s="23">
        <f>Wastewater.Reduction!T75</f>
        <v>-9.8076840346164887E-2</v>
      </c>
      <c r="W15" s="23">
        <f>Wastewater.Reduction!U75</f>
        <v>-0.50221707110586733</v>
      </c>
    </row>
    <row r="16" spans="1:23" ht="13.15" hidden="1" outlineLevel="1" x14ac:dyDescent="0.35">
      <c r="E16" s="1" t="s">
        <v>38</v>
      </c>
      <c r="F16" s="1" t="s">
        <v>89</v>
      </c>
      <c r="G16" s="1" t="s">
        <v>68</v>
      </c>
      <c r="H16" s="1" t="s">
        <v>69</v>
      </c>
      <c r="I16" s="20"/>
      <c r="J16" s="20"/>
      <c r="K16" s="21"/>
      <c r="L16" s="8"/>
      <c r="M16" s="23">
        <f>Wastewater.Reduction!K76</f>
        <v>2.9169482678424585</v>
      </c>
      <c r="N16" s="23">
        <f>Wastewater.Reduction!L76</f>
        <v>0.68606670488803823</v>
      </c>
      <c r="O16" s="23" t="str">
        <f>Wastewater.Reduction!M76</f>
        <v/>
      </c>
      <c r="P16" s="23">
        <f>Wastewater.Reduction!N76</f>
        <v>0.18540411695360975</v>
      </c>
      <c r="Q16" s="23">
        <f>Wastewater.Reduction!O76</f>
        <v>0.15409708633436492</v>
      </c>
      <c r="R16" s="23">
        <f>Wastewater.Reduction!P76</f>
        <v>0</v>
      </c>
      <c r="S16" s="23">
        <f>Wastewater.Reduction!Q76</f>
        <v>0</v>
      </c>
      <c r="T16" s="23">
        <f>Wastewater.Reduction!R76</f>
        <v>-0.49909502592166177</v>
      </c>
      <c r="U16" s="23">
        <f>Wastewater.Reduction!S76</f>
        <v>-0.96946541325597391</v>
      </c>
      <c r="V16" s="23">
        <f>Wastewater.Reduction!T76</f>
        <v>-1.6195204313562481</v>
      </c>
      <c r="W16" s="23">
        <f>Wastewater.Reduction!U76</f>
        <v>-2.3983919027039073</v>
      </c>
    </row>
    <row r="17" spans="1:23" ht="13.15" hidden="1" outlineLevel="1" x14ac:dyDescent="0.35">
      <c r="E17" s="1" t="s">
        <v>55</v>
      </c>
      <c r="F17" s="1" t="s">
        <v>89</v>
      </c>
      <c r="G17" s="1" t="s">
        <v>68</v>
      </c>
      <c r="H17" s="1" t="s">
        <v>69</v>
      </c>
      <c r="I17" s="20"/>
      <c r="J17" s="20"/>
      <c r="K17" s="21"/>
      <c r="L17" s="8"/>
      <c r="M17" s="23">
        <f>Wastewater.Reduction!K77</f>
        <v>0.94188850018518921</v>
      </c>
      <c r="N17" s="23">
        <f>Wastewater.Reduction!L77</f>
        <v>0.78157869182051387</v>
      </c>
      <c r="O17" s="23" t="str">
        <f>Wastewater.Reduction!M77</f>
        <v/>
      </c>
      <c r="P17" s="23">
        <f>Wastewater.Reduction!N77</f>
        <v>0.7780214138415017</v>
      </c>
      <c r="Q17" s="23">
        <f>Wastewater.Reduction!O77</f>
        <v>0.60894767112408354</v>
      </c>
      <c r="R17" s="23">
        <f>Wastewater.Reduction!P77</f>
        <v>0.10647477397210767</v>
      </c>
      <c r="S17" s="23">
        <f>Wastewater.Reduction!Q77</f>
        <v>-0.10647477397210767</v>
      </c>
      <c r="T17" s="23">
        <f>Wastewater.Reduction!R77</f>
        <v>-0.31003024655126576</v>
      </c>
      <c r="U17" s="23">
        <f>Wastewater.Reduction!S77</f>
        <v>-0.38646757463844345</v>
      </c>
      <c r="V17" s="23">
        <f>Wastewater.Reduction!T77</f>
        <v>-0.77872209184193042</v>
      </c>
      <c r="W17" s="23">
        <f>Wastewater.Reduction!U77</f>
        <v>-0.70805058211305127</v>
      </c>
    </row>
    <row r="18" spans="1:23" ht="13.15" hidden="1" outlineLevel="1" x14ac:dyDescent="0.35">
      <c r="E18" s="1" t="s">
        <v>40</v>
      </c>
      <c r="F18" s="1" t="s">
        <v>89</v>
      </c>
      <c r="G18" s="1" t="s">
        <v>68</v>
      </c>
      <c r="H18" s="1" t="s">
        <v>69</v>
      </c>
      <c r="I18" s="20"/>
      <c r="J18" s="20"/>
      <c r="K18" s="21"/>
      <c r="L18" s="8"/>
      <c r="M18" s="23">
        <f>Wastewater.Reduction!K78</f>
        <v>0.75374409488390648</v>
      </c>
      <c r="N18" s="23">
        <f>Wastewater.Reduction!L78</f>
        <v>-0.75374409488390648</v>
      </c>
      <c r="O18" s="23" t="str">
        <f>Wastewater.Reduction!M78</f>
        <v/>
      </c>
      <c r="P18" s="23">
        <f>Wastewater.Reduction!N78</f>
        <v>2.3742181354910148</v>
      </c>
      <c r="Q18" s="23">
        <f>Wastewater.Reduction!O78</f>
        <v>-6.7958588802895132</v>
      </c>
      <c r="R18" s="23">
        <f>Wastewater.Reduction!P78</f>
        <v>1.6496072171472673</v>
      </c>
      <c r="S18" s="23">
        <f>Wastewater.Reduction!Q78</f>
        <v>-4.5756862899626416</v>
      </c>
      <c r="T18" s="23">
        <f>Wastewater.Reduction!R78</f>
        <v>-3.3285659751837566</v>
      </c>
      <c r="U18" s="23">
        <f>Wastewater.Reduction!S78</f>
        <v>-0.91911747155252366</v>
      </c>
      <c r="V18" s="23">
        <f>Wastewater.Reduction!T78</f>
        <v>2.320616340228181</v>
      </c>
      <c r="W18" s="23">
        <f>Wastewater.Reduction!U78</f>
        <v>7.8599823451547364</v>
      </c>
    </row>
    <row r="19" spans="1:23" ht="13.15" hidden="1" outlineLevel="1" x14ac:dyDescent="0.35">
      <c r="E19" s="1" t="s">
        <v>41</v>
      </c>
      <c r="F19" s="1" t="s">
        <v>89</v>
      </c>
      <c r="G19" s="1" t="s">
        <v>68</v>
      </c>
      <c r="H19" s="1" t="s">
        <v>69</v>
      </c>
      <c r="I19" s="20"/>
      <c r="J19" s="20"/>
      <c r="K19" s="21"/>
      <c r="L19" s="8"/>
      <c r="M19" s="23">
        <f>Wastewater.Reduction!K79</f>
        <v>0.9526577523676163</v>
      </c>
      <c r="N19" s="23">
        <f>Wastewater.Reduction!L79</f>
        <v>0.9857767857712616</v>
      </c>
      <c r="O19" s="23" t="str">
        <f>Wastewater.Reduction!M79</f>
        <v/>
      </c>
      <c r="P19" s="23">
        <f>Wastewater.Reduction!N79</f>
        <v>1.2532415158076951</v>
      </c>
      <c r="Q19" s="23">
        <f>Wastewater.Reduction!O79</f>
        <v>1.0607433525046586</v>
      </c>
      <c r="R19" s="23">
        <f>Wastewater.Reduction!P79</f>
        <v>0.15224443403790411</v>
      </c>
      <c r="S19" s="23">
        <f>Wastewater.Reduction!Q79</f>
        <v>-2.7725651328494449</v>
      </c>
      <c r="T19" s="23">
        <f>Wastewater.Reduction!R79</f>
        <v>-1.5305033778168486</v>
      </c>
      <c r="U19" s="23">
        <f>Wastewater.Reduction!S79</f>
        <v>-0.15224443403790411</v>
      </c>
      <c r="V19" s="23">
        <f>Wastewater.Reduction!T79</f>
        <v>-0.15234236332709336</v>
      </c>
      <c r="W19" s="23">
        <f>Wastewater.Reduction!U79</f>
        <v>-0.69487952809546316</v>
      </c>
    </row>
    <row r="20" spans="1:23" ht="13.15" collapsed="1" x14ac:dyDescent="0.35">
      <c r="E20" s="1"/>
    </row>
    <row r="21" spans="1:23" s="71" customFormat="1" ht="13.15" x14ac:dyDescent="0.35">
      <c r="A21" s="70" t="s">
        <v>90</v>
      </c>
      <c r="B21" s="70"/>
      <c r="C21" s="70"/>
      <c r="D21" s="70"/>
      <c r="E21" s="70"/>
      <c r="F21" s="70"/>
      <c r="G21" s="70"/>
      <c r="H21" s="70"/>
      <c r="L21" s="70"/>
    </row>
    <row r="22" spans="1:23" x14ac:dyDescent="0.45"/>
    <row r="23" spans="1:23" ht="13.15" x14ac:dyDescent="0.35">
      <c r="E23" s="25"/>
      <c r="F23" s="1" t="s">
        <v>89</v>
      </c>
      <c r="G23" s="1" t="s">
        <v>68</v>
      </c>
      <c r="H23" s="1" t="s">
        <v>69</v>
      </c>
      <c r="I23" s="16" t="s">
        <v>72</v>
      </c>
      <c r="J23" s="16">
        <v>0.1</v>
      </c>
      <c r="K23" s="32">
        <f t="shared" ref="K23:K39" si="0">_xlfn.PERCENTILE.INC($M$9:$W$19,J23)</f>
        <v>-1.2132078084332143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3" ht="13.15" hidden="1" outlineLevel="1" x14ac:dyDescent="0.35">
      <c r="E24" s="25"/>
      <c r="F24" s="1" t="s">
        <v>89</v>
      </c>
      <c r="G24" s="1" t="s">
        <v>68</v>
      </c>
      <c r="H24" s="1" t="s">
        <v>69</v>
      </c>
      <c r="I24" s="16" t="s">
        <v>73</v>
      </c>
      <c r="J24" s="16">
        <v>0.15</v>
      </c>
      <c r="K24" s="32">
        <f t="shared" si="0"/>
        <v>-0.8007336519739795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3" ht="13.15" hidden="1" outlineLevel="1" x14ac:dyDescent="0.35">
      <c r="E25" s="25"/>
      <c r="F25" s="1" t="s">
        <v>89</v>
      </c>
      <c r="G25" s="1" t="s">
        <v>68</v>
      </c>
      <c r="H25" s="1" t="s">
        <v>69</v>
      </c>
      <c r="I25" s="16" t="s">
        <v>74</v>
      </c>
      <c r="J25" s="16">
        <v>0.2</v>
      </c>
      <c r="K25" s="32">
        <f t="shared" si="0"/>
        <v>-0.6305981089193724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ht="13.15" hidden="1" outlineLevel="1" x14ac:dyDescent="0.35">
      <c r="E26" s="25"/>
      <c r="F26" s="1" t="s">
        <v>89</v>
      </c>
      <c r="G26" s="1" t="s">
        <v>68</v>
      </c>
      <c r="H26" s="1" t="s">
        <v>69</v>
      </c>
      <c r="I26" s="16" t="s">
        <v>75</v>
      </c>
      <c r="J26" s="16">
        <v>0.25</v>
      </c>
      <c r="K26" s="32">
        <f t="shared" si="0"/>
        <v>-0.49737562749240172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23" ht="13.15" hidden="1" outlineLevel="1" x14ac:dyDescent="0.35">
      <c r="E27" s="25"/>
      <c r="F27" s="1" t="s">
        <v>89</v>
      </c>
      <c r="G27" s="1" t="s">
        <v>68</v>
      </c>
      <c r="H27" s="1" t="s">
        <v>69</v>
      </c>
      <c r="I27" s="16" t="s">
        <v>76</v>
      </c>
      <c r="J27" s="16">
        <v>0.3</v>
      </c>
      <c r="K27" s="32">
        <f t="shared" si="0"/>
        <v>-0.39602359943709536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ht="13.15" hidden="1" outlineLevel="1" x14ac:dyDescent="0.35">
      <c r="E28" s="25"/>
      <c r="F28" s="1" t="s">
        <v>89</v>
      </c>
      <c r="G28" s="1" t="s">
        <v>68</v>
      </c>
      <c r="H28" s="1" t="s">
        <v>69</v>
      </c>
      <c r="I28" s="16" t="s">
        <v>77</v>
      </c>
      <c r="J28" s="16">
        <v>0.35</v>
      </c>
      <c r="K28" s="32">
        <f t="shared" si="0"/>
        <v>-0.18195151150795497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ht="13.15" hidden="1" outlineLevel="1" x14ac:dyDescent="0.35">
      <c r="E29" s="25"/>
      <c r="F29" s="1" t="s">
        <v>89</v>
      </c>
      <c r="G29" s="1" t="s">
        <v>68</v>
      </c>
      <c r="H29" s="1" t="s">
        <v>69</v>
      </c>
      <c r="I29" s="16" t="s">
        <v>78</v>
      </c>
      <c r="J29" s="16">
        <v>0.4</v>
      </c>
      <c r="K29" s="32">
        <f t="shared" si="0"/>
        <v>-0.10671944592169762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ht="13.15" hidden="1" outlineLevel="1" x14ac:dyDescent="0.35">
      <c r="E30" s="25"/>
      <c r="F30" s="1" t="s">
        <v>89</v>
      </c>
      <c r="G30" s="1" t="s">
        <v>68</v>
      </c>
      <c r="H30" s="1" t="s">
        <v>69</v>
      </c>
      <c r="I30" s="16" t="s">
        <v>79</v>
      </c>
      <c r="J30" s="16">
        <v>0.45</v>
      </c>
      <c r="K30" s="32">
        <f t="shared" si="0"/>
        <v>-3.3174134987240568E-2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3" ht="13.15" hidden="1" outlineLevel="1" x14ac:dyDescent="0.35">
      <c r="E31" s="25"/>
      <c r="F31" s="1" t="s">
        <v>89</v>
      </c>
      <c r="G31" s="1" t="s">
        <v>68</v>
      </c>
      <c r="H31" s="1" t="s">
        <v>69</v>
      </c>
      <c r="I31" s="16" t="s">
        <v>80</v>
      </c>
      <c r="J31" s="16">
        <v>0.5</v>
      </c>
      <c r="K31" s="32">
        <f t="shared" si="0"/>
        <v>0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1:23" ht="13.15" hidden="1" outlineLevel="1" x14ac:dyDescent="0.35">
      <c r="E32" s="25"/>
      <c r="F32" s="1" t="s">
        <v>89</v>
      </c>
      <c r="G32" s="1" t="s">
        <v>68</v>
      </c>
      <c r="H32" s="1" t="s">
        <v>69</v>
      </c>
      <c r="I32" s="16" t="s">
        <v>81</v>
      </c>
      <c r="J32" s="16">
        <v>0.55000000000000004</v>
      </c>
      <c r="K32" s="32">
        <f t="shared" si="0"/>
        <v>4.4237816637214794E-2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3" ht="13.15" hidden="1" outlineLevel="1" x14ac:dyDescent="0.35">
      <c r="E33" s="25"/>
      <c r="F33" s="1" t="s">
        <v>89</v>
      </c>
      <c r="G33" s="1" t="s">
        <v>68</v>
      </c>
      <c r="H33" s="1" t="s">
        <v>69</v>
      </c>
      <c r="I33" s="16" t="s">
        <v>82</v>
      </c>
      <c r="J33" s="16">
        <v>0.6</v>
      </c>
      <c r="K33" s="32">
        <f t="shared" si="0"/>
        <v>0.15136402244310126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1:23" ht="13.15" hidden="1" outlineLevel="1" x14ac:dyDescent="0.35">
      <c r="E34" s="25"/>
      <c r="F34" s="1" t="s">
        <v>89</v>
      </c>
      <c r="G34" s="1" t="s">
        <v>68</v>
      </c>
      <c r="H34" s="1" t="s">
        <v>69</v>
      </c>
      <c r="I34" s="16" t="s">
        <v>83</v>
      </c>
      <c r="J34" s="16">
        <v>0.65</v>
      </c>
      <c r="K34" s="32">
        <f t="shared" si="0"/>
        <v>0.32439425427950058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3" ht="13.15" hidden="1" outlineLevel="1" x14ac:dyDescent="0.35">
      <c r="E35" s="25"/>
      <c r="F35" s="1" t="s">
        <v>89</v>
      </c>
      <c r="G35" s="1" t="s">
        <v>68</v>
      </c>
      <c r="H35" s="1" t="s">
        <v>69</v>
      </c>
      <c r="I35" s="16" t="s">
        <v>84</v>
      </c>
      <c r="J35" s="16">
        <v>0.7</v>
      </c>
      <c r="K35" s="32">
        <f t="shared" si="0"/>
        <v>0.53770346193595653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  <row r="36" spans="1:23" ht="13.15" hidden="1" outlineLevel="1" x14ac:dyDescent="0.35">
      <c r="E36" s="25"/>
      <c r="F36" s="1" t="s">
        <v>89</v>
      </c>
      <c r="G36" s="1" t="s">
        <v>68</v>
      </c>
      <c r="H36" s="1" t="s">
        <v>69</v>
      </c>
      <c r="I36" s="16" t="s">
        <v>85</v>
      </c>
      <c r="J36" s="16">
        <v>0.75</v>
      </c>
      <c r="K36" s="32">
        <f t="shared" si="0"/>
        <v>0.73682474738493942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23" ht="13.15" hidden="1" outlineLevel="1" x14ac:dyDescent="0.35">
      <c r="E37" s="25"/>
      <c r="F37" s="1" t="s">
        <v>89</v>
      </c>
      <c r="G37" s="1" t="s">
        <v>68</v>
      </c>
      <c r="H37" s="1" t="s">
        <v>69</v>
      </c>
      <c r="I37" s="16" t="s">
        <v>86</v>
      </c>
      <c r="J37" s="16">
        <v>0.8</v>
      </c>
      <c r="K37" s="32">
        <f t="shared" si="0"/>
        <v>0.94404235062167463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23" ht="13.15" hidden="1" outlineLevel="1" x14ac:dyDescent="0.35">
      <c r="E38" s="25"/>
      <c r="F38" s="1" t="s">
        <v>89</v>
      </c>
      <c r="G38" s="1" t="s">
        <v>68</v>
      </c>
      <c r="H38" s="1" t="s">
        <v>69</v>
      </c>
      <c r="I38" s="16" t="s">
        <v>87</v>
      </c>
      <c r="J38" s="16">
        <v>0.85</v>
      </c>
      <c r="K38" s="32">
        <f t="shared" si="0"/>
        <v>1.0748824785888091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23" ht="13.15" hidden="1" outlineLevel="1" x14ac:dyDescent="0.35">
      <c r="E39" s="25"/>
      <c r="F39" s="1" t="s">
        <v>89</v>
      </c>
      <c r="G39" s="1" t="s">
        <v>68</v>
      </c>
      <c r="H39" s="1" t="s">
        <v>69</v>
      </c>
      <c r="I39" s="16" t="s">
        <v>88</v>
      </c>
      <c r="J39" s="16">
        <v>0.9</v>
      </c>
      <c r="K39" s="32">
        <f t="shared" si="0"/>
        <v>1.2793028630155538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23" collapsed="1" x14ac:dyDescent="0.45"/>
    <row r="41" spans="1:23" s="76" customFormat="1" ht="13.15" x14ac:dyDescent="0.4">
      <c r="A41" s="75" t="s">
        <v>57</v>
      </c>
      <c r="B41" s="75"/>
      <c r="C41" s="75"/>
      <c r="D41" s="75"/>
      <c r="E41" s="75"/>
      <c r="F41" s="75"/>
      <c r="G41" s="75"/>
      <c r="H41" s="75"/>
      <c r="J41" s="75"/>
      <c r="K41" s="75"/>
      <c r="L41" s="75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4197-CC6F-40ED-A88D-F6DA9B8ED7C5}">
  <sheetPr codeName="Sheet10">
    <tabColor rgb="FF92D050"/>
  </sheetPr>
  <dimension ref="A1:G649"/>
  <sheetViews>
    <sheetView zoomScale="80" zoomScaleNormal="80" workbookViewId="0"/>
  </sheetViews>
  <sheetFormatPr defaultRowHeight="14.25" x14ac:dyDescent="0.45"/>
  <cols>
    <col min="1" max="1" width="9" style="65"/>
    <col min="2" max="2" width="21.875" style="65" bestFit="1" customWidth="1"/>
    <col min="3" max="4" width="9" style="65"/>
    <col min="5" max="5" width="13.25" style="65" bestFit="1" customWidth="1"/>
    <col min="6" max="16384" width="9" style="65"/>
  </cols>
  <sheetData>
    <row r="1" spans="1:7" x14ac:dyDescent="0.45">
      <c r="A1" s="79"/>
      <c r="B1" s="79"/>
      <c r="C1" s="66" t="s">
        <v>93</v>
      </c>
      <c r="D1" s="79"/>
      <c r="E1" s="66"/>
      <c r="F1" s="11"/>
    </row>
    <row r="2" spans="1:7" x14ac:dyDescent="0.45">
      <c r="A2" s="80" t="s">
        <v>10</v>
      </c>
      <c r="B2" s="80" t="s">
        <v>11</v>
      </c>
      <c r="C2" s="80" t="s">
        <v>12</v>
      </c>
      <c r="D2" s="80" t="s">
        <v>13</v>
      </c>
      <c r="E2" s="80" t="s">
        <v>14</v>
      </c>
      <c r="F2" s="80" t="s">
        <v>94</v>
      </c>
      <c r="G2" s="80" t="s">
        <v>18</v>
      </c>
    </row>
    <row r="3" spans="1:7" x14ac:dyDescent="0.45">
      <c r="A3" s="11"/>
      <c r="B3" s="11"/>
      <c r="C3" s="11"/>
      <c r="D3" s="11"/>
      <c r="E3" s="11"/>
      <c r="F3" s="11"/>
    </row>
    <row r="4" spans="1:7" x14ac:dyDescent="0.45">
      <c r="A4" s="65" t="s">
        <v>42</v>
      </c>
      <c r="B4" s="11" t="s">
        <v>95</v>
      </c>
      <c r="C4" s="11" t="s">
        <v>96</v>
      </c>
      <c r="D4" s="11" t="s">
        <v>97</v>
      </c>
      <c r="E4" s="12" t="s">
        <v>26</v>
      </c>
      <c r="F4" s="81" t="str">
        <f ca="1">CONCATENATE("[…]", TEXT(NOW(),"dd/mm/yyy hh:mm:ss"))</f>
        <v>[…]12/12/2024 16:37:48</v>
      </c>
    </row>
    <row r="5" spans="1:7" x14ac:dyDescent="0.45">
      <c r="A5" s="65" t="s">
        <v>42</v>
      </c>
      <c r="B5" s="11" t="s">
        <v>98</v>
      </c>
      <c r="C5" s="11" t="s">
        <v>99</v>
      </c>
      <c r="D5" s="11" t="s">
        <v>97</v>
      </c>
      <c r="E5" s="12" t="s">
        <v>26</v>
      </c>
      <c r="F5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6" spans="1:7" x14ac:dyDescent="0.45">
      <c r="A6" s="65" t="s">
        <v>42</v>
      </c>
      <c r="B6" s="11" t="s">
        <v>100</v>
      </c>
      <c r="C6" s="11" t="s">
        <v>101</v>
      </c>
      <c r="D6" s="11" t="s">
        <v>97</v>
      </c>
      <c r="E6" s="12" t="s">
        <v>26</v>
      </c>
      <c r="F6" s="12" t="str">
        <f>F_Inputs!$E$1</f>
        <v>Run on 13 Nov 2024 17:00</v>
      </c>
    </row>
    <row r="7" spans="1:7" x14ac:dyDescent="0.45">
      <c r="A7" s="65" t="s">
        <v>42</v>
      </c>
      <c r="B7" s="11" t="s">
        <v>102</v>
      </c>
      <c r="C7" s="11" t="s">
        <v>103</v>
      </c>
      <c r="D7" s="11" t="s">
        <v>104</v>
      </c>
      <c r="E7" s="12" t="s">
        <v>26</v>
      </c>
      <c r="F7" s="82" t="s">
        <v>105</v>
      </c>
    </row>
    <row r="8" spans="1:7" x14ac:dyDescent="0.45">
      <c r="A8" s="65" t="s">
        <v>42</v>
      </c>
      <c r="B8" s="2" t="s">
        <v>106</v>
      </c>
      <c r="C8" s="2" t="s">
        <v>107</v>
      </c>
      <c r="D8" s="2" t="s">
        <v>69</v>
      </c>
      <c r="E8" s="12" t="s">
        <v>26</v>
      </c>
      <c r="F8" s="83">
        <f>'Final Output'!K9</f>
        <v>-1.4837079849545212</v>
      </c>
    </row>
    <row r="9" spans="1:7" x14ac:dyDescent="0.45">
      <c r="A9" s="65" t="s">
        <v>42</v>
      </c>
      <c r="B9" s="2" t="s">
        <v>108</v>
      </c>
      <c r="C9" s="2" t="s">
        <v>109</v>
      </c>
      <c r="D9" s="2" t="s">
        <v>69</v>
      </c>
      <c r="E9" s="12" t="s">
        <v>26</v>
      </c>
      <c r="F9" s="83">
        <f>'Final Output'!K10</f>
        <v>-1.1365719181751426</v>
      </c>
    </row>
    <row r="10" spans="1:7" x14ac:dyDescent="0.45">
      <c r="A10" s="65" t="s">
        <v>42</v>
      </c>
      <c r="B10" s="2" t="s">
        <v>110</v>
      </c>
      <c r="C10" s="2" t="s">
        <v>111</v>
      </c>
      <c r="D10" s="2" t="s">
        <v>69</v>
      </c>
      <c r="E10" s="12" t="s">
        <v>26</v>
      </c>
      <c r="F10" s="83">
        <f>'Final Output'!K11</f>
        <v>-0.59420107647612719</v>
      </c>
    </row>
    <row r="11" spans="1:7" x14ac:dyDescent="0.45">
      <c r="A11" s="65" t="s">
        <v>42</v>
      </c>
      <c r="B11" s="2" t="s">
        <v>112</v>
      </c>
      <c r="C11" s="2" t="s">
        <v>113</v>
      </c>
      <c r="D11" s="2" t="s">
        <v>69</v>
      </c>
      <c r="E11" s="12" t="s">
        <v>26</v>
      </c>
      <c r="F11" s="83">
        <f>'Final Output'!K12</f>
        <v>-0.41524535764080656</v>
      </c>
    </row>
    <row r="12" spans="1:7" x14ac:dyDescent="0.45">
      <c r="A12" s="65" t="s">
        <v>42</v>
      </c>
      <c r="B12" s="2" t="s">
        <v>114</v>
      </c>
      <c r="C12" s="2" t="s">
        <v>115</v>
      </c>
      <c r="D12" s="2" t="s">
        <v>69</v>
      </c>
      <c r="E12" s="12" t="s">
        <v>26</v>
      </c>
      <c r="F12" s="83">
        <f>'Final Output'!K13</f>
        <v>-0.28410869417646634</v>
      </c>
    </row>
    <row r="13" spans="1:7" x14ac:dyDescent="0.45">
      <c r="A13" s="65" t="s">
        <v>42</v>
      </c>
      <c r="B13" s="2" t="s">
        <v>116</v>
      </c>
      <c r="C13" s="2" t="s">
        <v>117</v>
      </c>
      <c r="D13" s="2" t="s">
        <v>69</v>
      </c>
      <c r="E13" s="12" t="s">
        <v>26</v>
      </c>
      <c r="F13" s="83">
        <f>'Final Output'!K14</f>
        <v>-0.21134671476907207</v>
      </c>
    </row>
    <row r="14" spans="1:7" x14ac:dyDescent="0.45">
      <c r="A14" s="65" t="s">
        <v>42</v>
      </c>
      <c r="B14" s="2" t="s">
        <v>118</v>
      </c>
      <c r="C14" s="2" t="s">
        <v>119</v>
      </c>
      <c r="D14" s="2" t="s">
        <v>69</v>
      </c>
      <c r="E14" s="12" t="s">
        <v>26</v>
      </c>
      <c r="F14" s="83">
        <f>'Final Output'!K15</f>
        <v>-0.13941493956803</v>
      </c>
    </row>
    <row r="15" spans="1:7" x14ac:dyDescent="0.45">
      <c r="A15" s="65" t="s">
        <v>42</v>
      </c>
      <c r="B15" s="2" t="s">
        <v>120</v>
      </c>
      <c r="C15" s="2" t="s">
        <v>121</v>
      </c>
      <c r="D15" s="2" t="s">
        <v>69</v>
      </c>
      <c r="E15" s="12" t="s">
        <v>26</v>
      </c>
      <c r="F15" s="83">
        <f>'Final Output'!K16</f>
        <v>-6.733468563279274E-2</v>
      </c>
    </row>
    <row r="16" spans="1:7" x14ac:dyDescent="0.45">
      <c r="A16" s="65" t="s">
        <v>42</v>
      </c>
      <c r="B16" s="2" t="s">
        <v>122</v>
      </c>
      <c r="C16" s="2" t="s">
        <v>123</v>
      </c>
      <c r="D16" s="2" t="s">
        <v>69</v>
      </c>
      <c r="E16" s="12" t="s">
        <v>26</v>
      </c>
      <c r="F16" s="83">
        <f>'Final Output'!K17</f>
        <v>0</v>
      </c>
    </row>
    <row r="17" spans="1:6" x14ac:dyDescent="0.45">
      <c r="A17" s="65" t="s">
        <v>42</v>
      </c>
      <c r="B17" s="2" t="s">
        <v>124</v>
      </c>
      <c r="C17" s="2" t="s">
        <v>125</v>
      </c>
      <c r="D17" s="2" t="s">
        <v>69</v>
      </c>
      <c r="E17" s="12" t="s">
        <v>26</v>
      </c>
      <c r="F17" s="83">
        <f>'Final Output'!K18</f>
        <v>7.6546606473526374E-2</v>
      </c>
    </row>
    <row r="18" spans="1:6" x14ac:dyDescent="0.45">
      <c r="A18" s="65" t="s">
        <v>42</v>
      </c>
      <c r="B18" s="2" t="s">
        <v>126</v>
      </c>
      <c r="C18" s="2" t="s">
        <v>127</v>
      </c>
      <c r="D18" s="2" t="s">
        <v>69</v>
      </c>
      <c r="E18" s="12" t="s">
        <v>26</v>
      </c>
      <c r="F18" s="83">
        <f>'Final Output'!K19</f>
        <v>0.14041744805097467</v>
      </c>
    </row>
    <row r="19" spans="1:6" x14ac:dyDescent="0.45">
      <c r="A19" s="65" t="s">
        <v>42</v>
      </c>
      <c r="B19" s="2" t="s">
        <v>128</v>
      </c>
      <c r="C19" s="2" t="s">
        <v>129</v>
      </c>
      <c r="D19" s="2" t="s">
        <v>69</v>
      </c>
      <c r="E19" s="12" t="s">
        <v>26</v>
      </c>
      <c r="F19" s="83">
        <f>'Final Output'!K20</f>
        <v>0.22682459207767666</v>
      </c>
    </row>
    <row r="20" spans="1:6" x14ac:dyDescent="0.45">
      <c r="A20" s="65" t="s">
        <v>42</v>
      </c>
      <c r="B20" s="2" t="s">
        <v>130</v>
      </c>
      <c r="C20" s="2" t="s">
        <v>131</v>
      </c>
      <c r="D20" s="2" t="s">
        <v>69</v>
      </c>
      <c r="E20" s="12" t="s">
        <v>26</v>
      </c>
      <c r="F20" s="83">
        <f>'Final Output'!K21</f>
        <v>0.29802217724222141</v>
      </c>
    </row>
    <row r="21" spans="1:6" x14ac:dyDescent="0.45">
      <c r="A21" s="65" t="s">
        <v>42</v>
      </c>
      <c r="B21" s="2" t="s">
        <v>132</v>
      </c>
      <c r="C21" s="2" t="s">
        <v>133</v>
      </c>
      <c r="D21" s="2" t="s">
        <v>69</v>
      </c>
      <c r="E21" s="12" t="s">
        <v>26</v>
      </c>
      <c r="F21" s="83">
        <f>'Final Output'!K22</f>
        <v>0.46963846414915594</v>
      </c>
    </row>
    <row r="22" spans="1:6" x14ac:dyDescent="0.45">
      <c r="A22" s="65" t="s">
        <v>42</v>
      </c>
      <c r="B22" s="2" t="s">
        <v>134</v>
      </c>
      <c r="C22" s="2" t="s">
        <v>135</v>
      </c>
      <c r="D22" s="2" t="s">
        <v>69</v>
      </c>
      <c r="E22" s="12" t="s">
        <v>26</v>
      </c>
      <c r="F22" s="83">
        <f>'Final Output'!K23</f>
        <v>0.85372492724387583</v>
      </c>
    </row>
    <row r="23" spans="1:6" x14ac:dyDescent="0.45">
      <c r="A23" s="65" t="s">
        <v>42</v>
      </c>
      <c r="B23" s="2" t="s">
        <v>136</v>
      </c>
      <c r="C23" s="2" t="s">
        <v>137</v>
      </c>
      <c r="D23" s="2" t="s">
        <v>69</v>
      </c>
      <c r="E23" s="12" t="s">
        <v>26</v>
      </c>
      <c r="F23" s="83">
        <f>'Final Output'!K24</f>
        <v>1.1350594456600873</v>
      </c>
    </row>
    <row r="24" spans="1:6" x14ac:dyDescent="0.45">
      <c r="A24" s="65" t="s">
        <v>42</v>
      </c>
      <c r="B24" s="2" t="s">
        <v>138</v>
      </c>
      <c r="C24" s="2" t="s">
        <v>139</v>
      </c>
      <c r="D24" s="2" t="s">
        <v>69</v>
      </c>
      <c r="E24" s="12" t="s">
        <v>26</v>
      </c>
      <c r="F24" s="83">
        <f>'Final Output'!K25</f>
        <v>1.615026815759405</v>
      </c>
    </row>
    <row r="25" spans="1:6" x14ac:dyDescent="0.45">
      <c r="A25" s="65" t="s">
        <v>42</v>
      </c>
      <c r="B25" s="2" t="s">
        <v>140</v>
      </c>
      <c r="C25" s="2" t="s">
        <v>141</v>
      </c>
      <c r="D25" s="2" t="s">
        <v>69</v>
      </c>
      <c r="E25" s="12" t="s">
        <v>26</v>
      </c>
    </row>
    <row r="26" spans="1:6" x14ac:dyDescent="0.45">
      <c r="A26" s="65" t="s">
        <v>42</v>
      </c>
      <c r="B26" s="2" t="s">
        <v>142</v>
      </c>
      <c r="C26" s="2" t="s">
        <v>143</v>
      </c>
      <c r="D26" s="2" t="s">
        <v>69</v>
      </c>
      <c r="E26" s="12" t="s">
        <v>26</v>
      </c>
    </row>
    <row r="27" spans="1:6" x14ac:dyDescent="0.45">
      <c r="A27" s="65" t="s">
        <v>42</v>
      </c>
      <c r="B27" s="2" t="s">
        <v>144</v>
      </c>
      <c r="C27" s="2" t="s">
        <v>145</v>
      </c>
      <c r="D27" s="2" t="s">
        <v>69</v>
      </c>
      <c r="E27" s="12" t="s">
        <v>26</v>
      </c>
    </row>
    <row r="28" spans="1:6" x14ac:dyDescent="0.45">
      <c r="A28" s="65" t="s">
        <v>42</v>
      </c>
      <c r="B28" s="2" t="s">
        <v>146</v>
      </c>
      <c r="C28" s="2" t="s">
        <v>147</v>
      </c>
      <c r="D28" s="2" t="s">
        <v>69</v>
      </c>
      <c r="E28" s="12" t="s">
        <v>26</v>
      </c>
    </row>
    <row r="29" spans="1:6" x14ac:dyDescent="0.45">
      <c r="A29" s="65" t="s">
        <v>42</v>
      </c>
      <c r="B29" s="2" t="s">
        <v>148</v>
      </c>
      <c r="C29" s="2" t="s">
        <v>149</v>
      </c>
      <c r="D29" s="2" t="s">
        <v>69</v>
      </c>
      <c r="E29" s="12" t="s">
        <v>26</v>
      </c>
    </row>
    <row r="30" spans="1:6" x14ac:dyDescent="0.45">
      <c r="A30" s="65" t="s">
        <v>42</v>
      </c>
      <c r="B30" s="2" t="s">
        <v>150</v>
      </c>
      <c r="C30" s="2" t="s">
        <v>151</v>
      </c>
      <c r="D30" s="2" t="s">
        <v>69</v>
      </c>
      <c r="E30" s="12" t="s">
        <v>26</v>
      </c>
    </row>
    <row r="31" spans="1:6" x14ac:dyDescent="0.45">
      <c r="A31" s="65" t="s">
        <v>42</v>
      </c>
      <c r="B31" s="2" t="s">
        <v>152</v>
      </c>
      <c r="C31" s="2" t="s">
        <v>153</v>
      </c>
      <c r="D31" s="2" t="s">
        <v>69</v>
      </c>
      <c r="E31" s="12" t="s">
        <v>26</v>
      </c>
    </row>
    <row r="32" spans="1:6" x14ac:dyDescent="0.45">
      <c r="A32" s="65" t="s">
        <v>42</v>
      </c>
      <c r="B32" s="2" t="s">
        <v>154</v>
      </c>
      <c r="C32" s="2" t="s">
        <v>155</v>
      </c>
      <c r="D32" s="2" t="s">
        <v>69</v>
      </c>
      <c r="E32" s="12" t="s">
        <v>26</v>
      </c>
    </row>
    <row r="33" spans="1:6" x14ac:dyDescent="0.45">
      <c r="A33" s="65" t="s">
        <v>42</v>
      </c>
      <c r="B33" s="2" t="s">
        <v>156</v>
      </c>
      <c r="C33" s="2" t="s">
        <v>157</v>
      </c>
      <c r="D33" s="2" t="s">
        <v>69</v>
      </c>
      <c r="E33" s="12" t="s">
        <v>26</v>
      </c>
    </row>
    <row r="34" spans="1:6" x14ac:dyDescent="0.45">
      <c r="A34" s="65" t="s">
        <v>42</v>
      </c>
      <c r="B34" s="2" t="s">
        <v>158</v>
      </c>
      <c r="C34" s="2" t="s">
        <v>159</v>
      </c>
      <c r="D34" s="2" t="s">
        <v>69</v>
      </c>
      <c r="E34" s="12" t="s">
        <v>26</v>
      </c>
    </row>
    <row r="35" spans="1:6" x14ac:dyDescent="0.45">
      <c r="A35" s="65" t="s">
        <v>42</v>
      </c>
      <c r="B35" s="2" t="s">
        <v>160</v>
      </c>
      <c r="C35" s="2" t="s">
        <v>161</v>
      </c>
      <c r="D35" s="2" t="s">
        <v>69</v>
      </c>
      <c r="E35" s="12" t="s">
        <v>26</v>
      </c>
    </row>
    <row r="36" spans="1:6" x14ac:dyDescent="0.45">
      <c r="A36" s="65" t="s">
        <v>42</v>
      </c>
      <c r="B36" s="2" t="s">
        <v>162</v>
      </c>
      <c r="C36" s="2" t="s">
        <v>163</v>
      </c>
      <c r="D36" s="2" t="s">
        <v>69</v>
      </c>
      <c r="E36" s="12" t="s">
        <v>26</v>
      </c>
    </row>
    <row r="37" spans="1:6" x14ac:dyDescent="0.45">
      <c r="A37" s="65" t="s">
        <v>42</v>
      </c>
      <c r="B37" s="2" t="s">
        <v>164</v>
      </c>
      <c r="C37" s="2" t="s">
        <v>165</v>
      </c>
      <c r="D37" s="2" t="s">
        <v>69</v>
      </c>
      <c r="E37" s="12" t="s">
        <v>26</v>
      </c>
    </row>
    <row r="38" spans="1:6" x14ac:dyDescent="0.45">
      <c r="A38" s="65" t="s">
        <v>42</v>
      </c>
      <c r="B38" s="2" t="s">
        <v>166</v>
      </c>
      <c r="C38" s="2" t="s">
        <v>167</v>
      </c>
      <c r="D38" s="2" t="s">
        <v>69</v>
      </c>
      <c r="E38" s="12" t="s">
        <v>26</v>
      </c>
    </row>
    <row r="39" spans="1:6" x14ac:dyDescent="0.45">
      <c r="A39" s="65" t="s">
        <v>42</v>
      </c>
      <c r="B39" s="2" t="s">
        <v>168</v>
      </c>
      <c r="C39" s="2" t="s">
        <v>169</v>
      </c>
      <c r="D39" s="2" t="s">
        <v>69</v>
      </c>
      <c r="E39" s="12" t="s">
        <v>26</v>
      </c>
    </row>
    <row r="40" spans="1:6" x14ac:dyDescent="0.45">
      <c r="A40" s="65" t="s">
        <v>42</v>
      </c>
      <c r="B40" s="2" t="s">
        <v>170</v>
      </c>
      <c r="C40" s="2" t="s">
        <v>171</v>
      </c>
      <c r="D40" s="2" t="s">
        <v>69</v>
      </c>
      <c r="E40" s="12" t="s">
        <v>26</v>
      </c>
    </row>
    <row r="41" spans="1:6" x14ac:dyDescent="0.45">
      <c r="A41" s="65" t="s">
        <v>42</v>
      </c>
      <c r="B41" s="2" t="s">
        <v>172</v>
      </c>
      <c r="C41" s="2" t="s">
        <v>173</v>
      </c>
      <c r="D41" s="2" t="s">
        <v>69</v>
      </c>
      <c r="E41" s="12" t="s">
        <v>26</v>
      </c>
    </row>
    <row r="42" spans="1:6" x14ac:dyDescent="0.45">
      <c r="A42" s="65" t="s">
        <v>44</v>
      </c>
      <c r="B42" s="11" t="s">
        <v>95</v>
      </c>
      <c r="C42" s="11" t="s">
        <v>96</v>
      </c>
      <c r="D42" s="11" t="s">
        <v>97</v>
      </c>
      <c r="E42" s="12" t="s">
        <v>26</v>
      </c>
      <c r="F42" s="81" t="str">
        <f ca="1">CONCATENATE("[…]", TEXT(NOW(),"dd/mm/yyy hh:mm:ss"))</f>
        <v>[…]12/12/2024 16:37:48</v>
      </c>
    </row>
    <row r="43" spans="1:6" x14ac:dyDescent="0.45">
      <c r="A43" s="65" t="s">
        <v>44</v>
      </c>
      <c r="B43" s="11" t="s">
        <v>98</v>
      </c>
      <c r="C43" s="11" t="s">
        <v>99</v>
      </c>
      <c r="D43" s="11" t="s">
        <v>97</v>
      </c>
      <c r="E43" s="12" t="s">
        <v>26</v>
      </c>
      <c r="F43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44" spans="1:6" x14ac:dyDescent="0.45">
      <c r="A44" s="65" t="s">
        <v>44</v>
      </c>
      <c r="B44" s="11" t="s">
        <v>100</v>
      </c>
      <c r="C44" s="11" t="s">
        <v>101</v>
      </c>
      <c r="D44" s="11" t="s">
        <v>97</v>
      </c>
      <c r="E44" s="12" t="s">
        <v>26</v>
      </c>
      <c r="F44" s="12" t="str">
        <f>F_Inputs!$E$1</f>
        <v>Run on 13 Nov 2024 17:00</v>
      </c>
    </row>
    <row r="45" spans="1:6" x14ac:dyDescent="0.45">
      <c r="A45" s="65" t="s">
        <v>44</v>
      </c>
      <c r="B45" s="11" t="s">
        <v>102</v>
      </c>
      <c r="C45" s="11" t="s">
        <v>103</v>
      </c>
      <c r="D45" s="11" t="s">
        <v>104</v>
      </c>
      <c r="E45" s="12" t="s">
        <v>26</v>
      </c>
      <c r="F45" s="82" t="s">
        <v>105</v>
      </c>
    </row>
    <row r="46" spans="1:6" x14ac:dyDescent="0.45">
      <c r="A46" s="65" t="s">
        <v>44</v>
      </c>
      <c r="B46" s="2" t="s">
        <v>106</v>
      </c>
      <c r="C46" s="2" t="s">
        <v>107</v>
      </c>
      <c r="D46" s="2" t="s">
        <v>69</v>
      </c>
      <c r="E46" s="12" t="s">
        <v>26</v>
      </c>
      <c r="F46" s="83">
        <f>'Final Output'!K9</f>
        <v>-1.4837079849545212</v>
      </c>
    </row>
    <row r="47" spans="1:6" x14ac:dyDescent="0.45">
      <c r="A47" s="65" t="s">
        <v>44</v>
      </c>
      <c r="B47" s="2" t="s">
        <v>108</v>
      </c>
      <c r="C47" s="2" t="s">
        <v>109</v>
      </c>
      <c r="D47" s="2" t="s">
        <v>69</v>
      </c>
      <c r="E47" s="12" t="s">
        <v>26</v>
      </c>
      <c r="F47" s="83">
        <f>'Final Output'!K10</f>
        <v>-1.1365719181751426</v>
      </c>
    </row>
    <row r="48" spans="1:6" x14ac:dyDescent="0.45">
      <c r="A48" s="65" t="s">
        <v>44</v>
      </c>
      <c r="B48" s="2" t="s">
        <v>110</v>
      </c>
      <c r="C48" s="2" t="s">
        <v>111</v>
      </c>
      <c r="D48" s="2" t="s">
        <v>69</v>
      </c>
      <c r="E48" s="12" t="s">
        <v>26</v>
      </c>
      <c r="F48" s="83">
        <f>'Final Output'!K11</f>
        <v>-0.59420107647612719</v>
      </c>
    </row>
    <row r="49" spans="1:6" x14ac:dyDescent="0.45">
      <c r="A49" s="65" t="s">
        <v>44</v>
      </c>
      <c r="B49" s="2" t="s">
        <v>112</v>
      </c>
      <c r="C49" s="2" t="s">
        <v>113</v>
      </c>
      <c r="D49" s="2" t="s">
        <v>69</v>
      </c>
      <c r="E49" s="12" t="s">
        <v>26</v>
      </c>
      <c r="F49" s="83">
        <f>'Final Output'!K12</f>
        <v>-0.41524535764080656</v>
      </c>
    </row>
    <row r="50" spans="1:6" x14ac:dyDescent="0.45">
      <c r="A50" s="65" t="s">
        <v>44</v>
      </c>
      <c r="B50" s="2" t="s">
        <v>114</v>
      </c>
      <c r="C50" s="2" t="s">
        <v>115</v>
      </c>
      <c r="D50" s="2" t="s">
        <v>69</v>
      </c>
      <c r="E50" s="12" t="s">
        <v>26</v>
      </c>
      <c r="F50" s="83">
        <f>'Final Output'!K13</f>
        <v>-0.28410869417646634</v>
      </c>
    </row>
    <row r="51" spans="1:6" x14ac:dyDescent="0.45">
      <c r="A51" s="65" t="s">
        <v>44</v>
      </c>
      <c r="B51" s="2" t="s">
        <v>116</v>
      </c>
      <c r="C51" s="2" t="s">
        <v>117</v>
      </c>
      <c r="D51" s="2" t="s">
        <v>69</v>
      </c>
      <c r="E51" s="12" t="s">
        <v>26</v>
      </c>
      <c r="F51" s="83">
        <f>'Final Output'!K14</f>
        <v>-0.21134671476907207</v>
      </c>
    </row>
    <row r="52" spans="1:6" x14ac:dyDescent="0.45">
      <c r="A52" s="65" t="s">
        <v>44</v>
      </c>
      <c r="B52" s="2" t="s">
        <v>118</v>
      </c>
      <c r="C52" s="2" t="s">
        <v>119</v>
      </c>
      <c r="D52" s="2" t="s">
        <v>69</v>
      </c>
      <c r="E52" s="12" t="s">
        <v>26</v>
      </c>
      <c r="F52" s="83">
        <f>'Final Output'!K15</f>
        <v>-0.13941493956803</v>
      </c>
    </row>
    <row r="53" spans="1:6" x14ac:dyDescent="0.45">
      <c r="A53" s="65" t="s">
        <v>44</v>
      </c>
      <c r="B53" s="2" t="s">
        <v>120</v>
      </c>
      <c r="C53" s="2" t="s">
        <v>121</v>
      </c>
      <c r="D53" s="2" t="s">
        <v>69</v>
      </c>
      <c r="E53" s="12" t="s">
        <v>26</v>
      </c>
      <c r="F53" s="83">
        <f>'Final Output'!K16</f>
        <v>-6.733468563279274E-2</v>
      </c>
    </row>
    <row r="54" spans="1:6" x14ac:dyDescent="0.45">
      <c r="A54" s="65" t="s">
        <v>44</v>
      </c>
      <c r="B54" s="2" t="s">
        <v>122</v>
      </c>
      <c r="C54" s="2" t="s">
        <v>123</v>
      </c>
      <c r="D54" s="2" t="s">
        <v>69</v>
      </c>
      <c r="E54" s="12" t="s">
        <v>26</v>
      </c>
      <c r="F54" s="83">
        <f>'Final Output'!K17</f>
        <v>0</v>
      </c>
    </row>
    <row r="55" spans="1:6" x14ac:dyDescent="0.45">
      <c r="A55" s="65" t="s">
        <v>44</v>
      </c>
      <c r="B55" s="2" t="s">
        <v>124</v>
      </c>
      <c r="C55" s="2" t="s">
        <v>125</v>
      </c>
      <c r="D55" s="2" t="s">
        <v>69</v>
      </c>
      <c r="E55" s="12" t="s">
        <v>26</v>
      </c>
      <c r="F55" s="83">
        <f>'Final Output'!K18</f>
        <v>7.6546606473526374E-2</v>
      </c>
    </row>
    <row r="56" spans="1:6" x14ac:dyDescent="0.45">
      <c r="A56" s="65" t="s">
        <v>44</v>
      </c>
      <c r="B56" s="2" t="s">
        <v>126</v>
      </c>
      <c r="C56" s="2" t="s">
        <v>127</v>
      </c>
      <c r="D56" s="2" t="s">
        <v>69</v>
      </c>
      <c r="E56" s="12" t="s">
        <v>26</v>
      </c>
      <c r="F56" s="83">
        <f>'Final Output'!K19</f>
        <v>0.14041744805097467</v>
      </c>
    </row>
    <row r="57" spans="1:6" x14ac:dyDescent="0.45">
      <c r="A57" s="65" t="s">
        <v>44</v>
      </c>
      <c r="B57" s="2" t="s">
        <v>128</v>
      </c>
      <c r="C57" s="2" t="s">
        <v>129</v>
      </c>
      <c r="D57" s="2" t="s">
        <v>69</v>
      </c>
      <c r="E57" s="12" t="s">
        <v>26</v>
      </c>
      <c r="F57" s="83">
        <f>'Final Output'!K20</f>
        <v>0.22682459207767666</v>
      </c>
    </row>
    <row r="58" spans="1:6" x14ac:dyDescent="0.45">
      <c r="A58" s="65" t="s">
        <v>44</v>
      </c>
      <c r="B58" s="2" t="s">
        <v>130</v>
      </c>
      <c r="C58" s="2" t="s">
        <v>131</v>
      </c>
      <c r="D58" s="2" t="s">
        <v>69</v>
      </c>
      <c r="E58" s="12" t="s">
        <v>26</v>
      </c>
      <c r="F58" s="83">
        <f>'Final Output'!K21</f>
        <v>0.29802217724222141</v>
      </c>
    </row>
    <row r="59" spans="1:6" x14ac:dyDescent="0.45">
      <c r="A59" s="65" t="s">
        <v>44</v>
      </c>
      <c r="B59" s="2" t="s">
        <v>132</v>
      </c>
      <c r="C59" s="2" t="s">
        <v>133</v>
      </c>
      <c r="D59" s="2" t="s">
        <v>69</v>
      </c>
      <c r="E59" s="12" t="s">
        <v>26</v>
      </c>
      <c r="F59" s="83">
        <f>'Final Output'!K22</f>
        <v>0.46963846414915594</v>
      </c>
    </row>
    <row r="60" spans="1:6" x14ac:dyDescent="0.45">
      <c r="A60" s="65" t="s">
        <v>44</v>
      </c>
      <c r="B60" s="2" t="s">
        <v>134</v>
      </c>
      <c r="C60" s="2" t="s">
        <v>135</v>
      </c>
      <c r="D60" s="2" t="s">
        <v>69</v>
      </c>
      <c r="E60" s="12" t="s">
        <v>26</v>
      </c>
      <c r="F60" s="83">
        <f>'Final Output'!K23</f>
        <v>0.85372492724387583</v>
      </c>
    </row>
    <row r="61" spans="1:6" x14ac:dyDescent="0.45">
      <c r="A61" s="65" t="s">
        <v>44</v>
      </c>
      <c r="B61" s="2" t="s">
        <v>136</v>
      </c>
      <c r="C61" s="2" t="s">
        <v>137</v>
      </c>
      <c r="D61" s="2" t="s">
        <v>69</v>
      </c>
      <c r="E61" s="12" t="s">
        <v>26</v>
      </c>
      <c r="F61" s="83">
        <f>'Final Output'!K24</f>
        <v>1.1350594456600873</v>
      </c>
    </row>
    <row r="62" spans="1:6" x14ac:dyDescent="0.45">
      <c r="A62" s="65" t="s">
        <v>44</v>
      </c>
      <c r="B62" s="2" t="s">
        <v>138</v>
      </c>
      <c r="C62" s="2" t="s">
        <v>139</v>
      </c>
      <c r="D62" s="2" t="s">
        <v>69</v>
      </c>
      <c r="E62" s="12" t="s">
        <v>26</v>
      </c>
      <c r="F62" s="83">
        <f>'Final Output'!K25</f>
        <v>1.615026815759405</v>
      </c>
    </row>
    <row r="63" spans="1:6" x14ac:dyDescent="0.45">
      <c r="A63" s="65" t="s">
        <v>44</v>
      </c>
      <c r="B63" s="2" t="s">
        <v>140</v>
      </c>
      <c r="C63" s="2" t="s">
        <v>141</v>
      </c>
      <c r="D63" s="2" t="s">
        <v>69</v>
      </c>
      <c r="E63" s="12" t="s">
        <v>26</v>
      </c>
    </row>
    <row r="64" spans="1:6" x14ac:dyDescent="0.45">
      <c r="A64" s="65" t="s">
        <v>44</v>
      </c>
      <c r="B64" s="2" t="s">
        <v>142</v>
      </c>
      <c r="C64" s="2" t="s">
        <v>143</v>
      </c>
      <c r="D64" s="2" t="s">
        <v>69</v>
      </c>
      <c r="E64" s="12" t="s">
        <v>26</v>
      </c>
    </row>
    <row r="65" spans="1:6" x14ac:dyDescent="0.45">
      <c r="A65" s="65" t="s">
        <v>44</v>
      </c>
      <c r="B65" s="2" t="s">
        <v>144</v>
      </c>
      <c r="C65" s="2" t="s">
        <v>145</v>
      </c>
      <c r="D65" s="2" t="s">
        <v>69</v>
      </c>
      <c r="E65" s="12" t="s">
        <v>26</v>
      </c>
    </row>
    <row r="66" spans="1:6" x14ac:dyDescent="0.45">
      <c r="A66" s="65" t="s">
        <v>44</v>
      </c>
      <c r="B66" s="2" t="s">
        <v>146</v>
      </c>
      <c r="C66" s="2" t="s">
        <v>147</v>
      </c>
      <c r="D66" s="2" t="s">
        <v>69</v>
      </c>
      <c r="E66" s="12" t="s">
        <v>26</v>
      </c>
    </row>
    <row r="67" spans="1:6" x14ac:dyDescent="0.45">
      <c r="A67" s="65" t="s">
        <v>44</v>
      </c>
      <c r="B67" s="2" t="s">
        <v>148</v>
      </c>
      <c r="C67" s="2" t="s">
        <v>149</v>
      </c>
      <c r="D67" s="2" t="s">
        <v>69</v>
      </c>
      <c r="E67" s="12" t="s">
        <v>26</v>
      </c>
    </row>
    <row r="68" spans="1:6" x14ac:dyDescent="0.45">
      <c r="A68" s="65" t="s">
        <v>44</v>
      </c>
      <c r="B68" s="2" t="s">
        <v>150</v>
      </c>
      <c r="C68" s="2" t="s">
        <v>151</v>
      </c>
      <c r="D68" s="2" t="s">
        <v>69</v>
      </c>
      <c r="E68" s="12" t="s">
        <v>26</v>
      </c>
    </row>
    <row r="69" spans="1:6" x14ac:dyDescent="0.45">
      <c r="A69" s="65" t="s">
        <v>44</v>
      </c>
      <c r="B69" s="2" t="s">
        <v>152</v>
      </c>
      <c r="C69" s="2" t="s">
        <v>153</v>
      </c>
      <c r="D69" s="2" t="s">
        <v>69</v>
      </c>
      <c r="E69" s="12" t="s">
        <v>26</v>
      </c>
    </row>
    <row r="70" spans="1:6" x14ac:dyDescent="0.45">
      <c r="A70" s="65" t="s">
        <v>44</v>
      </c>
      <c r="B70" s="2" t="s">
        <v>154</v>
      </c>
      <c r="C70" s="2" t="s">
        <v>155</v>
      </c>
      <c r="D70" s="2" t="s">
        <v>69</v>
      </c>
      <c r="E70" s="12" t="s">
        <v>26</v>
      </c>
    </row>
    <row r="71" spans="1:6" x14ac:dyDescent="0.45">
      <c r="A71" s="65" t="s">
        <v>44</v>
      </c>
      <c r="B71" s="2" t="s">
        <v>156</v>
      </c>
      <c r="C71" s="2" t="s">
        <v>157</v>
      </c>
      <c r="D71" s="2" t="s">
        <v>69</v>
      </c>
      <c r="E71" s="12" t="s">
        <v>26</v>
      </c>
    </row>
    <row r="72" spans="1:6" x14ac:dyDescent="0.45">
      <c r="A72" s="65" t="s">
        <v>44</v>
      </c>
      <c r="B72" s="2" t="s">
        <v>158</v>
      </c>
      <c r="C72" s="2" t="s">
        <v>159</v>
      </c>
      <c r="D72" s="2" t="s">
        <v>69</v>
      </c>
      <c r="E72" s="12" t="s">
        <v>26</v>
      </c>
    </row>
    <row r="73" spans="1:6" x14ac:dyDescent="0.45">
      <c r="A73" s="65" t="s">
        <v>44</v>
      </c>
      <c r="B73" s="2" t="s">
        <v>160</v>
      </c>
      <c r="C73" s="2" t="s">
        <v>161</v>
      </c>
      <c r="D73" s="2" t="s">
        <v>69</v>
      </c>
      <c r="E73" s="12" t="s">
        <v>26</v>
      </c>
    </row>
    <row r="74" spans="1:6" x14ac:dyDescent="0.45">
      <c r="A74" s="65" t="s">
        <v>44</v>
      </c>
      <c r="B74" s="2" t="s">
        <v>162</v>
      </c>
      <c r="C74" s="2" t="s">
        <v>163</v>
      </c>
      <c r="D74" s="2" t="s">
        <v>69</v>
      </c>
      <c r="E74" s="12" t="s">
        <v>26</v>
      </c>
    </row>
    <row r="75" spans="1:6" x14ac:dyDescent="0.45">
      <c r="A75" s="65" t="s">
        <v>44</v>
      </c>
      <c r="B75" s="2" t="s">
        <v>164</v>
      </c>
      <c r="C75" s="2" t="s">
        <v>165</v>
      </c>
      <c r="D75" s="2" t="s">
        <v>69</v>
      </c>
      <c r="E75" s="12" t="s">
        <v>26</v>
      </c>
    </row>
    <row r="76" spans="1:6" x14ac:dyDescent="0.45">
      <c r="A76" s="65" t="s">
        <v>44</v>
      </c>
      <c r="B76" s="2" t="s">
        <v>166</v>
      </c>
      <c r="C76" s="2" t="s">
        <v>167</v>
      </c>
      <c r="D76" s="2" t="s">
        <v>69</v>
      </c>
      <c r="E76" s="12" t="s">
        <v>26</v>
      </c>
    </row>
    <row r="77" spans="1:6" x14ac:dyDescent="0.45">
      <c r="A77" s="65" t="s">
        <v>44</v>
      </c>
      <c r="B77" s="2" t="s">
        <v>168</v>
      </c>
      <c r="C77" s="2" t="s">
        <v>169</v>
      </c>
      <c r="D77" s="2" t="s">
        <v>69</v>
      </c>
      <c r="E77" s="12" t="s">
        <v>26</v>
      </c>
    </row>
    <row r="78" spans="1:6" x14ac:dyDescent="0.45">
      <c r="A78" s="65" t="s">
        <v>44</v>
      </c>
      <c r="B78" s="2" t="s">
        <v>170</v>
      </c>
      <c r="C78" s="2" t="s">
        <v>171</v>
      </c>
      <c r="D78" s="2" t="s">
        <v>69</v>
      </c>
      <c r="E78" s="12" t="s">
        <v>26</v>
      </c>
    </row>
    <row r="79" spans="1:6" x14ac:dyDescent="0.45">
      <c r="A79" s="65" t="s">
        <v>44</v>
      </c>
      <c r="B79" s="2" t="s">
        <v>172</v>
      </c>
      <c r="C79" s="2" t="s">
        <v>173</v>
      </c>
      <c r="D79" s="2" t="s">
        <v>69</v>
      </c>
      <c r="E79" s="12" t="s">
        <v>26</v>
      </c>
    </row>
    <row r="80" spans="1:6" x14ac:dyDescent="0.45">
      <c r="A80" s="65" t="s">
        <v>45</v>
      </c>
      <c r="B80" s="11" t="s">
        <v>95</v>
      </c>
      <c r="C80" s="11" t="s">
        <v>96</v>
      </c>
      <c r="D80" s="11" t="s">
        <v>97</v>
      </c>
      <c r="E80" s="12" t="s">
        <v>26</v>
      </c>
      <c r="F80" s="81" t="str">
        <f ca="1">CONCATENATE("[…]", TEXT(NOW(),"dd/mm/yyy hh:mm:ss"))</f>
        <v>[…]12/12/2024 16:37:48</v>
      </c>
    </row>
    <row r="81" spans="1:6" x14ac:dyDescent="0.45">
      <c r="A81" s="65" t="s">
        <v>45</v>
      </c>
      <c r="B81" s="11" t="s">
        <v>98</v>
      </c>
      <c r="C81" s="11" t="s">
        <v>99</v>
      </c>
      <c r="D81" s="11" t="s">
        <v>97</v>
      </c>
      <c r="E81" s="12" t="s">
        <v>26</v>
      </c>
      <c r="F81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82" spans="1:6" x14ac:dyDescent="0.45">
      <c r="A82" s="65" t="s">
        <v>45</v>
      </c>
      <c r="B82" s="11" t="s">
        <v>100</v>
      </c>
      <c r="C82" s="11" t="s">
        <v>101</v>
      </c>
      <c r="D82" s="11" t="s">
        <v>97</v>
      </c>
      <c r="E82" s="12" t="s">
        <v>26</v>
      </c>
      <c r="F82" s="12" t="str">
        <f>F_Inputs!$E$1</f>
        <v>Run on 13 Nov 2024 17:00</v>
      </c>
    </row>
    <row r="83" spans="1:6" x14ac:dyDescent="0.45">
      <c r="A83" s="65" t="s">
        <v>45</v>
      </c>
      <c r="B83" s="11" t="s">
        <v>102</v>
      </c>
      <c r="C83" s="11" t="s">
        <v>103</v>
      </c>
      <c r="D83" s="11" t="s">
        <v>104</v>
      </c>
      <c r="E83" s="12" t="s">
        <v>26</v>
      </c>
      <c r="F83" s="82" t="s">
        <v>105</v>
      </c>
    </row>
    <row r="84" spans="1:6" x14ac:dyDescent="0.45">
      <c r="A84" s="65" t="s">
        <v>45</v>
      </c>
      <c r="B84" s="2" t="s">
        <v>106</v>
      </c>
      <c r="C84" s="2" t="s">
        <v>107</v>
      </c>
      <c r="D84" s="2" t="s">
        <v>69</v>
      </c>
      <c r="E84" s="12" t="s">
        <v>26</v>
      </c>
      <c r="F84" s="83">
        <f>'Final Output'!K9</f>
        <v>-1.4837079849545212</v>
      </c>
    </row>
    <row r="85" spans="1:6" x14ac:dyDescent="0.45">
      <c r="A85" s="65" t="s">
        <v>45</v>
      </c>
      <c r="B85" s="2" t="s">
        <v>108</v>
      </c>
      <c r="C85" s="2" t="s">
        <v>109</v>
      </c>
      <c r="D85" s="2" t="s">
        <v>69</v>
      </c>
      <c r="E85" s="12" t="s">
        <v>26</v>
      </c>
      <c r="F85" s="83">
        <f>'Final Output'!K10</f>
        <v>-1.1365719181751426</v>
      </c>
    </row>
    <row r="86" spans="1:6" x14ac:dyDescent="0.45">
      <c r="A86" s="65" t="s">
        <v>45</v>
      </c>
      <c r="B86" s="2" t="s">
        <v>110</v>
      </c>
      <c r="C86" s="2" t="s">
        <v>111</v>
      </c>
      <c r="D86" s="2" t="s">
        <v>69</v>
      </c>
      <c r="E86" s="12" t="s">
        <v>26</v>
      </c>
      <c r="F86" s="83">
        <f>'Final Output'!K11</f>
        <v>-0.59420107647612719</v>
      </c>
    </row>
    <row r="87" spans="1:6" x14ac:dyDescent="0.45">
      <c r="A87" s="65" t="s">
        <v>45</v>
      </c>
      <c r="B87" s="2" t="s">
        <v>112</v>
      </c>
      <c r="C87" s="2" t="s">
        <v>113</v>
      </c>
      <c r="D87" s="2" t="s">
        <v>69</v>
      </c>
      <c r="E87" s="12" t="s">
        <v>26</v>
      </c>
      <c r="F87" s="83">
        <f>'Final Output'!K12</f>
        <v>-0.41524535764080656</v>
      </c>
    </row>
    <row r="88" spans="1:6" x14ac:dyDescent="0.45">
      <c r="A88" s="65" t="s">
        <v>45</v>
      </c>
      <c r="B88" s="2" t="s">
        <v>114</v>
      </c>
      <c r="C88" s="2" t="s">
        <v>115</v>
      </c>
      <c r="D88" s="2" t="s">
        <v>69</v>
      </c>
      <c r="E88" s="12" t="s">
        <v>26</v>
      </c>
      <c r="F88" s="83">
        <f>'Final Output'!K13</f>
        <v>-0.28410869417646634</v>
      </c>
    </row>
    <row r="89" spans="1:6" x14ac:dyDescent="0.45">
      <c r="A89" s="65" t="s">
        <v>45</v>
      </c>
      <c r="B89" s="2" t="s">
        <v>116</v>
      </c>
      <c r="C89" s="2" t="s">
        <v>117</v>
      </c>
      <c r="D89" s="2" t="s">
        <v>69</v>
      </c>
      <c r="E89" s="12" t="s">
        <v>26</v>
      </c>
      <c r="F89" s="83">
        <f>'Final Output'!K14</f>
        <v>-0.21134671476907207</v>
      </c>
    </row>
    <row r="90" spans="1:6" x14ac:dyDescent="0.45">
      <c r="A90" s="65" t="s">
        <v>45</v>
      </c>
      <c r="B90" s="2" t="s">
        <v>118</v>
      </c>
      <c r="C90" s="2" t="s">
        <v>119</v>
      </c>
      <c r="D90" s="2" t="s">
        <v>69</v>
      </c>
      <c r="E90" s="12" t="s">
        <v>26</v>
      </c>
      <c r="F90" s="83">
        <f>'Final Output'!K15</f>
        <v>-0.13941493956803</v>
      </c>
    </row>
    <row r="91" spans="1:6" x14ac:dyDescent="0.45">
      <c r="A91" s="65" t="s">
        <v>45</v>
      </c>
      <c r="B91" s="2" t="s">
        <v>120</v>
      </c>
      <c r="C91" s="2" t="s">
        <v>121</v>
      </c>
      <c r="D91" s="2" t="s">
        <v>69</v>
      </c>
      <c r="E91" s="12" t="s">
        <v>26</v>
      </c>
      <c r="F91" s="83">
        <f>'Final Output'!K16</f>
        <v>-6.733468563279274E-2</v>
      </c>
    </row>
    <row r="92" spans="1:6" x14ac:dyDescent="0.45">
      <c r="A92" s="65" t="s">
        <v>45</v>
      </c>
      <c r="B92" s="2" t="s">
        <v>122</v>
      </c>
      <c r="C92" s="2" t="s">
        <v>123</v>
      </c>
      <c r="D92" s="2" t="s">
        <v>69</v>
      </c>
      <c r="E92" s="12" t="s">
        <v>26</v>
      </c>
      <c r="F92" s="83">
        <f>'Final Output'!K17</f>
        <v>0</v>
      </c>
    </row>
    <row r="93" spans="1:6" x14ac:dyDescent="0.45">
      <c r="A93" s="65" t="s">
        <v>45</v>
      </c>
      <c r="B93" s="2" t="s">
        <v>124</v>
      </c>
      <c r="C93" s="2" t="s">
        <v>125</v>
      </c>
      <c r="D93" s="2" t="s">
        <v>69</v>
      </c>
      <c r="E93" s="12" t="s">
        <v>26</v>
      </c>
      <c r="F93" s="83">
        <f>'Final Output'!K18</f>
        <v>7.6546606473526374E-2</v>
      </c>
    </row>
    <row r="94" spans="1:6" x14ac:dyDescent="0.45">
      <c r="A94" s="65" t="s">
        <v>45</v>
      </c>
      <c r="B94" s="2" t="s">
        <v>126</v>
      </c>
      <c r="C94" s="2" t="s">
        <v>127</v>
      </c>
      <c r="D94" s="2" t="s">
        <v>69</v>
      </c>
      <c r="E94" s="12" t="s">
        <v>26</v>
      </c>
      <c r="F94" s="83">
        <f>'Final Output'!K19</f>
        <v>0.14041744805097467</v>
      </c>
    </row>
    <row r="95" spans="1:6" x14ac:dyDescent="0.45">
      <c r="A95" s="65" t="s">
        <v>45</v>
      </c>
      <c r="B95" s="2" t="s">
        <v>128</v>
      </c>
      <c r="C95" s="2" t="s">
        <v>129</v>
      </c>
      <c r="D95" s="2" t="s">
        <v>69</v>
      </c>
      <c r="E95" s="12" t="s">
        <v>26</v>
      </c>
      <c r="F95" s="83">
        <f>'Final Output'!K20</f>
        <v>0.22682459207767666</v>
      </c>
    </row>
    <row r="96" spans="1:6" x14ac:dyDescent="0.45">
      <c r="A96" s="65" t="s">
        <v>45</v>
      </c>
      <c r="B96" s="2" t="s">
        <v>130</v>
      </c>
      <c r="C96" s="2" t="s">
        <v>131</v>
      </c>
      <c r="D96" s="2" t="s">
        <v>69</v>
      </c>
      <c r="E96" s="12" t="s">
        <v>26</v>
      </c>
      <c r="F96" s="83">
        <f>'Final Output'!K21</f>
        <v>0.29802217724222141</v>
      </c>
    </row>
    <row r="97" spans="1:6" x14ac:dyDescent="0.45">
      <c r="A97" s="65" t="s">
        <v>45</v>
      </c>
      <c r="B97" s="2" t="s">
        <v>132</v>
      </c>
      <c r="C97" s="2" t="s">
        <v>133</v>
      </c>
      <c r="D97" s="2" t="s">
        <v>69</v>
      </c>
      <c r="E97" s="12" t="s">
        <v>26</v>
      </c>
      <c r="F97" s="83">
        <f>'Final Output'!K22</f>
        <v>0.46963846414915594</v>
      </c>
    </row>
    <row r="98" spans="1:6" x14ac:dyDescent="0.45">
      <c r="A98" s="65" t="s">
        <v>45</v>
      </c>
      <c r="B98" s="2" t="s">
        <v>134</v>
      </c>
      <c r="C98" s="2" t="s">
        <v>135</v>
      </c>
      <c r="D98" s="2" t="s">
        <v>69</v>
      </c>
      <c r="E98" s="12" t="s">
        <v>26</v>
      </c>
      <c r="F98" s="83">
        <f>'Final Output'!K23</f>
        <v>0.85372492724387583</v>
      </c>
    </row>
    <row r="99" spans="1:6" x14ac:dyDescent="0.45">
      <c r="A99" s="65" t="s">
        <v>45</v>
      </c>
      <c r="B99" s="2" t="s">
        <v>136</v>
      </c>
      <c r="C99" s="2" t="s">
        <v>137</v>
      </c>
      <c r="D99" s="2" t="s">
        <v>69</v>
      </c>
      <c r="E99" s="12" t="s">
        <v>26</v>
      </c>
      <c r="F99" s="83">
        <f>'Final Output'!K24</f>
        <v>1.1350594456600873</v>
      </c>
    </row>
    <row r="100" spans="1:6" x14ac:dyDescent="0.45">
      <c r="A100" s="65" t="s">
        <v>45</v>
      </c>
      <c r="B100" s="2" t="s">
        <v>138</v>
      </c>
      <c r="C100" s="2" t="s">
        <v>139</v>
      </c>
      <c r="D100" s="2" t="s">
        <v>69</v>
      </c>
      <c r="E100" s="12" t="s">
        <v>26</v>
      </c>
      <c r="F100" s="83">
        <f>'Final Output'!K25</f>
        <v>1.615026815759405</v>
      </c>
    </row>
    <row r="101" spans="1:6" x14ac:dyDescent="0.45">
      <c r="A101" s="65" t="s">
        <v>45</v>
      </c>
      <c r="B101" s="2" t="s">
        <v>140</v>
      </c>
      <c r="C101" s="2" t="s">
        <v>141</v>
      </c>
      <c r="D101" s="2" t="s">
        <v>69</v>
      </c>
      <c r="E101" s="12" t="s">
        <v>26</v>
      </c>
    </row>
    <row r="102" spans="1:6" x14ac:dyDescent="0.45">
      <c r="A102" s="65" t="s">
        <v>45</v>
      </c>
      <c r="B102" s="2" t="s">
        <v>142</v>
      </c>
      <c r="C102" s="2" t="s">
        <v>143</v>
      </c>
      <c r="D102" s="2" t="s">
        <v>69</v>
      </c>
      <c r="E102" s="12" t="s">
        <v>26</v>
      </c>
    </row>
    <row r="103" spans="1:6" x14ac:dyDescent="0.45">
      <c r="A103" s="65" t="s">
        <v>45</v>
      </c>
      <c r="B103" s="2" t="s">
        <v>144</v>
      </c>
      <c r="C103" s="2" t="s">
        <v>145</v>
      </c>
      <c r="D103" s="2" t="s">
        <v>69</v>
      </c>
      <c r="E103" s="12" t="s">
        <v>26</v>
      </c>
    </row>
    <row r="104" spans="1:6" x14ac:dyDescent="0.45">
      <c r="A104" s="65" t="s">
        <v>45</v>
      </c>
      <c r="B104" s="2" t="s">
        <v>146</v>
      </c>
      <c r="C104" s="2" t="s">
        <v>147</v>
      </c>
      <c r="D104" s="2" t="s">
        <v>69</v>
      </c>
      <c r="E104" s="12" t="s">
        <v>26</v>
      </c>
    </row>
    <row r="105" spans="1:6" x14ac:dyDescent="0.45">
      <c r="A105" s="65" t="s">
        <v>45</v>
      </c>
      <c r="B105" s="2" t="s">
        <v>148</v>
      </c>
      <c r="C105" s="2" t="s">
        <v>149</v>
      </c>
      <c r="D105" s="2" t="s">
        <v>69</v>
      </c>
      <c r="E105" s="12" t="s">
        <v>26</v>
      </c>
    </row>
    <row r="106" spans="1:6" x14ac:dyDescent="0.45">
      <c r="A106" s="65" t="s">
        <v>45</v>
      </c>
      <c r="B106" s="2" t="s">
        <v>150</v>
      </c>
      <c r="C106" s="2" t="s">
        <v>151</v>
      </c>
      <c r="D106" s="2" t="s">
        <v>69</v>
      </c>
      <c r="E106" s="12" t="s">
        <v>26</v>
      </c>
    </row>
    <row r="107" spans="1:6" x14ac:dyDescent="0.45">
      <c r="A107" s="65" t="s">
        <v>45</v>
      </c>
      <c r="B107" s="2" t="s">
        <v>152</v>
      </c>
      <c r="C107" s="2" t="s">
        <v>153</v>
      </c>
      <c r="D107" s="2" t="s">
        <v>69</v>
      </c>
      <c r="E107" s="12" t="s">
        <v>26</v>
      </c>
    </row>
    <row r="108" spans="1:6" x14ac:dyDescent="0.45">
      <c r="A108" s="65" t="s">
        <v>45</v>
      </c>
      <c r="B108" s="2" t="s">
        <v>154</v>
      </c>
      <c r="C108" s="2" t="s">
        <v>155</v>
      </c>
      <c r="D108" s="2" t="s">
        <v>69</v>
      </c>
      <c r="E108" s="12" t="s">
        <v>26</v>
      </c>
    </row>
    <row r="109" spans="1:6" x14ac:dyDescent="0.45">
      <c r="A109" s="65" t="s">
        <v>45</v>
      </c>
      <c r="B109" s="2" t="s">
        <v>156</v>
      </c>
      <c r="C109" s="2" t="s">
        <v>157</v>
      </c>
      <c r="D109" s="2" t="s">
        <v>69</v>
      </c>
      <c r="E109" s="12" t="s">
        <v>26</v>
      </c>
    </row>
    <row r="110" spans="1:6" x14ac:dyDescent="0.45">
      <c r="A110" s="65" t="s">
        <v>45</v>
      </c>
      <c r="B110" s="2" t="s">
        <v>158</v>
      </c>
      <c r="C110" s="2" t="s">
        <v>159</v>
      </c>
      <c r="D110" s="2" t="s">
        <v>69</v>
      </c>
      <c r="E110" s="12" t="s">
        <v>26</v>
      </c>
    </row>
    <row r="111" spans="1:6" x14ac:dyDescent="0.45">
      <c r="A111" s="65" t="s">
        <v>45</v>
      </c>
      <c r="B111" s="2" t="s">
        <v>160</v>
      </c>
      <c r="C111" s="2" t="s">
        <v>161</v>
      </c>
      <c r="D111" s="2" t="s">
        <v>69</v>
      </c>
      <c r="E111" s="12" t="s">
        <v>26</v>
      </c>
    </row>
    <row r="112" spans="1:6" x14ac:dyDescent="0.45">
      <c r="A112" s="65" t="s">
        <v>45</v>
      </c>
      <c r="B112" s="2" t="s">
        <v>162</v>
      </c>
      <c r="C112" s="2" t="s">
        <v>163</v>
      </c>
      <c r="D112" s="2" t="s">
        <v>69</v>
      </c>
      <c r="E112" s="12" t="s">
        <v>26</v>
      </c>
    </row>
    <row r="113" spans="1:6" x14ac:dyDescent="0.45">
      <c r="A113" s="65" t="s">
        <v>45</v>
      </c>
      <c r="B113" s="2" t="s">
        <v>164</v>
      </c>
      <c r="C113" s="2" t="s">
        <v>165</v>
      </c>
      <c r="D113" s="2" t="s">
        <v>69</v>
      </c>
      <c r="E113" s="12" t="s">
        <v>26</v>
      </c>
    </row>
    <row r="114" spans="1:6" x14ac:dyDescent="0.45">
      <c r="A114" s="65" t="s">
        <v>45</v>
      </c>
      <c r="B114" s="2" t="s">
        <v>166</v>
      </c>
      <c r="C114" s="2" t="s">
        <v>167</v>
      </c>
      <c r="D114" s="2" t="s">
        <v>69</v>
      </c>
      <c r="E114" s="12" t="s">
        <v>26</v>
      </c>
    </row>
    <row r="115" spans="1:6" x14ac:dyDescent="0.45">
      <c r="A115" s="65" t="s">
        <v>45</v>
      </c>
      <c r="B115" s="2" t="s">
        <v>168</v>
      </c>
      <c r="C115" s="2" t="s">
        <v>169</v>
      </c>
      <c r="D115" s="2" t="s">
        <v>69</v>
      </c>
      <c r="E115" s="12" t="s">
        <v>26</v>
      </c>
    </row>
    <row r="116" spans="1:6" x14ac:dyDescent="0.45">
      <c r="A116" s="65" t="s">
        <v>45</v>
      </c>
      <c r="B116" s="2" t="s">
        <v>170</v>
      </c>
      <c r="C116" s="2" t="s">
        <v>171</v>
      </c>
      <c r="D116" s="2" t="s">
        <v>69</v>
      </c>
      <c r="E116" s="12" t="s">
        <v>26</v>
      </c>
    </row>
    <row r="117" spans="1:6" x14ac:dyDescent="0.45">
      <c r="A117" s="65" t="s">
        <v>45</v>
      </c>
      <c r="B117" s="2" t="s">
        <v>172</v>
      </c>
      <c r="C117" s="2" t="s">
        <v>173</v>
      </c>
      <c r="D117" s="2" t="s">
        <v>69</v>
      </c>
      <c r="E117" s="12" t="s">
        <v>26</v>
      </c>
    </row>
    <row r="118" spans="1:6" x14ac:dyDescent="0.45">
      <c r="A118" s="65" t="s">
        <v>46</v>
      </c>
      <c r="B118" s="11" t="s">
        <v>95</v>
      </c>
      <c r="C118" s="11" t="s">
        <v>96</v>
      </c>
      <c r="D118" s="11" t="s">
        <v>97</v>
      </c>
      <c r="E118" s="12" t="s">
        <v>26</v>
      </c>
      <c r="F118" s="81" t="str">
        <f ca="1">CONCATENATE("[…]", TEXT(NOW(),"dd/mm/yyy hh:mm:ss"))</f>
        <v>[…]12/12/2024 16:37:48</v>
      </c>
    </row>
    <row r="119" spans="1:6" x14ac:dyDescent="0.45">
      <c r="A119" s="65" t="s">
        <v>46</v>
      </c>
      <c r="B119" s="11" t="s">
        <v>98</v>
      </c>
      <c r="C119" s="11" t="s">
        <v>99</v>
      </c>
      <c r="D119" s="11" t="s">
        <v>97</v>
      </c>
      <c r="E119" s="12" t="s">
        <v>26</v>
      </c>
      <c r="F119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120" spans="1:6" x14ac:dyDescent="0.45">
      <c r="A120" s="65" t="s">
        <v>46</v>
      </c>
      <c r="B120" s="11" t="s">
        <v>100</v>
      </c>
      <c r="C120" s="11" t="s">
        <v>101</v>
      </c>
      <c r="D120" s="11" t="s">
        <v>97</v>
      </c>
      <c r="E120" s="12" t="s">
        <v>26</v>
      </c>
      <c r="F120" s="12" t="str">
        <f>F_Inputs!$E$1</f>
        <v>Run on 13 Nov 2024 17:00</v>
      </c>
    </row>
    <row r="121" spans="1:6" x14ac:dyDescent="0.45">
      <c r="A121" s="65" t="s">
        <v>46</v>
      </c>
      <c r="B121" s="11" t="s">
        <v>102</v>
      </c>
      <c r="C121" s="11" t="s">
        <v>103</v>
      </c>
      <c r="D121" s="11" t="s">
        <v>104</v>
      </c>
      <c r="E121" s="12" t="s">
        <v>26</v>
      </c>
      <c r="F121" s="82" t="s">
        <v>105</v>
      </c>
    </row>
    <row r="122" spans="1:6" x14ac:dyDescent="0.45">
      <c r="A122" s="65" t="s">
        <v>46</v>
      </c>
      <c r="B122" s="2" t="s">
        <v>106</v>
      </c>
      <c r="C122" s="2" t="s">
        <v>107</v>
      </c>
      <c r="D122" s="2" t="s">
        <v>69</v>
      </c>
      <c r="E122" s="12" t="s">
        <v>26</v>
      </c>
      <c r="F122" s="83">
        <f>'Final Output'!K9</f>
        <v>-1.4837079849545212</v>
      </c>
    </row>
    <row r="123" spans="1:6" x14ac:dyDescent="0.45">
      <c r="A123" s="65" t="s">
        <v>46</v>
      </c>
      <c r="B123" s="2" t="s">
        <v>108</v>
      </c>
      <c r="C123" s="2" t="s">
        <v>109</v>
      </c>
      <c r="D123" s="2" t="s">
        <v>69</v>
      </c>
      <c r="E123" s="12" t="s">
        <v>26</v>
      </c>
      <c r="F123" s="83">
        <f>'Final Output'!K10</f>
        <v>-1.1365719181751426</v>
      </c>
    </row>
    <row r="124" spans="1:6" x14ac:dyDescent="0.45">
      <c r="A124" s="65" t="s">
        <v>46</v>
      </c>
      <c r="B124" s="2" t="s">
        <v>110</v>
      </c>
      <c r="C124" s="2" t="s">
        <v>111</v>
      </c>
      <c r="D124" s="2" t="s">
        <v>69</v>
      </c>
      <c r="E124" s="12" t="s">
        <v>26</v>
      </c>
      <c r="F124" s="83">
        <f>'Final Output'!K11</f>
        <v>-0.59420107647612719</v>
      </c>
    </row>
    <row r="125" spans="1:6" x14ac:dyDescent="0.45">
      <c r="A125" s="65" t="s">
        <v>46</v>
      </c>
      <c r="B125" s="2" t="s">
        <v>112</v>
      </c>
      <c r="C125" s="2" t="s">
        <v>113</v>
      </c>
      <c r="D125" s="2" t="s">
        <v>69</v>
      </c>
      <c r="E125" s="12" t="s">
        <v>26</v>
      </c>
      <c r="F125" s="83">
        <f>'Final Output'!K12</f>
        <v>-0.41524535764080656</v>
      </c>
    </row>
    <row r="126" spans="1:6" x14ac:dyDescent="0.45">
      <c r="A126" s="65" t="s">
        <v>46</v>
      </c>
      <c r="B126" s="2" t="s">
        <v>114</v>
      </c>
      <c r="C126" s="2" t="s">
        <v>115</v>
      </c>
      <c r="D126" s="2" t="s">
        <v>69</v>
      </c>
      <c r="E126" s="12" t="s">
        <v>26</v>
      </c>
      <c r="F126" s="83">
        <f>'Final Output'!K13</f>
        <v>-0.28410869417646634</v>
      </c>
    </row>
    <row r="127" spans="1:6" x14ac:dyDescent="0.45">
      <c r="A127" s="65" t="s">
        <v>46</v>
      </c>
      <c r="B127" s="2" t="s">
        <v>116</v>
      </c>
      <c r="C127" s="2" t="s">
        <v>117</v>
      </c>
      <c r="D127" s="2" t="s">
        <v>69</v>
      </c>
      <c r="E127" s="12" t="s">
        <v>26</v>
      </c>
      <c r="F127" s="83">
        <f>'Final Output'!K14</f>
        <v>-0.21134671476907207</v>
      </c>
    </row>
    <row r="128" spans="1:6" x14ac:dyDescent="0.45">
      <c r="A128" s="65" t="s">
        <v>46</v>
      </c>
      <c r="B128" s="2" t="s">
        <v>118</v>
      </c>
      <c r="C128" s="2" t="s">
        <v>119</v>
      </c>
      <c r="D128" s="2" t="s">
        <v>69</v>
      </c>
      <c r="E128" s="12" t="s">
        <v>26</v>
      </c>
      <c r="F128" s="83">
        <f>'Final Output'!K15</f>
        <v>-0.13941493956803</v>
      </c>
    </row>
    <row r="129" spans="1:6" x14ac:dyDescent="0.45">
      <c r="A129" s="65" t="s">
        <v>46</v>
      </c>
      <c r="B129" s="2" t="s">
        <v>120</v>
      </c>
      <c r="C129" s="2" t="s">
        <v>121</v>
      </c>
      <c r="D129" s="2" t="s">
        <v>69</v>
      </c>
      <c r="E129" s="12" t="s">
        <v>26</v>
      </c>
      <c r="F129" s="83">
        <f>'Final Output'!K16</f>
        <v>-6.733468563279274E-2</v>
      </c>
    </row>
    <row r="130" spans="1:6" x14ac:dyDescent="0.45">
      <c r="A130" s="65" t="s">
        <v>46</v>
      </c>
      <c r="B130" s="2" t="s">
        <v>122</v>
      </c>
      <c r="C130" s="2" t="s">
        <v>123</v>
      </c>
      <c r="D130" s="2" t="s">
        <v>69</v>
      </c>
      <c r="E130" s="12" t="s">
        <v>26</v>
      </c>
      <c r="F130" s="83">
        <f>'Final Output'!K17</f>
        <v>0</v>
      </c>
    </row>
    <row r="131" spans="1:6" x14ac:dyDescent="0.45">
      <c r="A131" s="65" t="s">
        <v>46</v>
      </c>
      <c r="B131" s="2" t="s">
        <v>124</v>
      </c>
      <c r="C131" s="2" t="s">
        <v>125</v>
      </c>
      <c r="D131" s="2" t="s">
        <v>69</v>
      </c>
      <c r="E131" s="12" t="s">
        <v>26</v>
      </c>
      <c r="F131" s="83">
        <f>'Final Output'!K18</f>
        <v>7.6546606473526374E-2</v>
      </c>
    </row>
    <row r="132" spans="1:6" x14ac:dyDescent="0.45">
      <c r="A132" s="65" t="s">
        <v>46</v>
      </c>
      <c r="B132" s="2" t="s">
        <v>126</v>
      </c>
      <c r="C132" s="2" t="s">
        <v>127</v>
      </c>
      <c r="D132" s="2" t="s">
        <v>69</v>
      </c>
      <c r="E132" s="12" t="s">
        <v>26</v>
      </c>
      <c r="F132" s="83">
        <f>'Final Output'!K19</f>
        <v>0.14041744805097467</v>
      </c>
    </row>
    <row r="133" spans="1:6" x14ac:dyDescent="0.45">
      <c r="A133" s="65" t="s">
        <v>46</v>
      </c>
      <c r="B133" s="2" t="s">
        <v>128</v>
      </c>
      <c r="C133" s="2" t="s">
        <v>129</v>
      </c>
      <c r="D133" s="2" t="s">
        <v>69</v>
      </c>
      <c r="E133" s="12" t="s">
        <v>26</v>
      </c>
      <c r="F133" s="83">
        <f>'Final Output'!K20</f>
        <v>0.22682459207767666</v>
      </c>
    </row>
    <row r="134" spans="1:6" x14ac:dyDescent="0.45">
      <c r="A134" s="65" t="s">
        <v>46</v>
      </c>
      <c r="B134" s="2" t="s">
        <v>130</v>
      </c>
      <c r="C134" s="2" t="s">
        <v>131</v>
      </c>
      <c r="D134" s="2" t="s">
        <v>69</v>
      </c>
      <c r="E134" s="12" t="s">
        <v>26</v>
      </c>
      <c r="F134" s="83">
        <f>'Final Output'!K21</f>
        <v>0.29802217724222141</v>
      </c>
    </row>
    <row r="135" spans="1:6" x14ac:dyDescent="0.45">
      <c r="A135" s="65" t="s">
        <v>46</v>
      </c>
      <c r="B135" s="2" t="s">
        <v>132</v>
      </c>
      <c r="C135" s="2" t="s">
        <v>133</v>
      </c>
      <c r="D135" s="2" t="s">
        <v>69</v>
      </c>
      <c r="E135" s="12" t="s">
        <v>26</v>
      </c>
      <c r="F135" s="83">
        <f>'Final Output'!K22</f>
        <v>0.46963846414915594</v>
      </c>
    </row>
    <row r="136" spans="1:6" x14ac:dyDescent="0.45">
      <c r="A136" s="65" t="s">
        <v>46</v>
      </c>
      <c r="B136" s="2" t="s">
        <v>134</v>
      </c>
      <c r="C136" s="2" t="s">
        <v>135</v>
      </c>
      <c r="D136" s="2" t="s">
        <v>69</v>
      </c>
      <c r="E136" s="12" t="s">
        <v>26</v>
      </c>
      <c r="F136" s="83">
        <f>'Final Output'!K23</f>
        <v>0.85372492724387583</v>
      </c>
    </row>
    <row r="137" spans="1:6" x14ac:dyDescent="0.45">
      <c r="A137" s="65" t="s">
        <v>46</v>
      </c>
      <c r="B137" s="2" t="s">
        <v>136</v>
      </c>
      <c r="C137" s="2" t="s">
        <v>137</v>
      </c>
      <c r="D137" s="2" t="s">
        <v>69</v>
      </c>
      <c r="E137" s="12" t="s">
        <v>26</v>
      </c>
      <c r="F137" s="83">
        <f>'Final Output'!K24</f>
        <v>1.1350594456600873</v>
      </c>
    </row>
    <row r="138" spans="1:6" x14ac:dyDescent="0.45">
      <c r="A138" s="65" t="s">
        <v>46</v>
      </c>
      <c r="B138" s="2" t="s">
        <v>138</v>
      </c>
      <c r="C138" s="2" t="s">
        <v>139</v>
      </c>
      <c r="D138" s="2" t="s">
        <v>69</v>
      </c>
      <c r="E138" s="12" t="s">
        <v>26</v>
      </c>
      <c r="F138" s="83">
        <f>'Final Output'!K25</f>
        <v>1.615026815759405</v>
      </c>
    </row>
    <row r="139" spans="1:6" x14ac:dyDescent="0.45">
      <c r="A139" s="65" t="s">
        <v>46</v>
      </c>
      <c r="B139" s="2" t="s">
        <v>140</v>
      </c>
      <c r="C139" s="2" t="s">
        <v>141</v>
      </c>
      <c r="D139" s="2" t="s">
        <v>69</v>
      </c>
      <c r="E139" s="12" t="s">
        <v>26</v>
      </c>
    </row>
    <row r="140" spans="1:6" x14ac:dyDescent="0.45">
      <c r="A140" s="65" t="s">
        <v>46</v>
      </c>
      <c r="B140" s="2" t="s">
        <v>142</v>
      </c>
      <c r="C140" s="2" t="s">
        <v>143</v>
      </c>
      <c r="D140" s="2" t="s">
        <v>69</v>
      </c>
      <c r="E140" s="12" t="s">
        <v>26</v>
      </c>
    </row>
    <row r="141" spans="1:6" x14ac:dyDescent="0.45">
      <c r="A141" s="65" t="s">
        <v>46</v>
      </c>
      <c r="B141" s="2" t="s">
        <v>144</v>
      </c>
      <c r="C141" s="2" t="s">
        <v>145</v>
      </c>
      <c r="D141" s="2" t="s">
        <v>69</v>
      </c>
      <c r="E141" s="12" t="s">
        <v>26</v>
      </c>
    </row>
    <row r="142" spans="1:6" x14ac:dyDescent="0.45">
      <c r="A142" s="65" t="s">
        <v>46</v>
      </c>
      <c r="B142" s="2" t="s">
        <v>146</v>
      </c>
      <c r="C142" s="2" t="s">
        <v>147</v>
      </c>
      <c r="D142" s="2" t="s">
        <v>69</v>
      </c>
      <c r="E142" s="12" t="s">
        <v>26</v>
      </c>
    </row>
    <row r="143" spans="1:6" x14ac:dyDescent="0.45">
      <c r="A143" s="65" t="s">
        <v>46</v>
      </c>
      <c r="B143" s="2" t="s">
        <v>148</v>
      </c>
      <c r="C143" s="2" t="s">
        <v>149</v>
      </c>
      <c r="D143" s="2" t="s">
        <v>69</v>
      </c>
      <c r="E143" s="12" t="s">
        <v>26</v>
      </c>
    </row>
    <row r="144" spans="1:6" x14ac:dyDescent="0.45">
      <c r="A144" s="65" t="s">
        <v>46</v>
      </c>
      <c r="B144" s="2" t="s">
        <v>150</v>
      </c>
      <c r="C144" s="2" t="s">
        <v>151</v>
      </c>
      <c r="D144" s="2" t="s">
        <v>69</v>
      </c>
      <c r="E144" s="12" t="s">
        <v>26</v>
      </c>
    </row>
    <row r="145" spans="1:6" x14ac:dyDescent="0.45">
      <c r="A145" s="65" t="s">
        <v>46</v>
      </c>
      <c r="B145" s="2" t="s">
        <v>152</v>
      </c>
      <c r="C145" s="2" t="s">
        <v>153</v>
      </c>
      <c r="D145" s="2" t="s">
        <v>69</v>
      </c>
      <c r="E145" s="12" t="s">
        <v>26</v>
      </c>
    </row>
    <row r="146" spans="1:6" x14ac:dyDescent="0.45">
      <c r="A146" s="65" t="s">
        <v>46</v>
      </c>
      <c r="B146" s="2" t="s">
        <v>154</v>
      </c>
      <c r="C146" s="2" t="s">
        <v>155</v>
      </c>
      <c r="D146" s="2" t="s">
        <v>69</v>
      </c>
      <c r="E146" s="12" t="s">
        <v>26</v>
      </c>
    </row>
    <row r="147" spans="1:6" x14ac:dyDescent="0.45">
      <c r="A147" s="65" t="s">
        <v>46</v>
      </c>
      <c r="B147" s="2" t="s">
        <v>156</v>
      </c>
      <c r="C147" s="2" t="s">
        <v>157</v>
      </c>
      <c r="D147" s="2" t="s">
        <v>69</v>
      </c>
      <c r="E147" s="12" t="s">
        <v>26</v>
      </c>
    </row>
    <row r="148" spans="1:6" x14ac:dyDescent="0.45">
      <c r="A148" s="65" t="s">
        <v>46</v>
      </c>
      <c r="B148" s="2" t="s">
        <v>158</v>
      </c>
      <c r="C148" s="2" t="s">
        <v>159</v>
      </c>
      <c r="D148" s="2" t="s">
        <v>69</v>
      </c>
      <c r="E148" s="12" t="s">
        <v>26</v>
      </c>
    </row>
    <row r="149" spans="1:6" x14ac:dyDescent="0.45">
      <c r="A149" s="65" t="s">
        <v>46</v>
      </c>
      <c r="B149" s="2" t="s">
        <v>160</v>
      </c>
      <c r="C149" s="2" t="s">
        <v>161</v>
      </c>
      <c r="D149" s="2" t="s">
        <v>69</v>
      </c>
      <c r="E149" s="12" t="s">
        <v>26</v>
      </c>
    </row>
    <row r="150" spans="1:6" x14ac:dyDescent="0.45">
      <c r="A150" s="65" t="s">
        <v>46</v>
      </c>
      <c r="B150" s="2" t="s">
        <v>162</v>
      </c>
      <c r="C150" s="2" t="s">
        <v>163</v>
      </c>
      <c r="D150" s="2" t="s">
        <v>69</v>
      </c>
      <c r="E150" s="12" t="s">
        <v>26</v>
      </c>
    </row>
    <row r="151" spans="1:6" x14ac:dyDescent="0.45">
      <c r="A151" s="65" t="s">
        <v>46</v>
      </c>
      <c r="B151" s="2" t="s">
        <v>164</v>
      </c>
      <c r="C151" s="2" t="s">
        <v>165</v>
      </c>
      <c r="D151" s="2" t="s">
        <v>69</v>
      </c>
      <c r="E151" s="12" t="s">
        <v>26</v>
      </c>
    </row>
    <row r="152" spans="1:6" x14ac:dyDescent="0.45">
      <c r="A152" s="65" t="s">
        <v>46</v>
      </c>
      <c r="B152" s="2" t="s">
        <v>166</v>
      </c>
      <c r="C152" s="2" t="s">
        <v>167</v>
      </c>
      <c r="D152" s="2" t="s">
        <v>69</v>
      </c>
      <c r="E152" s="12" t="s">
        <v>26</v>
      </c>
    </row>
    <row r="153" spans="1:6" x14ac:dyDescent="0.45">
      <c r="A153" s="65" t="s">
        <v>46</v>
      </c>
      <c r="B153" s="2" t="s">
        <v>168</v>
      </c>
      <c r="C153" s="2" t="s">
        <v>169</v>
      </c>
      <c r="D153" s="2" t="s">
        <v>69</v>
      </c>
      <c r="E153" s="12" t="s">
        <v>26</v>
      </c>
    </row>
    <row r="154" spans="1:6" x14ac:dyDescent="0.45">
      <c r="A154" s="65" t="s">
        <v>46</v>
      </c>
      <c r="B154" s="2" t="s">
        <v>170</v>
      </c>
      <c r="C154" s="2" t="s">
        <v>171</v>
      </c>
      <c r="D154" s="2" t="s">
        <v>69</v>
      </c>
      <c r="E154" s="12" t="s">
        <v>26</v>
      </c>
    </row>
    <row r="155" spans="1:6" x14ac:dyDescent="0.45">
      <c r="A155" s="65" t="s">
        <v>46</v>
      </c>
      <c r="B155" s="2" t="s">
        <v>172</v>
      </c>
      <c r="C155" s="2" t="s">
        <v>173</v>
      </c>
      <c r="D155" s="2" t="s">
        <v>69</v>
      </c>
      <c r="E155" s="12" t="s">
        <v>26</v>
      </c>
    </row>
    <row r="156" spans="1:6" x14ac:dyDescent="0.45">
      <c r="A156" s="65" t="s">
        <v>47</v>
      </c>
      <c r="B156" s="11" t="s">
        <v>95</v>
      </c>
      <c r="C156" s="11" t="s">
        <v>96</v>
      </c>
      <c r="D156" s="11" t="s">
        <v>97</v>
      </c>
      <c r="E156" s="12" t="s">
        <v>26</v>
      </c>
      <c r="F156" s="81" t="str">
        <f ca="1">CONCATENATE("[…]", TEXT(NOW(),"dd/mm/yyy hh:mm:ss"))</f>
        <v>[…]12/12/2024 16:37:48</v>
      </c>
    </row>
    <row r="157" spans="1:6" x14ac:dyDescent="0.45">
      <c r="A157" s="65" t="s">
        <v>47</v>
      </c>
      <c r="B157" s="11" t="s">
        <v>98</v>
      </c>
      <c r="C157" s="11" t="s">
        <v>99</v>
      </c>
      <c r="D157" s="11" t="s">
        <v>97</v>
      </c>
      <c r="E157" s="12" t="s">
        <v>26</v>
      </c>
      <c r="F157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158" spans="1:6" x14ac:dyDescent="0.45">
      <c r="A158" s="65" t="s">
        <v>47</v>
      </c>
      <c r="B158" s="11" t="s">
        <v>100</v>
      </c>
      <c r="C158" s="11" t="s">
        <v>101</v>
      </c>
      <c r="D158" s="11" t="s">
        <v>97</v>
      </c>
      <c r="E158" s="12" t="s">
        <v>26</v>
      </c>
      <c r="F158" s="12" t="str">
        <f>F_Inputs!$E$1</f>
        <v>Run on 13 Nov 2024 17:00</v>
      </c>
    </row>
    <row r="159" spans="1:6" x14ac:dyDescent="0.45">
      <c r="A159" s="65" t="s">
        <v>47</v>
      </c>
      <c r="B159" s="11" t="s">
        <v>102</v>
      </c>
      <c r="C159" s="11" t="s">
        <v>103</v>
      </c>
      <c r="D159" s="11" t="s">
        <v>104</v>
      </c>
      <c r="E159" s="12" t="s">
        <v>26</v>
      </c>
      <c r="F159" s="82" t="s">
        <v>105</v>
      </c>
    </row>
    <row r="160" spans="1:6" x14ac:dyDescent="0.45">
      <c r="A160" s="65" t="s">
        <v>47</v>
      </c>
      <c r="B160" s="2" t="s">
        <v>106</v>
      </c>
      <c r="C160" s="2" t="s">
        <v>107</v>
      </c>
      <c r="D160" s="2" t="s">
        <v>69</v>
      </c>
      <c r="E160" s="12" t="s">
        <v>26</v>
      </c>
      <c r="F160" s="83">
        <f>'Final Output'!K9</f>
        <v>-1.4837079849545212</v>
      </c>
    </row>
    <row r="161" spans="1:6" x14ac:dyDescent="0.45">
      <c r="A161" s="65" t="s">
        <v>47</v>
      </c>
      <c r="B161" s="2" t="s">
        <v>108</v>
      </c>
      <c r="C161" s="2" t="s">
        <v>109</v>
      </c>
      <c r="D161" s="2" t="s">
        <v>69</v>
      </c>
      <c r="E161" s="12" t="s">
        <v>26</v>
      </c>
      <c r="F161" s="83">
        <f>'Final Output'!K10</f>
        <v>-1.1365719181751426</v>
      </c>
    </row>
    <row r="162" spans="1:6" x14ac:dyDescent="0.45">
      <c r="A162" s="65" t="s">
        <v>47</v>
      </c>
      <c r="B162" s="2" t="s">
        <v>110</v>
      </c>
      <c r="C162" s="2" t="s">
        <v>111</v>
      </c>
      <c r="D162" s="2" t="s">
        <v>69</v>
      </c>
      <c r="E162" s="12" t="s">
        <v>26</v>
      </c>
      <c r="F162" s="83">
        <f>'Final Output'!K11</f>
        <v>-0.59420107647612719</v>
      </c>
    </row>
    <row r="163" spans="1:6" x14ac:dyDescent="0.45">
      <c r="A163" s="65" t="s">
        <v>47</v>
      </c>
      <c r="B163" s="2" t="s">
        <v>112</v>
      </c>
      <c r="C163" s="2" t="s">
        <v>113</v>
      </c>
      <c r="D163" s="2" t="s">
        <v>69</v>
      </c>
      <c r="E163" s="12" t="s">
        <v>26</v>
      </c>
      <c r="F163" s="83">
        <f>'Final Output'!K12</f>
        <v>-0.41524535764080656</v>
      </c>
    </row>
    <row r="164" spans="1:6" x14ac:dyDescent="0.45">
      <c r="A164" s="65" t="s">
        <v>47</v>
      </c>
      <c r="B164" s="2" t="s">
        <v>114</v>
      </c>
      <c r="C164" s="2" t="s">
        <v>115</v>
      </c>
      <c r="D164" s="2" t="s">
        <v>69</v>
      </c>
      <c r="E164" s="12" t="s">
        <v>26</v>
      </c>
      <c r="F164" s="83">
        <f>'Final Output'!K13</f>
        <v>-0.28410869417646634</v>
      </c>
    </row>
    <row r="165" spans="1:6" x14ac:dyDescent="0.45">
      <c r="A165" s="65" t="s">
        <v>47</v>
      </c>
      <c r="B165" s="2" t="s">
        <v>116</v>
      </c>
      <c r="C165" s="2" t="s">
        <v>117</v>
      </c>
      <c r="D165" s="2" t="s">
        <v>69</v>
      </c>
      <c r="E165" s="12" t="s">
        <v>26</v>
      </c>
      <c r="F165" s="83">
        <f>'Final Output'!K14</f>
        <v>-0.21134671476907207</v>
      </c>
    </row>
    <row r="166" spans="1:6" x14ac:dyDescent="0.45">
      <c r="A166" s="65" t="s">
        <v>47</v>
      </c>
      <c r="B166" s="2" t="s">
        <v>118</v>
      </c>
      <c r="C166" s="2" t="s">
        <v>119</v>
      </c>
      <c r="D166" s="2" t="s">
        <v>69</v>
      </c>
      <c r="E166" s="12" t="s">
        <v>26</v>
      </c>
      <c r="F166" s="83">
        <f>'Final Output'!K15</f>
        <v>-0.13941493956803</v>
      </c>
    </row>
    <row r="167" spans="1:6" x14ac:dyDescent="0.45">
      <c r="A167" s="65" t="s">
        <v>47</v>
      </c>
      <c r="B167" s="2" t="s">
        <v>120</v>
      </c>
      <c r="C167" s="2" t="s">
        <v>121</v>
      </c>
      <c r="D167" s="2" t="s">
        <v>69</v>
      </c>
      <c r="E167" s="12" t="s">
        <v>26</v>
      </c>
      <c r="F167" s="83">
        <f>'Final Output'!K16</f>
        <v>-6.733468563279274E-2</v>
      </c>
    </row>
    <row r="168" spans="1:6" x14ac:dyDescent="0.45">
      <c r="A168" s="65" t="s">
        <v>47</v>
      </c>
      <c r="B168" s="2" t="s">
        <v>122</v>
      </c>
      <c r="C168" s="2" t="s">
        <v>123</v>
      </c>
      <c r="D168" s="2" t="s">
        <v>69</v>
      </c>
      <c r="E168" s="12" t="s">
        <v>26</v>
      </c>
      <c r="F168" s="83">
        <f>'Final Output'!K17</f>
        <v>0</v>
      </c>
    </row>
    <row r="169" spans="1:6" x14ac:dyDescent="0.45">
      <c r="A169" s="65" t="s">
        <v>47</v>
      </c>
      <c r="B169" s="2" t="s">
        <v>124</v>
      </c>
      <c r="C169" s="2" t="s">
        <v>125</v>
      </c>
      <c r="D169" s="2" t="s">
        <v>69</v>
      </c>
      <c r="E169" s="12" t="s">
        <v>26</v>
      </c>
      <c r="F169" s="83">
        <f>'Final Output'!K18</f>
        <v>7.6546606473526374E-2</v>
      </c>
    </row>
    <row r="170" spans="1:6" x14ac:dyDescent="0.45">
      <c r="A170" s="65" t="s">
        <v>47</v>
      </c>
      <c r="B170" s="2" t="s">
        <v>126</v>
      </c>
      <c r="C170" s="2" t="s">
        <v>127</v>
      </c>
      <c r="D170" s="2" t="s">
        <v>69</v>
      </c>
      <c r="E170" s="12" t="s">
        <v>26</v>
      </c>
      <c r="F170" s="83">
        <f>'Final Output'!K19</f>
        <v>0.14041744805097467</v>
      </c>
    </row>
    <row r="171" spans="1:6" x14ac:dyDescent="0.45">
      <c r="A171" s="65" t="s">
        <v>47</v>
      </c>
      <c r="B171" s="2" t="s">
        <v>128</v>
      </c>
      <c r="C171" s="2" t="s">
        <v>129</v>
      </c>
      <c r="D171" s="2" t="s">
        <v>69</v>
      </c>
      <c r="E171" s="12" t="s">
        <v>26</v>
      </c>
      <c r="F171" s="83">
        <f>'Final Output'!K20</f>
        <v>0.22682459207767666</v>
      </c>
    </row>
    <row r="172" spans="1:6" x14ac:dyDescent="0.45">
      <c r="A172" s="65" t="s">
        <v>47</v>
      </c>
      <c r="B172" s="2" t="s">
        <v>130</v>
      </c>
      <c r="C172" s="2" t="s">
        <v>131</v>
      </c>
      <c r="D172" s="2" t="s">
        <v>69</v>
      </c>
      <c r="E172" s="12" t="s">
        <v>26</v>
      </c>
      <c r="F172" s="83">
        <f>'Final Output'!K21</f>
        <v>0.29802217724222141</v>
      </c>
    </row>
    <row r="173" spans="1:6" x14ac:dyDescent="0.45">
      <c r="A173" s="65" t="s">
        <v>47</v>
      </c>
      <c r="B173" s="2" t="s">
        <v>132</v>
      </c>
      <c r="C173" s="2" t="s">
        <v>133</v>
      </c>
      <c r="D173" s="2" t="s">
        <v>69</v>
      </c>
      <c r="E173" s="12" t="s">
        <v>26</v>
      </c>
      <c r="F173" s="83">
        <f>'Final Output'!K22</f>
        <v>0.46963846414915594</v>
      </c>
    </row>
    <row r="174" spans="1:6" x14ac:dyDescent="0.45">
      <c r="A174" s="65" t="s">
        <v>47</v>
      </c>
      <c r="B174" s="2" t="s">
        <v>134</v>
      </c>
      <c r="C174" s="2" t="s">
        <v>135</v>
      </c>
      <c r="D174" s="2" t="s">
        <v>69</v>
      </c>
      <c r="E174" s="12" t="s">
        <v>26</v>
      </c>
      <c r="F174" s="83">
        <f>'Final Output'!K23</f>
        <v>0.85372492724387583</v>
      </c>
    </row>
    <row r="175" spans="1:6" x14ac:dyDescent="0.45">
      <c r="A175" s="65" t="s">
        <v>47</v>
      </c>
      <c r="B175" s="2" t="s">
        <v>136</v>
      </c>
      <c r="C175" s="2" t="s">
        <v>137</v>
      </c>
      <c r="D175" s="2" t="s">
        <v>69</v>
      </c>
      <c r="E175" s="12" t="s">
        <v>26</v>
      </c>
      <c r="F175" s="83">
        <f>'Final Output'!K24</f>
        <v>1.1350594456600873</v>
      </c>
    </row>
    <row r="176" spans="1:6" x14ac:dyDescent="0.45">
      <c r="A176" s="65" t="s">
        <v>47</v>
      </c>
      <c r="B176" s="2" t="s">
        <v>138</v>
      </c>
      <c r="C176" s="2" t="s">
        <v>139</v>
      </c>
      <c r="D176" s="2" t="s">
        <v>69</v>
      </c>
      <c r="E176" s="12" t="s">
        <v>26</v>
      </c>
      <c r="F176" s="83">
        <f>'Final Output'!K25</f>
        <v>1.615026815759405</v>
      </c>
    </row>
    <row r="177" spans="1:5" x14ac:dyDescent="0.45">
      <c r="A177" s="65" t="s">
        <v>47</v>
      </c>
      <c r="B177" s="2" t="s">
        <v>140</v>
      </c>
      <c r="C177" s="2" t="s">
        <v>141</v>
      </c>
      <c r="D177" s="2" t="s">
        <v>69</v>
      </c>
      <c r="E177" s="12" t="s">
        <v>26</v>
      </c>
    </row>
    <row r="178" spans="1:5" x14ac:dyDescent="0.45">
      <c r="A178" s="65" t="s">
        <v>47</v>
      </c>
      <c r="B178" s="2" t="s">
        <v>142</v>
      </c>
      <c r="C178" s="2" t="s">
        <v>143</v>
      </c>
      <c r="D178" s="2" t="s">
        <v>69</v>
      </c>
      <c r="E178" s="12" t="s">
        <v>26</v>
      </c>
    </row>
    <row r="179" spans="1:5" x14ac:dyDescent="0.45">
      <c r="A179" s="65" t="s">
        <v>47</v>
      </c>
      <c r="B179" s="2" t="s">
        <v>144</v>
      </c>
      <c r="C179" s="2" t="s">
        <v>145</v>
      </c>
      <c r="D179" s="2" t="s">
        <v>69</v>
      </c>
      <c r="E179" s="12" t="s">
        <v>26</v>
      </c>
    </row>
    <row r="180" spans="1:5" x14ac:dyDescent="0.45">
      <c r="A180" s="65" t="s">
        <v>47</v>
      </c>
      <c r="B180" s="2" t="s">
        <v>146</v>
      </c>
      <c r="C180" s="2" t="s">
        <v>147</v>
      </c>
      <c r="D180" s="2" t="s">
        <v>69</v>
      </c>
      <c r="E180" s="12" t="s">
        <v>26</v>
      </c>
    </row>
    <row r="181" spans="1:5" x14ac:dyDescent="0.45">
      <c r="A181" s="65" t="s">
        <v>47</v>
      </c>
      <c r="B181" s="2" t="s">
        <v>148</v>
      </c>
      <c r="C181" s="2" t="s">
        <v>149</v>
      </c>
      <c r="D181" s="2" t="s">
        <v>69</v>
      </c>
      <c r="E181" s="12" t="s">
        <v>26</v>
      </c>
    </row>
    <row r="182" spans="1:5" x14ac:dyDescent="0.45">
      <c r="A182" s="65" t="s">
        <v>47</v>
      </c>
      <c r="B182" s="2" t="s">
        <v>150</v>
      </c>
      <c r="C182" s="2" t="s">
        <v>151</v>
      </c>
      <c r="D182" s="2" t="s">
        <v>69</v>
      </c>
      <c r="E182" s="12" t="s">
        <v>26</v>
      </c>
    </row>
    <row r="183" spans="1:5" x14ac:dyDescent="0.45">
      <c r="A183" s="65" t="s">
        <v>47</v>
      </c>
      <c r="B183" s="2" t="s">
        <v>152</v>
      </c>
      <c r="C183" s="2" t="s">
        <v>153</v>
      </c>
      <c r="D183" s="2" t="s">
        <v>69</v>
      </c>
      <c r="E183" s="12" t="s">
        <v>26</v>
      </c>
    </row>
    <row r="184" spans="1:5" x14ac:dyDescent="0.45">
      <c r="A184" s="65" t="s">
        <v>47</v>
      </c>
      <c r="B184" s="2" t="s">
        <v>154</v>
      </c>
      <c r="C184" s="2" t="s">
        <v>155</v>
      </c>
      <c r="D184" s="2" t="s">
        <v>69</v>
      </c>
      <c r="E184" s="12" t="s">
        <v>26</v>
      </c>
    </row>
    <row r="185" spans="1:5" x14ac:dyDescent="0.45">
      <c r="A185" s="65" t="s">
        <v>47</v>
      </c>
      <c r="B185" s="2" t="s">
        <v>156</v>
      </c>
      <c r="C185" s="2" t="s">
        <v>157</v>
      </c>
      <c r="D185" s="2" t="s">
        <v>69</v>
      </c>
      <c r="E185" s="12" t="s">
        <v>26</v>
      </c>
    </row>
    <row r="186" spans="1:5" x14ac:dyDescent="0.45">
      <c r="A186" s="65" t="s">
        <v>47</v>
      </c>
      <c r="B186" s="2" t="s">
        <v>158</v>
      </c>
      <c r="C186" s="2" t="s">
        <v>159</v>
      </c>
      <c r="D186" s="2" t="s">
        <v>69</v>
      </c>
      <c r="E186" s="12" t="s">
        <v>26</v>
      </c>
    </row>
    <row r="187" spans="1:5" x14ac:dyDescent="0.45">
      <c r="A187" s="65" t="s">
        <v>47</v>
      </c>
      <c r="B187" s="2" t="s">
        <v>160</v>
      </c>
      <c r="C187" s="2" t="s">
        <v>161</v>
      </c>
      <c r="D187" s="2" t="s">
        <v>69</v>
      </c>
      <c r="E187" s="12" t="s">
        <v>26</v>
      </c>
    </row>
    <row r="188" spans="1:5" x14ac:dyDescent="0.45">
      <c r="A188" s="65" t="s">
        <v>47</v>
      </c>
      <c r="B188" s="2" t="s">
        <v>162</v>
      </c>
      <c r="C188" s="2" t="s">
        <v>163</v>
      </c>
      <c r="D188" s="2" t="s">
        <v>69</v>
      </c>
      <c r="E188" s="12" t="s">
        <v>26</v>
      </c>
    </row>
    <row r="189" spans="1:5" x14ac:dyDescent="0.45">
      <c r="A189" s="65" t="s">
        <v>47</v>
      </c>
      <c r="B189" s="2" t="s">
        <v>164</v>
      </c>
      <c r="C189" s="2" t="s">
        <v>165</v>
      </c>
      <c r="D189" s="2" t="s">
        <v>69</v>
      </c>
      <c r="E189" s="12" t="s">
        <v>26</v>
      </c>
    </row>
    <row r="190" spans="1:5" x14ac:dyDescent="0.45">
      <c r="A190" s="65" t="s">
        <v>47</v>
      </c>
      <c r="B190" s="2" t="s">
        <v>166</v>
      </c>
      <c r="C190" s="2" t="s">
        <v>167</v>
      </c>
      <c r="D190" s="2" t="s">
        <v>69</v>
      </c>
      <c r="E190" s="12" t="s">
        <v>26</v>
      </c>
    </row>
    <row r="191" spans="1:5" x14ac:dyDescent="0.45">
      <c r="A191" s="65" t="s">
        <v>47</v>
      </c>
      <c r="B191" s="2" t="s">
        <v>168</v>
      </c>
      <c r="C191" s="2" t="s">
        <v>169</v>
      </c>
      <c r="D191" s="2" t="s">
        <v>69</v>
      </c>
      <c r="E191" s="12" t="s">
        <v>26</v>
      </c>
    </row>
    <row r="192" spans="1:5" x14ac:dyDescent="0.45">
      <c r="A192" s="65" t="s">
        <v>47</v>
      </c>
      <c r="B192" s="2" t="s">
        <v>170</v>
      </c>
      <c r="C192" s="2" t="s">
        <v>171</v>
      </c>
      <c r="D192" s="2" t="s">
        <v>69</v>
      </c>
      <c r="E192" s="12" t="s">
        <v>26</v>
      </c>
    </row>
    <row r="193" spans="1:6" x14ac:dyDescent="0.45">
      <c r="A193" s="65" t="s">
        <v>47</v>
      </c>
      <c r="B193" s="2" t="s">
        <v>172</v>
      </c>
      <c r="C193" s="2" t="s">
        <v>173</v>
      </c>
      <c r="D193" s="2" t="s">
        <v>69</v>
      </c>
      <c r="E193" s="12" t="s">
        <v>26</v>
      </c>
    </row>
    <row r="194" spans="1:6" x14ac:dyDescent="0.45">
      <c r="A194" s="65" t="s">
        <v>48</v>
      </c>
      <c r="B194" s="11" t="s">
        <v>95</v>
      </c>
      <c r="C194" s="11" t="s">
        <v>96</v>
      </c>
      <c r="D194" s="11" t="s">
        <v>97</v>
      </c>
      <c r="E194" s="12" t="s">
        <v>26</v>
      </c>
      <c r="F194" s="81" t="str">
        <f ca="1">CONCATENATE("[…]", TEXT(NOW(),"dd/mm/yyy hh:mm:ss"))</f>
        <v>[…]12/12/2024 16:37:48</v>
      </c>
    </row>
    <row r="195" spans="1:6" x14ac:dyDescent="0.45">
      <c r="A195" s="65" t="s">
        <v>48</v>
      </c>
      <c r="B195" s="11" t="s">
        <v>98</v>
      </c>
      <c r="C195" s="11" t="s">
        <v>99</v>
      </c>
      <c r="D195" s="11" t="s">
        <v>97</v>
      </c>
      <c r="E195" s="12" t="s">
        <v>26</v>
      </c>
      <c r="F195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196" spans="1:6" x14ac:dyDescent="0.45">
      <c r="A196" s="65" t="s">
        <v>48</v>
      </c>
      <c r="B196" s="11" t="s">
        <v>100</v>
      </c>
      <c r="C196" s="11" t="s">
        <v>101</v>
      </c>
      <c r="D196" s="11" t="s">
        <v>97</v>
      </c>
      <c r="E196" s="12" t="s">
        <v>26</v>
      </c>
      <c r="F196" s="12" t="str">
        <f>F_Inputs!$E$1</f>
        <v>Run on 13 Nov 2024 17:00</v>
      </c>
    </row>
    <row r="197" spans="1:6" x14ac:dyDescent="0.45">
      <c r="A197" s="65" t="s">
        <v>48</v>
      </c>
      <c r="B197" s="11" t="s">
        <v>102</v>
      </c>
      <c r="C197" s="11" t="s">
        <v>103</v>
      </c>
      <c r="D197" s="11" t="s">
        <v>104</v>
      </c>
      <c r="E197" s="12" t="s">
        <v>26</v>
      </c>
      <c r="F197" s="82" t="s">
        <v>105</v>
      </c>
    </row>
    <row r="198" spans="1:6" x14ac:dyDescent="0.45">
      <c r="A198" s="65" t="s">
        <v>48</v>
      </c>
      <c r="B198" s="2" t="s">
        <v>106</v>
      </c>
      <c r="C198" s="2" t="s">
        <v>107</v>
      </c>
      <c r="D198" s="2" t="s">
        <v>69</v>
      </c>
      <c r="E198" s="12" t="s">
        <v>26</v>
      </c>
      <c r="F198" s="83">
        <f>'Final Output'!K9</f>
        <v>-1.4837079849545212</v>
      </c>
    </row>
    <row r="199" spans="1:6" x14ac:dyDescent="0.45">
      <c r="A199" s="65" t="s">
        <v>48</v>
      </c>
      <c r="B199" s="2" t="s">
        <v>108</v>
      </c>
      <c r="C199" s="2" t="s">
        <v>109</v>
      </c>
      <c r="D199" s="2" t="s">
        <v>69</v>
      </c>
      <c r="E199" s="12" t="s">
        <v>26</v>
      </c>
      <c r="F199" s="83">
        <f>'Final Output'!K10</f>
        <v>-1.1365719181751426</v>
      </c>
    </row>
    <row r="200" spans="1:6" x14ac:dyDescent="0.45">
      <c r="A200" s="65" t="s">
        <v>48</v>
      </c>
      <c r="B200" s="2" t="s">
        <v>110</v>
      </c>
      <c r="C200" s="2" t="s">
        <v>111</v>
      </c>
      <c r="D200" s="2" t="s">
        <v>69</v>
      </c>
      <c r="E200" s="12" t="s">
        <v>26</v>
      </c>
      <c r="F200" s="83">
        <f>'Final Output'!K11</f>
        <v>-0.59420107647612719</v>
      </c>
    </row>
    <row r="201" spans="1:6" x14ac:dyDescent="0.45">
      <c r="A201" s="65" t="s">
        <v>48</v>
      </c>
      <c r="B201" s="2" t="s">
        <v>112</v>
      </c>
      <c r="C201" s="2" t="s">
        <v>113</v>
      </c>
      <c r="D201" s="2" t="s">
        <v>69</v>
      </c>
      <c r="E201" s="12" t="s">
        <v>26</v>
      </c>
      <c r="F201" s="83">
        <f>'Final Output'!K12</f>
        <v>-0.41524535764080656</v>
      </c>
    </row>
    <row r="202" spans="1:6" x14ac:dyDescent="0.45">
      <c r="A202" s="65" t="s">
        <v>48</v>
      </c>
      <c r="B202" s="2" t="s">
        <v>114</v>
      </c>
      <c r="C202" s="2" t="s">
        <v>115</v>
      </c>
      <c r="D202" s="2" t="s">
        <v>69</v>
      </c>
      <c r="E202" s="12" t="s">
        <v>26</v>
      </c>
      <c r="F202" s="83">
        <f>'Final Output'!K13</f>
        <v>-0.28410869417646634</v>
      </c>
    </row>
    <row r="203" spans="1:6" x14ac:dyDescent="0.45">
      <c r="A203" s="65" t="s">
        <v>48</v>
      </c>
      <c r="B203" s="2" t="s">
        <v>116</v>
      </c>
      <c r="C203" s="2" t="s">
        <v>117</v>
      </c>
      <c r="D203" s="2" t="s">
        <v>69</v>
      </c>
      <c r="E203" s="12" t="s">
        <v>26</v>
      </c>
      <c r="F203" s="83">
        <f>'Final Output'!K14</f>
        <v>-0.21134671476907207</v>
      </c>
    </row>
    <row r="204" spans="1:6" x14ac:dyDescent="0.45">
      <c r="A204" s="65" t="s">
        <v>48</v>
      </c>
      <c r="B204" s="2" t="s">
        <v>118</v>
      </c>
      <c r="C204" s="2" t="s">
        <v>119</v>
      </c>
      <c r="D204" s="2" t="s">
        <v>69</v>
      </c>
      <c r="E204" s="12" t="s">
        <v>26</v>
      </c>
      <c r="F204" s="83">
        <f>'Final Output'!K15</f>
        <v>-0.13941493956803</v>
      </c>
    </row>
    <row r="205" spans="1:6" x14ac:dyDescent="0.45">
      <c r="A205" s="65" t="s">
        <v>48</v>
      </c>
      <c r="B205" s="2" t="s">
        <v>120</v>
      </c>
      <c r="C205" s="2" t="s">
        <v>121</v>
      </c>
      <c r="D205" s="2" t="s">
        <v>69</v>
      </c>
      <c r="E205" s="12" t="s">
        <v>26</v>
      </c>
      <c r="F205" s="83">
        <f>'Final Output'!K16</f>
        <v>-6.733468563279274E-2</v>
      </c>
    </row>
    <row r="206" spans="1:6" x14ac:dyDescent="0.45">
      <c r="A206" s="65" t="s">
        <v>48</v>
      </c>
      <c r="B206" s="2" t="s">
        <v>122</v>
      </c>
      <c r="C206" s="2" t="s">
        <v>123</v>
      </c>
      <c r="D206" s="2" t="s">
        <v>69</v>
      </c>
      <c r="E206" s="12" t="s">
        <v>26</v>
      </c>
      <c r="F206" s="83">
        <f>'Final Output'!K17</f>
        <v>0</v>
      </c>
    </row>
    <row r="207" spans="1:6" x14ac:dyDescent="0.45">
      <c r="A207" s="65" t="s">
        <v>48</v>
      </c>
      <c r="B207" s="2" t="s">
        <v>124</v>
      </c>
      <c r="C207" s="2" t="s">
        <v>125</v>
      </c>
      <c r="D207" s="2" t="s">
        <v>69</v>
      </c>
      <c r="E207" s="12" t="s">
        <v>26</v>
      </c>
      <c r="F207" s="83">
        <f>'Final Output'!K18</f>
        <v>7.6546606473526374E-2</v>
      </c>
    </row>
    <row r="208" spans="1:6" x14ac:dyDescent="0.45">
      <c r="A208" s="65" t="s">
        <v>48</v>
      </c>
      <c r="B208" s="2" t="s">
        <v>126</v>
      </c>
      <c r="C208" s="2" t="s">
        <v>127</v>
      </c>
      <c r="D208" s="2" t="s">
        <v>69</v>
      </c>
      <c r="E208" s="12" t="s">
        <v>26</v>
      </c>
      <c r="F208" s="83">
        <f>'Final Output'!K19</f>
        <v>0.14041744805097467</v>
      </c>
    </row>
    <row r="209" spans="1:6" x14ac:dyDescent="0.45">
      <c r="A209" s="65" t="s">
        <v>48</v>
      </c>
      <c r="B209" s="2" t="s">
        <v>128</v>
      </c>
      <c r="C209" s="2" t="s">
        <v>129</v>
      </c>
      <c r="D209" s="2" t="s">
        <v>69</v>
      </c>
      <c r="E209" s="12" t="s">
        <v>26</v>
      </c>
      <c r="F209" s="83">
        <f>'Final Output'!K20</f>
        <v>0.22682459207767666</v>
      </c>
    </row>
    <row r="210" spans="1:6" x14ac:dyDescent="0.45">
      <c r="A210" s="65" t="s">
        <v>48</v>
      </c>
      <c r="B210" s="2" t="s">
        <v>130</v>
      </c>
      <c r="C210" s="2" t="s">
        <v>131</v>
      </c>
      <c r="D210" s="2" t="s">
        <v>69</v>
      </c>
      <c r="E210" s="12" t="s">
        <v>26</v>
      </c>
      <c r="F210" s="83">
        <f>'Final Output'!K21</f>
        <v>0.29802217724222141</v>
      </c>
    </row>
    <row r="211" spans="1:6" x14ac:dyDescent="0.45">
      <c r="A211" s="65" t="s">
        <v>48</v>
      </c>
      <c r="B211" s="2" t="s">
        <v>132</v>
      </c>
      <c r="C211" s="2" t="s">
        <v>133</v>
      </c>
      <c r="D211" s="2" t="s">
        <v>69</v>
      </c>
      <c r="E211" s="12" t="s">
        <v>26</v>
      </c>
      <c r="F211" s="83">
        <f>'Final Output'!K22</f>
        <v>0.46963846414915594</v>
      </c>
    </row>
    <row r="212" spans="1:6" x14ac:dyDescent="0.45">
      <c r="A212" s="65" t="s">
        <v>48</v>
      </c>
      <c r="B212" s="2" t="s">
        <v>134</v>
      </c>
      <c r="C212" s="2" t="s">
        <v>135</v>
      </c>
      <c r="D212" s="2" t="s">
        <v>69</v>
      </c>
      <c r="E212" s="12" t="s">
        <v>26</v>
      </c>
      <c r="F212" s="83">
        <f>'Final Output'!K23</f>
        <v>0.85372492724387583</v>
      </c>
    </row>
    <row r="213" spans="1:6" x14ac:dyDescent="0.45">
      <c r="A213" s="65" t="s">
        <v>48</v>
      </c>
      <c r="B213" s="2" t="s">
        <v>136</v>
      </c>
      <c r="C213" s="2" t="s">
        <v>137</v>
      </c>
      <c r="D213" s="2" t="s">
        <v>69</v>
      </c>
      <c r="E213" s="12" t="s">
        <v>26</v>
      </c>
      <c r="F213" s="83">
        <f>'Final Output'!K24</f>
        <v>1.1350594456600873</v>
      </c>
    </row>
    <row r="214" spans="1:6" x14ac:dyDescent="0.45">
      <c r="A214" s="65" t="s">
        <v>48</v>
      </c>
      <c r="B214" s="2" t="s">
        <v>138</v>
      </c>
      <c r="C214" s="2" t="s">
        <v>139</v>
      </c>
      <c r="D214" s="2" t="s">
        <v>69</v>
      </c>
      <c r="E214" s="12" t="s">
        <v>26</v>
      </c>
      <c r="F214" s="83">
        <f>'Final Output'!K25</f>
        <v>1.615026815759405</v>
      </c>
    </row>
    <row r="215" spans="1:6" x14ac:dyDescent="0.45">
      <c r="A215" s="65" t="s">
        <v>48</v>
      </c>
      <c r="B215" s="2" t="s">
        <v>140</v>
      </c>
      <c r="C215" s="2" t="s">
        <v>141</v>
      </c>
      <c r="D215" s="2" t="s">
        <v>69</v>
      </c>
      <c r="E215" s="12" t="s">
        <v>26</v>
      </c>
    </row>
    <row r="216" spans="1:6" x14ac:dyDescent="0.45">
      <c r="A216" s="65" t="s">
        <v>48</v>
      </c>
      <c r="B216" s="2" t="s">
        <v>142</v>
      </c>
      <c r="C216" s="2" t="s">
        <v>143</v>
      </c>
      <c r="D216" s="2" t="s">
        <v>69</v>
      </c>
      <c r="E216" s="12" t="s">
        <v>26</v>
      </c>
    </row>
    <row r="217" spans="1:6" x14ac:dyDescent="0.45">
      <c r="A217" s="65" t="s">
        <v>48</v>
      </c>
      <c r="B217" s="2" t="s">
        <v>144</v>
      </c>
      <c r="C217" s="2" t="s">
        <v>145</v>
      </c>
      <c r="D217" s="2" t="s">
        <v>69</v>
      </c>
      <c r="E217" s="12" t="s">
        <v>26</v>
      </c>
    </row>
    <row r="218" spans="1:6" x14ac:dyDescent="0.45">
      <c r="A218" s="65" t="s">
        <v>48</v>
      </c>
      <c r="B218" s="2" t="s">
        <v>146</v>
      </c>
      <c r="C218" s="2" t="s">
        <v>147</v>
      </c>
      <c r="D218" s="2" t="s">
        <v>69</v>
      </c>
      <c r="E218" s="12" t="s">
        <v>26</v>
      </c>
    </row>
    <row r="219" spans="1:6" x14ac:dyDescent="0.45">
      <c r="A219" s="65" t="s">
        <v>48</v>
      </c>
      <c r="B219" s="2" t="s">
        <v>148</v>
      </c>
      <c r="C219" s="2" t="s">
        <v>149</v>
      </c>
      <c r="D219" s="2" t="s">
        <v>69</v>
      </c>
      <c r="E219" s="12" t="s">
        <v>26</v>
      </c>
    </row>
    <row r="220" spans="1:6" x14ac:dyDescent="0.45">
      <c r="A220" s="65" t="s">
        <v>48</v>
      </c>
      <c r="B220" s="2" t="s">
        <v>150</v>
      </c>
      <c r="C220" s="2" t="s">
        <v>151</v>
      </c>
      <c r="D220" s="2" t="s">
        <v>69</v>
      </c>
      <c r="E220" s="12" t="s">
        <v>26</v>
      </c>
    </row>
    <row r="221" spans="1:6" x14ac:dyDescent="0.45">
      <c r="A221" s="65" t="s">
        <v>48</v>
      </c>
      <c r="B221" s="2" t="s">
        <v>152</v>
      </c>
      <c r="C221" s="2" t="s">
        <v>153</v>
      </c>
      <c r="D221" s="2" t="s">
        <v>69</v>
      </c>
      <c r="E221" s="12" t="s">
        <v>26</v>
      </c>
    </row>
    <row r="222" spans="1:6" x14ac:dyDescent="0.45">
      <c r="A222" s="65" t="s">
        <v>48</v>
      </c>
      <c r="B222" s="2" t="s">
        <v>154</v>
      </c>
      <c r="C222" s="2" t="s">
        <v>155</v>
      </c>
      <c r="D222" s="2" t="s">
        <v>69</v>
      </c>
      <c r="E222" s="12" t="s">
        <v>26</v>
      </c>
    </row>
    <row r="223" spans="1:6" x14ac:dyDescent="0.45">
      <c r="A223" s="65" t="s">
        <v>48</v>
      </c>
      <c r="B223" s="2" t="s">
        <v>156</v>
      </c>
      <c r="C223" s="2" t="s">
        <v>157</v>
      </c>
      <c r="D223" s="2" t="s">
        <v>69</v>
      </c>
      <c r="E223" s="12" t="s">
        <v>26</v>
      </c>
    </row>
    <row r="224" spans="1:6" x14ac:dyDescent="0.45">
      <c r="A224" s="65" t="s">
        <v>48</v>
      </c>
      <c r="B224" s="2" t="s">
        <v>158</v>
      </c>
      <c r="C224" s="2" t="s">
        <v>159</v>
      </c>
      <c r="D224" s="2" t="s">
        <v>69</v>
      </c>
      <c r="E224" s="12" t="s">
        <v>26</v>
      </c>
    </row>
    <row r="225" spans="1:6" x14ac:dyDescent="0.45">
      <c r="A225" s="65" t="s">
        <v>48</v>
      </c>
      <c r="B225" s="2" t="s">
        <v>160</v>
      </c>
      <c r="C225" s="2" t="s">
        <v>161</v>
      </c>
      <c r="D225" s="2" t="s">
        <v>69</v>
      </c>
      <c r="E225" s="12" t="s">
        <v>26</v>
      </c>
    </row>
    <row r="226" spans="1:6" x14ac:dyDescent="0.45">
      <c r="A226" s="65" t="s">
        <v>48</v>
      </c>
      <c r="B226" s="2" t="s">
        <v>162</v>
      </c>
      <c r="C226" s="2" t="s">
        <v>163</v>
      </c>
      <c r="D226" s="2" t="s">
        <v>69</v>
      </c>
      <c r="E226" s="12" t="s">
        <v>26</v>
      </c>
    </row>
    <row r="227" spans="1:6" x14ac:dyDescent="0.45">
      <c r="A227" s="65" t="s">
        <v>48</v>
      </c>
      <c r="B227" s="2" t="s">
        <v>164</v>
      </c>
      <c r="C227" s="2" t="s">
        <v>165</v>
      </c>
      <c r="D227" s="2" t="s">
        <v>69</v>
      </c>
      <c r="E227" s="12" t="s">
        <v>26</v>
      </c>
    </row>
    <row r="228" spans="1:6" x14ac:dyDescent="0.45">
      <c r="A228" s="65" t="s">
        <v>48</v>
      </c>
      <c r="B228" s="2" t="s">
        <v>166</v>
      </c>
      <c r="C228" s="2" t="s">
        <v>167</v>
      </c>
      <c r="D228" s="2" t="s">
        <v>69</v>
      </c>
      <c r="E228" s="12" t="s">
        <v>26</v>
      </c>
    </row>
    <row r="229" spans="1:6" x14ac:dyDescent="0.45">
      <c r="A229" s="65" t="s">
        <v>48</v>
      </c>
      <c r="B229" s="2" t="s">
        <v>168</v>
      </c>
      <c r="C229" s="2" t="s">
        <v>169</v>
      </c>
      <c r="D229" s="2" t="s">
        <v>69</v>
      </c>
      <c r="E229" s="12" t="s">
        <v>26</v>
      </c>
    </row>
    <row r="230" spans="1:6" x14ac:dyDescent="0.45">
      <c r="A230" s="65" t="s">
        <v>48</v>
      </c>
      <c r="B230" s="2" t="s">
        <v>170</v>
      </c>
      <c r="C230" s="2" t="s">
        <v>171</v>
      </c>
      <c r="D230" s="2" t="s">
        <v>69</v>
      </c>
      <c r="E230" s="12" t="s">
        <v>26</v>
      </c>
    </row>
    <row r="231" spans="1:6" x14ac:dyDescent="0.45">
      <c r="A231" s="65" t="s">
        <v>48</v>
      </c>
      <c r="B231" s="2" t="s">
        <v>172</v>
      </c>
      <c r="C231" s="2" t="s">
        <v>173</v>
      </c>
      <c r="D231" s="2" t="s">
        <v>69</v>
      </c>
      <c r="E231" s="12" t="s">
        <v>26</v>
      </c>
    </row>
    <row r="232" spans="1:6" x14ac:dyDescent="0.45">
      <c r="A232" s="65" t="s">
        <v>28</v>
      </c>
      <c r="B232" s="11" t="s">
        <v>95</v>
      </c>
      <c r="C232" s="11" t="s">
        <v>96</v>
      </c>
      <c r="D232" s="11" t="s">
        <v>97</v>
      </c>
      <c r="E232" s="12" t="s">
        <v>26</v>
      </c>
      <c r="F232" s="81" t="str">
        <f ca="1">CONCATENATE("[…]", TEXT(NOW(),"dd/mm/yyy hh:mm:ss"))</f>
        <v>[…]12/12/2024 16:37:48</v>
      </c>
    </row>
    <row r="233" spans="1:6" x14ac:dyDescent="0.45">
      <c r="A233" s="65" t="s">
        <v>28</v>
      </c>
      <c r="B233" s="11" t="s">
        <v>98</v>
      </c>
      <c r="C233" s="11" t="s">
        <v>99</v>
      </c>
      <c r="D233" s="11" t="s">
        <v>97</v>
      </c>
      <c r="E233" s="12" t="s">
        <v>26</v>
      </c>
      <c r="F233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234" spans="1:6" x14ac:dyDescent="0.45">
      <c r="A234" s="65" t="s">
        <v>28</v>
      </c>
      <c r="B234" s="11" t="s">
        <v>100</v>
      </c>
      <c r="C234" s="11" t="s">
        <v>101</v>
      </c>
      <c r="D234" s="11" t="s">
        <v>97</v>
      </c>
      <c r="E234" s="12" t="s">
        <v>26</v>
      </c>
      <c r="F234" s="12" t="str">
        <f>F_Inputs!$E$1</f>
        <v>Run on 13 Nov 2024 17:00</v>
      </c>
    </row>
    <row r="235" spans="1:6" x14ac:dyDescent="0.45">
      <c r="A235" s="65" t="s">
        <v>28</v>
      </c>
      <c r="B235" s="11" t="s">
        <v>102</v>
      </c>
      <c r="C235" s="11" t="s">
        <v>103</v>
      </c>
      <c r="D235" s="11" t="s">
        <v>104</v>
      </c>
      <c r="E235" s="12" t="s">
        <v>26</v>
      </c>
      <c r="F235" s="82" t="s">
        <v>105</v>
      </c>
    </row>
    <row r="236" spans="1:6" x14ac:dyDescent="0.45">
      <c r="A236" s="65" t="s">
        <v>28</v>
      </c>
      <c r="B236" s="2" t="s">
        <v>106</v>
      </c>
      <c r="C236" s="2" t="s">
        <v>107</v>
      </c>
      <c r="D236" s="2" t="s">
        <v>69</v>
      </c>
      <c r="E236" s="12" t="s">
        <v>26</v>
      </c>
      <c r="F236" s="83">
        <f>'Final Output'!K9</f>
        <v>-1.4837079849545212</v>
      </c>
    </row>
    <row r="237" spans="1:6" x14ac:dyDescent="0.45">
      <c r="A237" s="65" t="s">
        <v>28</v>
      </c>
      <c r="B237" s="2" t="s">
        <v>108</v>
      </c>
      <c r="C237" s="2" t="s">
        <v>109</v>
      </c>
      <c r="D237" s="2" t="s">
        <v>69</v>
      </c>
      <c r="E237" s="12" t="s">
        <v>26</v>
      </c>
      <c r="F237" s="83">
        <f>'Final Output'!K10</f>
        <v>-1.1365719181751426</v>
      </c>
    </row>
    <row r="238" spans="1:6" x14ac:dyDescent="0.45">
      <c r="A238" s="65" t="s">
        <v>28</v>
      </c>
      <c r="B238" s="2" t="s">
        <v>110</v>
      </c>
      <c r="C238" s="2" t="s">
        <v>111</v>
      </c>
      <c r="D238" s="2" t="s">
        <v>69</v>
      </c>
      <c r="E238" s="12" t="s">
        <v>26</v>
      </c>
      <c r="F238" s="83">
        <f>'Final Output'!K11</f>
        <v>-0.59420107647612719</v>
      </c>
    </row>
    <row r="239" spans="1:6" x14ac:dyDescent="0.45">
      <c r="A239" s="65" t="s">
        <v>28</v>
      </c>
      <c r="B239" s="2" t="s">
        <v>112</v>
      </c>
      <c r="C239" s="2" t="s">
        <v>113</v>
      </c>
      <c r="D239" s="2" t="s">
        <v>69</v>
      </c>
      <c r="E239" s="12" t="s">
        <v>26</v>
      </c>
      <c r="F239" s="83">
        <f>'Final Output'!K12</f>
        <v>-0.41524535764080656</v>
      </c>
    </row>
    <row r="240" spans="1:6" x14ac:dyDescent="0.45">
      <c r="A240" s="65" t="s">
        <v>28</v>
      </c>
      <c r="B240" s="2" t="s">
        <v>114</v>
      </c>
      <c r="C240" s="2" t="s">
        <v>115</v>
      </c>
      <c r="D240" s="2" t="s">
        <v>69</v>
      </c>
      <c r="E240" s="12" t="s">
        <v>26</v>
      </c>
      <c r="F240" s="83">
        <f>'Final Output'!K13</f>
        <v>-0.28410869417646634</v>
      </c>
    </row>
    <row r="241" spans="1:6" x14ac:dyDescent="0.45">
      <c r="A241" s="65" t="s">
        <v>28</v>
      </c>
      <c r="B241" s="2" t="s">
        <v>116</v>
      </c>
      <c r="C241" s="2" t="s">
        <v>117</v>
      </c>
      <c r="D241" s="2" t="s">
        <v>69</v>
      </c>
      <c r="E241" s="12" t="s">
        <v>26</v>
      </c>
      <c r="F241" s="83">
        <f>'Final Output'!K14</f>
        <v>-0.21134671476907207</v>
      </c>
    </row>
    <row r="242" spans="1:6" x14ac:dyDescent="0.45">
      <c r="A242" s="65" t="s">
        <v>28</v>
      </c>
      <c r="B242" s="2" t="s">
        <v>118</v>
      </c>
      <c r="C242" s="2" t="s">
        <v>119</v>
      </c>
      <c r="D242" s="2" t="s">
        <v>69</v>
      </c>
      <c r="E242" s="12" t="s">
        <v>26</v>
      </c>
      <c r="F242" s="83">
        <f>'Final Output'!K15</f>
        <v>-0.13941493956803</v>
      </c>
    </row>
    <row r="243" spans="1:6" x14ac:dyDescent="0.45">
      <c r="A243" s="65" t="s">
        <v>28</v>
      </c>
      <c r="B243" s="2" t="s">
        <v>120</v>
      </c>
      <c r="C243" s="2" t="s">
        <v>121</v>
      </c>
      <c r="D243" s="2" t="s">
        <v>69</v>
      </c>
      <c r="E243" s="12" t="s">
        <v>26</v>
      </c>
      <c r="F243" s="83">
        <f>'Final Output'!K16</f>
        <v>-6.733468563279274E-2</v>
      </c>
    </row>
    <row r="244" spans="1:6" x14ac:dyDescent="0.45">
      <c r="A244" s="65" t="s">
        <v>28</v>
      </c>
      <c r="B244" s="2" t="s">
        <v>122</v>
      </c>
      <c r="C244" s="2" t="s">
        <v>123</v>
      </c>
      <c r="D244" s="2" t="s">
        <v>69</v>
      </c>
      <c r="E244" s="12" t="s">
        <v>26</v>
      </c>
      <c r="F244" s="83">
        <f>'Final Output'!K17</f>
        <v>0</v>
      </c>
    </row>
    <row r="245" spans="1:6" x14ac:dyDescent="0.45">
      <c r="A245" s="65" t="s">
        <v>28</v>
      </c>
      <c r="B245" s="2" t="s">
        <v>124</v>
      </c>
      <c r="C245" s="2" t="s">
        <v>125</v>
      </c>
      <c r="D245" s="2" t="s">
        <v>69</v>
      </c>
      <c r="E245" s="12" t="s">
        <v>26</v>
      </c>
      <c r="F245" s="83">
        <f>'Final Output'!K18</f>
        <v>7.6546606473526374E-2</v>
      </c>
    </row>
    <row r="246" spans="1:6" x14ac:dyDescent="0.45">
      <c r="A246" s="65" t="s">
        <v>28</v>
      </c>
      <c r="B246" s="2" t="s">
        <v>126</v>
      </c>
      <c r="C246" s="2" t="s">
        <v>127</v>
      </c>
      <c r="D246" s="2" t="s">
        <v>69</v>
      </c>
      <c r="E246" s="12" t="s">
        <v>26</v>
      </c>
      <c r="F246" s="83">
        <f>'Final Output'!K19</f>
        <v>0.14041744805097467</v>
      </c>
    </row>
    <row r="247" spans="1:6" x14ac:dyDescent="0.45">
      <c r="A247" s="65" t="s">
        <v>28</v>
      </c>
      <c r="B247" s="2" t="s">
        <v>128</v>
      </c>
      <c r="C247" s="2" t="s">
        <v>129</v>
      </c>
      <c r="D247" s="2" t="s">
        <v>69</v>
      </c>
      <c r="E247" s="12" t="s">
        <v>26</v>
      </c>
      <c r="F247" s="83">
        <f>'Final Output'!K20</f>
        <v>0.22682459207767666</v>
      </c>
    </row>
    <row r="248" spans="1:6" x14ac:dyDescent="0.45">
      <c r="A248" s="65" t="s">
        <v>28</v>
      </c>
      <c r="B248" s="2" t="s">
        <v>130</v>
      </c>
      <c r="C248" s="2" t="s">
        <v>131</v>
      </c>
      <c r="D248" s="2" t="s">
        <v>69</v>
      </c>
      <c r="E248" s="12" t="s">
        <v>26</v>
      </c>
      <c r="F248" s="83">
        <f>'Final Output'!K21</f>
        <v>0.29802217724222141</v>
      </c>
    </row>
    <row r="249" spans="1:6" x14ac:dyDescent="0.45">
      <c r="A249" s="65" t="s">
        <v>28</v>
      </c>
      <c r="B249" s="2" t="s">
        <v>132</v>
      </c>
      <c r="C249" s="2" t="s">
        <v>133</v>
      </c>
      <c r="D249" s="2" t="s">
        <v>69</v>
      </c>
      <c r="E249" s="12" t="s">
        <v>26</v>
      </c>
      <c r="F249" s="83">
        <f>'Final Output'!K22</f>
        <v>0.46963846414915594</v>
      </c>
    </row>
    <row r="250" spans="1:6" x14ac:dyDescent="0.45">
      <c r="A250" s="65" t="s">
        <v>28</v>
      </c>
      <c r="B250" s="2" t="s">
        <v>134</v>
      </c>
      <c r="C250" s="2" t="s">
        <v>135</v>
      </c>
      <c r="D250" s="2" t="s">
        <v>69</v>
      </c>
      <c r="E250" s="12" t="s">
        <v>26</v>
      </c>
      <c r="F250" s="83">
        <f>'Final Output'!K23</f>
        <v>0.85372492724387583</v>
      </c>
    </row>
    <row r="251" spans="1:6" x14ac:dyDescent="0.45">
      <c r="A251" s="65" t="s">
        <v>28</v>
      </c>
      <c r="B251" s="2" t="s">
        <v>136</v>
      </c>
      <c r="C251" s="2" t="s">
        <v>137</v>
      </c>
      <c r="D251" s="2" t="s">
        <v>69</v>
      </c>
      <c r="E251" s="12" t="s">
        <v>26</v>
      </c>
      <c r="F251" s="83">
        <f>'Final Output'!K24</f>
        <v>1.1350594456600873</v>
      </c>
    </row>
    <row r="252" spans="1:6" x14ac:dyDescent="0.45">
      <c r="A252" s="65" t="s">
        <v>28</v>
      </c>
      <c r="B252" s="2" t="s">
        <v>138</v>
      </c>
      <c r="C252" s="2" t="s">
        <v>139</v>
      </c>
      <c r="D252" s="2" t="s">
        <v>69</v>
      </c>
      <c r="E252" s="12" t="s">
        <v>26</v>
      </c>
      <c r="F252" s="83">
        <f>'Final Output'!K25</f>
        <v>1.615026815759405</v>
      </c>
    </row>
    <row r="253" spans="1:6" x14ac:dyDescent="0.45">
      <c r="A253" s="65" t="s">
        <v>28</v>
      </c>
      <c r="B253" s="2" t="s">
        <v>140</v>
      </c>
      <c r="C253" s="2" t="s">
        <v>141</v>
      </c>
      <c r="D253" s="2" t="s">
        <v>69</v>
      </c>
      <c r="E253" s="12" t="s">
        <v>26</v>
      </c>
      <c r="F253" s="83">
        <f>'Final Output'!K29</f>
        <v>-1.2132078084332143</v>
      </c>
    </row>
    <row r="254" spans="1:6" x14ac:dyDescent="0.45">
      <c r="A254" s="65" t="s">
        <v>28</v>
      </c>
      <c r="B254" s="2" t="s">
        <v>142</v>
      </c>
      <c r="C254" s="2" t="s">
        <v>143</v>
      </c>
      <c r="D254" s="2" t="s">
        <v>69</v>
      </c>
      <c r="E254" s="12" t="s">
        <v>26</v>
      </c>
      <c r="F254" s="83">
        <f>'Final Output'!K30</f>
        <v>-0.8007336519739795</v>
      </c>
    </row>
    <row r="255" spans="1:6" x14ac:dyDescent="0.45">
      <c r="A255" s="65" t="s">
        <v>28</v>
      </c>
      <c r="B255" s="2" t="s">
        <v>144</v>
      </c>
      <c r="C255" s="2" t="s">
        <v>145</v>
      </c>
      <c r="D255" s="2" t="s">
        <v>69</v>
      </c>
      <c r="E255" s="12" t="s">
        <v>26</v>
      </c>
      <c r="F255" s="83">
        <f>'Final Output'!K31</f>
        <v>-0.6305981089193724</v>
      </c>
    </row>
    <row r="256" spans="1:6" x14ac:dyDescent="0.45">
      <c r="A256" s="65" t="s">
        <v>28</v>
      </c>
      <c r="B256" s="2" t="s">
        <v>146</v>
      </c>
      <c r="C256" s="2" t="s">
        <v>147</v>
      </c>
      <c r="D256" s="2" t="s">
        <v>69</v>
      </c>
      <c r="E256" s="12" t="s">
        <v>26</v>
      </c>
      <c r="F256" s="83">
        <f>'Final Output'!K32</f>
        <v>-0.49737562749240172</v>
      </c>
    </row>
    <row r="257" spans="1:6" x14ac:dyDescent="0.45">
      <c r="A257" s="65" t="s">
        <v>28</v>
      </c>
      <c r="B257" s="2" t="s">
        <v>148</v>
      </c>
      <c r="C257" s="2" t="s">
        <v>149</v>
      </c>
      <c r="D257" s="2" t="s">
        <v>69</v>
      </c>
      <c r="E257" s="12" t="s">
        <v>26</v>
      </c>
      <c r="F257" s="83">
        <f>'Final Output'!K33</f>
        <v>-0.39602359943709536</v>
      </c>
    </row>
    <row r="258" spans="1:6" x14ac:dyDescent="0.45">
      <c r="A258" s="65" t="s">
        <v>28</v>
      </c>
      <c r="B258" s="2" t="s">
        <v>150</v>
      </c>
      <c r="C258" s="2" t="s">
        <v>151</v>
      </c>
      <c r="D258" s="2" t="s">
        <v>69</v>
      </c>
      <c r="E258" s="12" t="s">
        <v>26</v>
      </c>
      <c r="F258" s="83">
        <f>'Final Output'!K34</f>
        <v>-0.18195151150795497</v>
      </c>
    </row>
    <row r="259" spans="1:6" x14ac:dyDescent="0.45">
      <c r="A259" s="65" t="s">
        <v>28</v>
      </c>
      <c r="B259" s="2" t="s">
        <v>152</v>
      </c>
      <c r="C259" s="2" t="s">
        <v>153</v>
      </c>
      <c r="D259" s="2" t="s">
        <v>69</v>
      </c>
      <c r="E259" s="12" t="s">
        <v>26</v>
      </c>
      <c r="F259" s="83">
        <f>'Final Output'!K35</f>
        <v>-0.10671944592169762</v>
      </c>
    </row>
    <row r="260" spans="1:6" x14ac:dyDescent="0.45">
      <c r="A260" s="65" t="s">
        <v>28</v>
      </c>
      <c r="B260" s="2" t="s">
        <v>154</v>
      </c>
      <c r="C260" s="2" t="s">
        <v>155</v>
      </c>
      <c r="D260" s="2" t="s">
        <v>69</v>
      </c>
      <c r="E260" s="12" t="s">
        <v>26</v>
      </c>
      <c r="F260" s="83">
        <f>'Final Output'!K36</f>
        <v>-3.3174134987240568E-2</v>
      </c>
    </row>
    <row r="261" spans="1:6" x14ac:dyDescent="0.45">
      <c r="A261" s="65" t="s">
        <v>28</v>
      </c>
      <c r="B261" s="2" t="s">
        <v>156</v>
      </c>
      <c r="C261" s="2" t="s">
        <v>157</v>
      </c>
      <c r="D261" s="2" t="s">
        <v>69</v>
      </c>
      <c r="E261" s="12" t="s">
        <v>26</v>
      </c>
      <c r="F261" s="83">
        <f>'Final Output'!K37</f>
        <v>0</v>
      </c>
    </row>
    <row r="262" spans="1:6" x14ac:dyDescent="0.45">
      <c r="A262" s="65" t="s">
        <v>28</v>
      </c>
      <c r="B262" s="2" t="s">
        <v>158</v>
      </c>
      <c r="C262" s="2" t="s">
        <v>159</v>
      </c>
      <c r="D262" s="2" t="s">
        <v>69</v>
      </c>
      <c r="E262" s="12" t="s">
        <v>26</v>
      </c>
      <c r="F262" s="83">
        <f>'Final Output'!K38</f>
        <v>4.4237816637214794E-2</v>
      </c>
    </row>
    <row r="263" spans="1:6" x14ac:dyDescent="0.45">
      <c r="A263" s="65" t="s">
        <v>28</v>
      </c>
      <c r="B263" s="2" t="s">
        <v>160</v>
      </c>
      <c r="C263" s="2" t="s">
        <v>161</v>
      </c>
      <c r="D263" s="2" t="s">
        <v>69</v>
      </c>
      <c r="E263" s="12" t="s">
        <v>26</v>
      </c>
      <c r="F263" s="83">
        <f>'Final Output'!K39</f>
        <v>0.15136402244310126</v>
      </c>
    </row>
    <row r="264" spans="1:6" x14ac:dyDescent="0.45">
      <c r="A264" s="65" t="s">
        <v>28</v>
      </c>
      <c r="B264" s="2" t="s">
        <v>162</v>
      </c>
      <c r="C264" s="2" t="s">
        <v>163</v>
      </c>
      <c r="D264" s="2" t="s">
        <v>69</v>
      </c>
      <c r="E264" s="12" t="s">
        <v>26</v>
      </c>
      <c r="F264" s="83">
        <f>'Final Output'!K40</f>
        <v>0.32439425427950058</v>
      </c>
    </row>
    <row r="265" spans="1:6" x14ac:dyDescent="0.45">
      <c r="A265" s="65" t="s">
        <v>28</v>
      </c>
      <c r="B265" s="2" t="s">
        <v>164</v>
      </c>
      <c r="C265" s="2" t="s">
        <v>165</v>
      </c>
      <c r="D265" s="2" t="s">
        <v>69</v>
      </c>
      <c r="E265" s="12" t="s">
        <v>26</v>
      </c>
      <c r="F265" s="83">
        <f>'Final Output'!K41</f>
        <v>0.53770346193595653</v>
      </c>
    </row>
    <row r="266" spans="1:6" x14ac:dyDescent="0.45">
      <c r="A266" s="65" t="s">
        <v>28</v>
      </c>
      <c r="B266" s="2" t="s">
        <v>166</v>
      </c>
      <c r="C266" s="2" t="s">
        <v>167</v>
      </c>
      <c r="D266" s="2" t="s">
        <v>69</v>
      </c>
      <c r="E266" s="12" t="s">
        <v>26</v>
      </c>
      <c r="F266" s="83">
        <f>'Final Output'!K42</f>
        <v>0.73682474738493942</v>
      </c>
    </row>
    <row r="267" spans="1:6" x14ac:dyDescent="0.45">
      <c r="A267" s="65" t="s">
        <v>28</v>
      </c>
      <c r="B267" s="2" t="s">
        <v>168</v>
      </c>
      <c r="C267" s="2" t="s">
        <v>169</v>
      </c>
      <c r="D267" s="2" t="s">
        <v>69</v>
      </c>
      <c r="E267" s="12" t="s">
        <v>26</v>
      </c>
      <c r="F267" s="83">
        <f>'Final Output'!K43</f>
        <v>0.94404235062167463</v>
      </c>
    </row>
    <row r="268" spans="1:6" x14ac:dyDescent="0.45">
      <c r="A268" s="65" t="s">
        <v>28</v>
      </c>
      <c r="B268" s="2" t="s">
        <v>170</v>
      </c>
      <c r="C268" s="2" t="s">
        <v>171</v>
      </c>
      <c r="D268" s="2" t="s">
        <v>69</v>
      </c>
      <c r="E268" s="12" t="s">
        <v>26</v>
      </c>
      <c r="F268" s="83">
        <f>'Final Output'!K44</f>
        <v>1.0748824785888091</v>
      </c>
    </row>
    <row r="269" spans="1:6" x14ac:dyDescent="0.45">
      <c r="A269" s="65" t="s">
        <v>28</v>
      </c>
      <c r="B269" s="2" t="s">
        <v>172</v>
      </c>
      <c r="C269" s="2" t="s">
        <v>173</v>
      </c>
      <c r="D269" s="2" t="s">
        <v>69</v>
      </c>
      <c r="E269" s="12" t="s">
        <v>26</v>
      </c>
      <c r="F269" s="83">
        <f>'Final Output'!K45</f>
        <v>1.2793028630155538</v>
      </c>
    </row>
    <row r="270" spans="1:6" x14ac:dyDescent="0.45">
      <c r="A270" s="65" t="s">
        <v>32</v>
      </c>
      <c r="B270" s="11" t="s">
        <v>95</v>
      </c>
      <c r="C270" s="11" t="s">
        <v>96</v>
      </c>
      <c r="D270" s="11" t="s">
        <v>97</v>
      </c>
      <c r="E270" s="12" t="s">
        <v>26</v>
      </c>
      <c r="F270" s="81" t="str">
        <f ca="1">CONCATENATE("[…]", TEXT(NOW(),"dd/mm/yyy hh:mm:ss"))</f>
        <v>[…]12/12/2024 16:37:48</v>
      </c>
    </row>
    <row r="271" spans="1:6" x14ac:dyDescent="0.45">
      <c r="A271" s="65" t="s">
        <v>32</v>
      </c>
      <c r="B271" s="11" t="s">
        <v>98</v>
      </c>
      <c r="C271" s="11" t="s">
        <v>99</v>
      </c>
      <c r="D271" s="11" t="s">
        <v>97</v>
      </c>
      <c r="E271" s="12" t="s">
        <v>26</v>
      </c>
      <c r="F271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272" spans="1:6" x14ac:dyDescent="0.45">
      <c r="A272" s="65" t="s">
        <v>32</v>
      </c>
      <c r="B272" s="11" t="s">
        <v>100</v>
      </c>
      <c r="C272" s="11" t="s">
        <v>101</v>
      </c>
      <c r="D272" s="11" t="s">
        <v>97</v>
      </c>
      <c r="E272" s="12" t="s">
        <v>26</v>
      </c>
      <c r="F272" s="12" t="str">
        <f>F_Inputs!$E$1</f>
        <v>Run on 13 Nov 2024 17:00</v>
      </c>
    </row>
    <row r="273" spans="1:6" x14ac:dyDescent="0.45">
      <c r="A273" s="65" t="s">
        <v>32</v>
      </c>
      <c r="B273" s="11" t="s">
        <v>102</v>
      </c>
      <c r="C273" s="11" t="s">
        <v>103</v>
      </c>
      <c r="D273" s="11" t="s">
        <v>104</v>
      </c>
      <c r="E273" s="12" t="s">
        <v>26</v>
      </c>
      <c r="F273" s="82" t="s">
        <v>105</v>
      </c>
    </row>
    <row r="274" spans="1:6" x14ac:dyDescent="0.45">
      <c r="A274" s="65" t="s">
        <v>32</v>
      </c>
      <c r="B274" s="2" t="s">
        <v>106</v>
      </c>
      <c r="C274" s="2" t="s">
        <v>107</v>
      </c>
      <c r="D274" s="2" t="s">
        <v>69</v>
      </c>
      <c r="E274" s="12" t="s">
        <v>26</v>
      </c>
      <c r="F274" s="83">
        <f>'Final Output'!K9</f>
        <v>-1.4837079849545212</v>
      </c>
    </row>
    <row r="275" spans="1:6" x14ac:dyDescent="0.45">
      <c r="A275" s="65" t="s">
        <v>32</v>
      </c>
      <c r="B275" s="2" t="s">
        <v>108</v>
      </c>
      <c r="C275" s="2" t="s">
        <v>109</v>
      </c>
      <c r="D275" s="2" t="s">
        <v>69</v>
      </c>
      <c r="E275" s="12" t="s">
        <v>26</v>
      </c>
      <c r="F275" s="83">
        <f>'Final Output'!K10</f>
        <v>-1.1365719181751426</v>
      </c>
    </row>
    <row r="276" spans="1:6" x14ac:dyDescent="0.45">
      <c r="A276" s="65" t="s">
        <v>32</v>
      </c>
      <c r="B276" s="2" t="s">
        <v>110</v>
      </c>
      <c r="C276" s="2" t="s">
        <v>111</v>
      </c>
      <c r="D276" s="2" t="s">
        <v>69</v>
      </c>
      <c r="E276" s="12" t="s">
        <v>26</v>
      </c>
      <c r="F276" s="83">
        <f>'Final Output'!K11</f>
        <v>-0.59420107647612719</v>
      </c>
    </row>
    <row r="277" spans="1:6" x14ac:dyDescent="0.45">
      <c r="A277" s="65" t="s">
        <v>32</v>
      </c>
      <c r="B277" s="2" t="s">
        <v>112</v>
      </c>
      <c r="C277" s="2" t="s">
        <v>113</v>
      </c>
      <c r="D277" s="2" t="s">
        <v>69</v>
      </c>
      <c r="E277" s="12" t="s">
        <v>26</v>
      </c>
      <c r="F277" s="83">
        <f>'Final Output'!K12</f>
        <v>-0.41524535764080656</v>
      </c>
    </row>
    <row r="278" spans="1:6" x14ac:dyDescent="0.45">
      <c r="A278" s="65" t="s">
        <v>32</v>
      </c>
      <c r="B278" s="2" t="s">
        <v>114</v>
      </c>
      <c r="C278" s="2" t="s">
        <v>115</v>
      </c>
      <c r="D278" s="2" t="s">
        <v>69</v>
      </c>
      <c r="E278" s="12" t="s">
        <v>26</v>
      </c>
      <c r="F278" s="83">
        <f>'Final Output'!K13</f>
        <v>-0.28410869417646634</v>
      </c>
    </row>
    <row r="279" spans="1:6" x14ac:dyDescent="0.45">
      <c r="A279" s="65" t="s">
        <v>32</v>
      </c>
      <c r="B279" s="2" t="s">
        <v>116</v>
      </c>
      <c r="C279" s="2" t="s">
        <v>117</v>
      </c>
      <c r="D279" s="2" t="s">
        <v>69</v>
      </c>
      <c r="E279" s="12" t="s">
        <v>26</v>
      </c>
      <c r="F279" s="83">
        <f>'Final Output'!K14</f>
        <v>-0.21134671476907207</v>
      </c>
    </row>
    <row r="280" spans="1:6" x14ac:dyDescent="0.45">
      <c r="A280" s="65" t="s">
        <v>32</v>
      </c>
      <c r="B280" s="2" t="s">
        <v>118</v>
      </c>
      <c r="C280" s="2" t="s">
        <v>119</v>
      </c>
      <c r="D280" s="2" t="s">
        <v>69</v>
      </c>
      <c r="E280" s="12" t="s">
        <v>26</v>
      </c>
      <c r="F280" s="83">
        <f>'Final Output'!K15</f>
        <v>-0.13941493956803</v>
      </c>
    </row>
    <row r="281" spans="1:6" x14ac:dyDescent="0.45">
      <c r="A281" s="65" t="s">
        <v>32</v>
      </c>
      <c r="B281" s="2" t="s">
        <v>120</v>
      </c>
      <c r="C281" s="2" t="s">
        <v>121</v>
      </c>
      <c r="D281" s="2" t="s">
        <v>69</v>
      </c>
      <c r="E281" s="12" t="s">
        <v>26</v>
      </c>
      <c r="F281" s="83">
        <f>'Final Output'!K16</f>
        <v>-6.733468563279274E-2</v>
      </c>
    </row>
    <row r="282" spans="1:6" x14ac:dyDescent="0.45">
      <c r="A282" s="65" t="s">
        <v>32</v>
      </c>
      <c r="B282" s="2" t="s">
        <v>122</v>
      </c>
      <c r="C282" s="2" t="s">
        <v>123</v>
      </c>
      <c r="D282" s="2" t="s">
        <v>69</v>
      </c>
      <c r="E282" s="12" t="s">
        <v>26</v>
      </c>
      <c r="F282" s="83">
        <f>'Final Output'!K17</f>
        <v>0</v>
      </c>
    </row>
    <row r="283" spans="1:6" x14ac:dyDescent="0.45">
      <c r="A283" s="65" t="s">
        <v>32</v>
      </c>
      <c r="B283" s="2" t="s">
        <v>124</v>
      </c>
      <c r="C283" s="2" t="s">
        <v>125</v>
      </c>
      <c r="D283" s="2" t="s">
        <v>69</v>
      </c>
      <c r="E283" s="12" t="s">
        <v>26</v>
      </c>
      <c r="F283" s="83">
        <f>'Final Output'!K18</f>
        <v>7.6546606473526374E-2</v>
      </c>
    </row>
    <row r="284" spans="1:6" x14ac:dyDescent="0.45">
      <c r="A284" s="65" t="s">
        <v>32</v>
      </c>
      <c r="B284" s="2" t="s">
        <v>126</v>
      </c>
      <c r="C284" s="2" t="s">
        <v>127</v>
      </c>
      <c r="D284" s="2" t="s">
        <v>69</v>
      </c>
      <c r="E284" s="12" t="s">
        <v>26</v>
      </c>
      <c r="F284" s="83">
        <f>'Final Output'!K19</f>
        <v>0.14041744805097467</v>
      </c>
    </row>
    <row r="285" spans="1:6" x14ac:dyDescent="0.45">
      <c r="A285" s="65" t="s">
        <v>32</v>
      </c>
      <c r="B285" s="2" t="s">
        <v>128</v>
      </c>
      <c r="C285" s="2" t="s">
        <v>129</v>
      </c>
      <c r="D285" s="2" t="s">
        <v>69</v>
      </c>
      <c r="E285" s="12" t="s">
        <v>26</v>
      </c>
      <c r="F285" s="83">
        <f>'Final Output'!K20</f>
        <v>0.22682459207767666</v>
      </c>
    </row>
    <row r="286" spans="1:6" x14ac:dyDescent="0.45">
      <c r="A286" s="65" t="s">
        <v>32</v>
      </c>
      <c r="B286" s="2" t="s">
        <v>130</v>
      </c>
      <c r="C286" s="2" t="s">
        <v>131</v>
      </c>
      <c r="D286" s="2" t="s">
        <v>69</v>
      </c>
      <c r="E286" s="12" t="s">
        <v>26</v>
      </c>
      <c r="F286" s="83">
        <f>'Final Output'!K21</f>
        <v>0.29802217724222141</v>
      </c>
    </row>
    <row r="287" spans="1:6" x14ac:dyDescent="0.45">
      <c r="A287" s="65" t="s">
        <v>32</v>
      </c>
      <c r="B287" s="2" t="s">
        <v>132</v>
      </c>
      <c r="C287" s="2" t="s">
        <v>133</v>
      </c>
      <c r="D287" s="2" t="s">
        <v>69</v>
      </c>
      <c r="E287" s="12" t="s">
        <v>26</v>
      </c>
      <c r="F287" s="83">
        <f>'Final Output'!K22</f>
        <v>0.46963846414915594</v>
      </c>
    </row>
    <row r="288" spans="1:6" x14ac:dyDescent="0.45">
      <c r="A288" s="65" t="s">
        <v>32</v>
      </c>
      <c r="B288" s="2" t="s">
        <v>134</v>
      </c>
      <c r="C288" s="2" t="s">
        <v>135</v>
      </c>
      <c r="D288" s="2" t="s">
        <v>69</v>
      </c>
      <c r="E288" s="12" t="s">
        <v>26</v>
      </c>
      <c r="F288" s="83">
        <f>'Final Output'!K23</f>
        <v>0.85372492724387583</v>
      </c>
    </row>
    <row r="289" spans="1:6" x14ac:dyDescent="0.45">
      <c r="A289" s="65" t="s">
        <v>32</v>
      </c>
      <c r="B289" s="2" t="s">
        <v>136</v>
      </c>
      <c r="C289" s="2" t="s">
        <v>137</v>
      </c>
      <c r="D289" s="2" t="s">
        <v>69</v>
      </c>
      <c r="E289" s="12" t="s">
        <v>26</v>
      </c>
      <c r="F289" s="83">
        <f>'Final Output'!K24</f>
        <v>1.1350594456600873</v>
      </c>
    </row>
    <row r="290" spans="1:6" x14ac:dyDescent="0.45">
      <c r="A290" s="65" t="s">
        <v>32</v>
      </c>
      <c r="B290" s="2" t="s">
        <v>138</v>
      </c>
      <c r="C290" s="2" t="s">
        <v>139</v>
      </c>
      <c r="D290" s="2" t="s">
        <v>69</v>
      </c>
      <c r="E290" s="12" t="s">
        <v>26</v>
      </c>
      <c r="F290" s="83">
        <f>'Final Output'!K25</f>
        <v>1.615026815759405</v>
      </c>
    </row>
    <row r="291" spans="1:6" x14ac:dyDescent="0.45">
      <c r="A291" s="65" t="s">
        <v>32</v>
      </c>
      <c r="B291" s="2" t="s">
        <v>140</v>
      </c>
      <c r="C291" s="2" t="s">
        <v>141</v>
      </c>
      <c r="D291" s="2" t="s">
        <v>69</v>
      </c>
      <c r="E291" s="12" t="s">
        <v>26</v>
      </c>
      <c r="F291" s="83">
        <f>'Final Output'!K29</f>
        <v>-1.2132078084332143</v>
      </c>
    </row>
    <row r="292" spans="1:6" x14ac:dyDescent="0.45">
      <c r="A292" s="65" t="s">
        <v>32</v>
      </c>
      <c r="B292" s="2" t="s">
        <v>142</v>
      </c>
      <c r="C292" s="2" t="s">
        <v>143</v>
      </c>
      <c r="D292" s="2" t="s">
        <v>69</v>
      </c>
      <c r="E292" s="12" t="s">
        <v>26</v>
      </c>
      <c r="F292" s="83">
        <f>'Final Output'!K30</f>
        <v>-0.8007336519739795</v>
      </c>
    </row>
    <row r="293" spans="1:6" x14ac:dyDescent="0.45">
      <c r="A293" s="65" t="s">
        <v>32</v>
      </c>
      <c r="B293" s="2" t="s">
        <v>144</v>
      </c>
      <c r="C293" s="2" t="s">
        <v>145</v>
      </c>
      <c r="D293" s="2" t="s">
        <v>69</v>
      </c>
      <c r="E293" s="12" t="s">
        <v>26</v>
      </c>
      <c r="F293" s="83">
        <f>'Final Output'!K31</f>
        <v>-0.6305981089193724</v>
      </c>
    </row>
    <row r="294" spans="1:6" x14ac:dyDescent="0.45">
      <c r="A294" s="65" t="s">
        <v>32</v>
      </c>
      <c r="B294" s="2" t="s">
        <v>146</v>
      </c>
      <c r="C294" s="2" t="s">
        <v>147</v>
      </c>
      <c r="D294" s="2" t="s">
        <v>69</v>
      </c>
      <c r="E294" s="12" t="s">
        <v>26</v>
      </c>
      <c r="F294" s="83">
        <f>'Final Output'!K32</f>
        <v>-0.49737562749240172</v>
      </c>
    </row>
    <row r="295" spans="1:6" x14ac:dyDescent="0.45">
      <c r="A295" s="65" t="s">
        <v>32</v>
      </c>
      <c r="B295" s="2" t="s">
        <v>148</v>
      </c>
      <c r="C295" s="2" t="s">
        <v>149</v>
      </c>
      <c r="D295" s="2" t="s">
        <v>69</v>
      </c>
      <c r="E295" s="12" t="s">
        <v>26</v>
      </c>
      <c r="F295" s="83">
        <f>'Final Output'!K33</f>
        <v>-0.39602359943709536</v>
      </c>
    </row>
    <row r="296" spans="1:6" x14ac:dyDescent="0.45">
      <c r="A296" s="65" t="s">
        <v>32</v>
      </c>
      <c r="B296" s="2" t="s">
        <v>150</v>
      </c>
      <c r="C296" s="2" t="s">
        <v>151</v>
      </c>
      <c r="D296" s="2" t="s">
        <v>69</v>
      </c>
      <c r="E296" s="12" t="s">
        <v>26</v>
      </c>
      <c r="F296" s="83">
        <f>'Final Output'!K34</f>
        <v>-0.18195151150795497</v>
      </c>
    </row>
    <row r="297" spans="1:6" x14ac:dyDescent="0.45">
      <c r="A297" s="65" t="s">
        <v>32</v>
      </c>
      <c r="B297" s="2" t="s">
        <v>152</v>
      </c>
      <c r="C297" s="2" t="s">
        <v>153</v>
      </c>
      <c r="D297" s="2" t="s">
        <v>69</v>
      </c>
      <c r="E297" s="12" t="s">
        <v>26</v>
      </c>
      <c r="F297" s="83">
        <f>'Final Output'!K35</f>
        <v>-0.10671944592169762</v>
      </c>
    </row>
    <row r="298" spans="1:6" x14ac:dyDescent="0.45">
      <c r="A298" s="65" t="s">
        <v>32</v>
      </c>
      <c r="B298" s="2" t="s">
        <v>154</v>
      </c>
      <c r="C298" s="2" t="s">
        <v>155</v>
      </c>
      <c r="D298" s="2" t="s">
        <v>69</v>
      </c>
      <c r="E298" s="12" t="s">
        <v>26</v>
      </c>
      <c r="F298" s="83">
        <f>'Final Output'!K36</f>
        <v>-3.3174134987240568E-2</v>
      </c>
    </row>
    <row r="299" spans="1:6" x14ac:dyDescent="0.45">
      <c r="A299" s="65" t="s">
        <v>32</v>
      </c>
      <c r="B299" s="2" t="s">
        <v>156</v>
      </c>
      <c r="C299" s="2" t="s">
        <v>157</v>
      </c>
      <c r="D299" s="2" t="s">
        <v>69</v>
      </c>
      <c r="E299" s="12" t="s">
        <v>26</v>
      </c>
      <c r="F299" s="83">
        <f>'Final Output'!K37</f>
        <v>0</v>
      </c>
    </row>
    <row r="300" spans="1:6" x14ac:dyDescent="0.45">
      <c r="A300" s="65" t="s">
        <v>32</v>
      </c>
      <c r="B300" s="2" t="s">
        <v>158</v>
      </c>
      <c r="C300" s="2" t="s">
        <v>159</v>
      </c>
      <c r="D300" s="2" t="s">
        <v>69</v>
      </c>
      <c r="E300" s="12" t="s">
        <v>26</v>
      </c>
      <c r="F300" s="83">
        <f>'Final Output'!K38</f>
        <v>4.4237816637214794E-2</v>
      </c>
    </row>
    <row r="301" spans="1:6" x14ac:dyDescent="0.45">
      <c r="A301" s="65" t="s">
        <v>32</v>
      </c>
      <c r="B301" s="2" t="s">
        <v>160</v>
      </c>
      <c r="C301" s="2" t="s">
        <v>161</v>
      </c>
      <c r="D301" s="2" t="s">
        <v>69</v>
      </c>
      <c r="E301" s="12" t="s">
        <v>26</v>
      </c>
      <c r="F301" s="83">
        <f>'Final Output'!K39</f>
        <v>0.15136402244310126</v>
      </c>
    </row>
    <row r="302" spans="1:6" x14ac:dyDescent="0.45">
      <c r="A302" s="65" t="s">
        <v>32</v>
      </c>
      <c r="B302" s="2" t="s">
        <v>162</v>
      </c>
      <c r="C302" s="2" t="s">
        <v>163</v>
      </c>
      <c r="D302" s="2" t="s">
        <v>69</v>
      </c>
      <c r="E302" s="12" t="s">
        <v>26</v>
      </c>
      <c r="F302" s="83">
        <f>'Final Output'!K40</f>
        <v>0.32439425427950058</v>
      </c>
    </row>
    <row r="303" spans="1:6" x14ac:dyDescent="0.45">
      <c r="A303" s="65" t="s">
        <v>32</v>
      </c>
      <c r="B303" s="2" t="s">
        <v>164</v>
      </c>
      <c r="C303" s="2" t="s">
        <v>165</v>
      </c>
      <c r="D303" s="2" t="s">
        <v>69</v>
      </c>
      <c r="E303" s="12" t="s">
        <v>26</v>
      </c>
      <c r="F303" s="83">
        <f>'Final Output'!K41</f>
        <v>0.53770346193595653</v>
      </c>
    </row>
    <row r="304" spans="1:6" x14ac:dyDescent="0.45">
      <c r="A304" s="65" t="s">
        <v>32</v>
      </c>
      <c r="B304" s="2" t="s">
        <v>166</v>
      </c>
      <c r="C304" s="2" t="s">
        <v>167</v>
      </c>
      <c r="D304" s="2" t="s">
        <v>69</v>
      </c>
      <c r="E304" s="12" t="s">
        <v>26</v>
      </c>
      <c r="F304" s="83">
        <f>'Final Output'!K42</f>
        <v>0.73682474738493942</v>
      </c>
    </row>
    <row r="305" spans="1:6" x14ac:dyDescent="0.45">
      <c r="A305" s="65" t="s">
        <v>32</v>
      </c>
      <c r="B305" s="2" t="s">
        <v>168</v>
      </c>
      <c r="C305" s="2" t="s">
        <v>169</v>
      </c>
      <c r="D305" s="2" t="s">
        <v>69</v>
      </c>
      <c r="E305" s="12" t="s">
        <v>26</v>
      </c>
      <c r="F305" s="83">
        <f>'Final Output'!K43</f>
        <v>0.94404235062167463</v>
      </c>
    </row>
    <row r="306" spans="1:6" x14ac:dyDescent="0.45">
      <c r="A306" s="65" t="s">
        <v>32</v>
      </c>
      <c r="B306" s="2" t="s">
        <v>170</v>
      </c>
      <c r="C306" s="2" t="s">
        <v>171</v>
      </c>
      <c r="D306" s="2" t="s">
        <v>69</v>
      </c>
      <c r="E306" s="12" t="s">
        <v>26</v>
      </c>
      <c r="F306" s="83">
        <f>'Final Output'!K44</f>
        <v>1.0748824785888091</v>
      </c>
    </row>
    <row r="307" spans="1:6" x14ac:dyDescent="0.45">
      <c r="A307" s="65" t="s">
        <v>32</v>
      </c>
      <c r="B307" s="2" t="s">
        <v>172</v>
      </c>
      <c r="C307" s="2" t="s">
        <v>173</v>
      </c>
      <c r="D307" s="2" t="s">
        <v>69</v>
      </c>
      <c r="E307" s="12" t="s">
        <v>26</v>
      </c>
      <c r="F307" s="83">
        <f>'Final Output'!K45</f>
        <v>1.2793028630155538</v>
      </c>
    </row>
    <row r="308" spans="1:6" x14ac:dyDescent="0.45">
      <c r="A308" s="65" t="s">
        <v>33</v>
      </c>
      <c r="B308" s="11" t="s">
        <v>95</v>
      </c>
      <c r="C308" s="11" t="s">
        <v>96</v>
      </c>
      <c r="D308" s="11" t="s">
        <v>97</v>
      </c>
      <c r="E308" s="12" t="s">
        <v>26</v>
      </c>
      <c r="F308" s="81" t="str">
        <f ca="1">CONCATENATE("[…]", TEXT(NOW(),"dd/mm/yyy hh:mm:ss"))</f>
        <v>[…]12/12/2024 16:37:48</v>
      </c>
    </row>
    <row r="309" spans="1:6" x14ac:dyDescent="0.45">
      <c r="A309" s="65" t="s">
        <v>33</v>
      </c>
      <c r="B309" s="11" t="s">
        <v>98</v>
      </c>
      <c r="C309" s="11" t="s">
        <v>99</v>
      </c>
      <c r="D309" s="11" t="s">
        <v>97</v>
      </c>
      <c r="E309" s="12" t="s">
        <v>26</v>
      </c>
      <c r="F309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310" spans="1:6" x14ac:dyDescent="0.45">
      <c r="A310" s="65" t="s">
        <v>33</v>
      </c>
      <c r="B310" s="11" t="s">
        <v>100</v>
      </c>
      <c r="C310" s="11" t="s">
        <v>101</v>
      </c>
      <c r="D310" s="11" t="s">
        <v>97</v>
      </c>
      <c r="E310" s="12" t="s">
        <v>26</v>
      </c>
      <c r="F310" s="12" t="str">
        <f>F_Inputs!$E$1</f>
        <v>Run on 13 Nov 2024 17:00</v>
      </c>
    </row>
    <row r="311" spans="1:6" x14ac:dyDescent="0.45">
      <c r="A311" s="65" t="s">
        <v>33</v>
      </c>
      <c r="B311" s="11" t="s">
        <v>102</v>
      </c>
      <c r="C311" s="11" t="s">
        <v>103</v>
      </c>
      <c r="D311" s="11" t="s">
        <v>104</v>
      </c>
      <c r="E311" s="12" t="s">
        <v>26</v>
      </c>
      <c r="F311" s="82" t="s">
        <v>105</v>
      </c>
    </row>
    <row r="312" spans="1:6" x14ac:dyDescent="0.45">
      <c r="A312" s="65" t="s">
        <v>33</v>
      </c>
      <c r="B312" s="2" t="s">
        <v>106</v>
      </c>
      <c r="C312" s="2" t="s">
        <v>107</v>
      </c>
      <c r="D312" s="2" t="s">
        <v>69</v>
      </c>
      <c r="E312" s="12" t="s">
        <v>26</v>
      </c>
      <c r="F312" s="83">
        <f>'Final Output'!K9</f>
        <v>-1.4837079849545212</v>
      </c>
    </row>
    <row r="313" spans="1:6" x14ac:dyDescent="0.45">
      <c r="A313" s="65" t="s">
        <v>33</v>
      </c>
      <c r="B313" s="2" t="s">
        <v>108</v>
      </c>
      <c r="C313" s="2" t="s">
        <v>109</v>
      </c>
      <c r="D313" s="2" t="s">
        <v>69</v>
      </c>
      <c r="E313" s="12" t="s">
        <v>26</v>
      </c>
      <c r="F313" s="83">
        <f>'Final Output'!K10</f>
        <v>-1.1365719181751426</v>
      </c>
    </row>
    <row r="314" spans="1:6" x14ac:dyDescent="0.45">
      <c r="A314" s="65" t="s">
        <v>33</v>
      </c>
      <c r="B314" s="2" t="s">
        <v>110</v>
      </c>
      <c r="C314" s="2" t="s">
        <v>111</v>
      </c>
      <c r="D314" s="2" t="s">
        <v>69</v>
      </c>
      <c r="E314" s="12" t="s">
        <v>26</v>
      </c>
      <c r="F314" s="83">
        <f>'Final Output'!K11</f>
        <v>-0.59420107647612719</v>
      </c>
    </row>
    <row r="315" spans="1:6" x14ac:dyDescent="0.45">
      <c r="A315" s="65" t="s">
        <v>33</v>
      </c>
      <c r="B315" s="2" t="s">
        <v>112</v>
      </c>
      <c r="C315" s="2" t="s">
        <v>113</v>
      </c>
      <c r="D315" s="2" t="s">
        <v>69</v>
      </c>
      <c r="E315" s="12" t="s">
        <v>26</v>
      </c>
      <c r="F315" s="83">
        <f>'Final Output'!K12</f>
        <v>-0.41524535764080656</v>
      </c>
    </row>
    <row r="316" spans="1:6" x14ac:dyDescent="0.45">
      <c r="A316" s="65" t="s">
        <v>33</v>
      </c>
      <c r="B316" s="2" t="s">
        <v>114</v>
      </c>
      <c r="C316" s="2" t="s">
        <v>115</v>
      </c>
      <c r="D316" s="2" t="s">
        <v>69</v>
      </c>
      <c r="E316" s="12" t="s">
        <v>26</v>
      </c>
      <c r="F316" s="83">
        <f>'Final Output'!K13</f>
        <v>-0.28410869417646634</v>
      </c>
    </row>
    <row r="317" spans="1:6" x14ac:dyDescent="0.45">
      <c r="A317" s="65" t="s">
        <v>33</v>
      </c>
      <c r="B317" s="2" t="s">
        <v>116</v>
      </c>
      <c r="C317" s="2" t="s">
        <v>117</v>
      </c>
      <c r="D317" s="2" t="s">
        <v>69</v>
      </c>
      <c r="E317" s="12" t="s">
        <v>26</v>
      </c>
      <c r="F317" s="83">
        <f>'Final Output'!K14</f>
        <v>-0.21134671476907207</v>
      </c>
    </row>
    <row r="318" spans="1:6" x14ac:dyDescent="0.45">
      <c r="A318" s="65" t="s">
        <v>33</v>
      </c>
      <c r="B318" s="2" t="s">
        <v>118</v>
      </c>
      <c r="C318" s="2" t="s">
        <v>119</v>
      </c>
      <c r="D318" s="2" t="s">
        <v>69</v>
      </c>
      <c r="E318" s="12" t="s">
        <v>26</v>
      </c>
      <c r="F318" s="83">
        <f>'Final Output'!K15</f>
        <v>-0.13941493956803</v>
      </c>
    </row>
    <row r="319" spans="1:6" x14ac:dyDescent="0.45">
      <c r="A319" s="65" t="s">
        <v>33</v>
      </c>
      <c r="B319" s="2" t="s">
        <v>120</v>
      </c>
      <c r="C319" s="2" t="s">
        <v>121</v>
      </c>
      <c r="D319" s="2" t="s">
        <v>69</v>
      </c>
      <c r="E319" s="12" t="s">
        <v>26</v>
      </c>
      <c r="F319" s="83">
        <f>'Final Output'!K16</f>
        <v>-6.733468563279274E-2</v>
      </c>
    </row>
    <row r="320" spans="1:6" x14ac:dyDescent="0.45">
      <c r="A320" s="65" t="s">
        <v>33</v>
      </c>
      <c r="B320" s="2" t="s">
        <v>122</v>
      </c>
      <c r="C320" s="2" t="s">
        <v>123</v>
      </c>
      <c r="D320" s="2" t="s">
        <v>69</v>
      </c>
      <c r="E320" s="12" t="s">
        <v>26</v>
      </c>
      <c r="F320" s="83">
        <f>'Final Output'!K17</f>
        <v>0</v>
      </c>
    </row>
    <row r="321" spans="1:6" x14ac:dyDescent="0.45">
      <c r="A321" s="65" t="s">
        <v>33</v>
      </c>
      <c r="B321" s="2" t="s">
        <v>124</v>
      </c>
      <c r="C321" s="2" t="s">
        <v>125</v>
      </c>
      <c r="D321" s="2" t="s">
        <v>69</v>
      </c>
      <c r="E321" s="12" t="s">
        <v>26</v>
      </c>
      <c r="F321" s="83">
        <f>'Final Output'!K18</f>
        <v>7.6546606473526374E-2</v>
      </c>
    </row>
    <row r="322" spans="1:6" x14ac:dyDescent="0.45">
      <c r="A322" s="65" t="s">
        <v>33</v>
      </c>
      <c r="B322" s="2" t="s">
        <v>126</v>
      </c>
      <c r="C322" s="2" t="s">
        <v>127</v>
      </c>
      <c r="D322" s="2" t="s">
        <v>69</v>
      </c>
      <c r="E322" s="12" t="s">
        <v>26</v>
      </c>
      <c r="F322" s="83">
        <f>'Final Output'!K19</f>
        <v>0.14041744805097467</v>
      </c>
    </row>
    <row r="323" spans="1:6" x14ac:dyDescent="0.45">
      <c r="A323" s="65" t="s">
        <v>33</v>
      </c>
      <c r="B323" s="2" t="s">
        <v>128</v>
      </c>
      <c r="C323" s="2" t="s">
        <v>129</v>
      </c>
      <c r="D323" s="2" t="s">
        <v>69</v>
      </c>
      <c r="E323" s="12" t="s">
        <v>26</v>
      </c>
      <c r="F323" s="83">
        <f>'Final Output'!K20</f>
        <v>0.22682459207767666</v>
      </c>
    </row>
    <row r="324" spans="1:6" x14ac:dyDescent="0.45">
      <c r="A324" s="65" t="s">
        <v>33</v>
      </c>
      <c r="B324" s="2" t="s">
        <v>130</v>
      </c>
      <c r="C324" s="2" t="s">
        <v>131</v>
      </c>
      <c r="D324" s="2" t="s">
        <v>69</v>
      </c>
      <c r="E324" s="12" t="s">
        <v>26</v>
      </c>
      <c r="F324" s="83">
        <f>'Final Output'!K21</f>
        <v>0.29802217724222141</v>
      </c>
    </row>
    <row r="325" spans="1:6" x14ac:dyDescent="0.45">
      <c r="A325" s="65" t="s">
        <v>33</v>
      </c>
      <c r="B325" s="2" t="s">
        <v>132</v>
      </c>
      <c r="C325" s="2" t="s">
        <v>133</v>
      </c>
      <c r="D325" s="2" t="s">
        <v>69</v>
      </c>
      <c r="E325" s="12" t="s">
        <v>26</v>
      </c>
      <c r="F325" s="83">
        <f>'Final Output'!K22</f>
        <v>0.46963846414915594</v>
      </c>
    </row>
    <row r="326" spans="1:6" x14ac:dyDescent="0.45">
      <c r="A326" s="65" t="s">
        <v>33</v>
      </c>
      <c r="B326" s="2" t="s">
        <v>134</v>
      </c>
      <c r="C326" s="2" t="s">
        <v>135</v>
      </c>
      <c r="D326" s="2" t="s">
        <v>69</v>
      </c>
      <c r="E326" s="12" t="s">
        <v>26</v>
      </c>
      <c r="F326" s="83">
        <f>'Final Output'!K23</f>
        <v>0.85372492724387583</v>
      </c>
    </row>
    <row r="327" spans="1:6" x14ac:dyDescent="0.45">
      <c r="A327" s="65" t="s">
        <v>33</v>
      </c>
      <c r="B327" s="2" t="s">
        <v>136</v>
      </c>
      <c r="C327" s="2" t="s">
        <v>137</v>
      </c>
      <c r="D327" s="2" t="s">
        <v>69</v>
      </c>
      <c r="E327" s="12" t="s">
        <v>26</v>
      </c>
      <c r="F327" s="83">
        <f>'Final Output'!K24</f>
        <v>1.1350594456600873</v>
      </c>
    </row>
    <row r="328" spans="1:6" x14ac:dyDescent="0.45">
      <c r="A328" s="65" t="s">
        <v>33</v>
      </c>
      <c r="B328" s="2" t="s">
        <v>138</v>
      </c>
      <c r="C328" s="2" t="s">
        <v>139</v>
      </c>
      <c r="D328" s="2" t="s">
        <v>69</v>
      </c>
      <c r="E328" s="12" t="s">
        <v>26</v>
      </c>
      <c r="F328" s="83">
        <f>'Final Output'!K25</f>
        <v>1.615026815759405</v>
      </c>
    </row>
    <row r="329" spans="1:6" x14ac:dyDescent="0.45">
      <c r="A329" s="65" t="s">
        <v>33</v>
      </c>
      <c r="B329" s="2" t="s">
        <v>140</v>
      </c>
      <c r="C329" s="2" t="s">
        <v>141</v>
      </c>
      <c r="D329" s="2" t="s">
        <v>69</v>
      </c>
      <c r="E329" s="12" t="s">
        <v>26</v>
      </c>
      <c r="F329" s="83">
        <f>'Final Output'!K29</f>
        <v>-1.2132078084332143</v>
      </c>
    </row>
    <row r="330" spans="1:6" x14ac:dyDescent="0.45">
      <c r="A330" s="65" t="s">
        <v>33</v>
      </c>
      <c r="B330" s="2" t="s">
        <v>142</v>
      </c>
      <c r="C330" s="2" t="s">
        <v>143</v>
      </c>
      <c r="D330" s="2" t="s">
        <v>69</v>
      </c>
      <c r="E330" s="12" t="s">
        <v>26</v>
      </c>
      <c r="F330" s="83">
        <f>'Final Output'!K30</f>
        <v>-0.8007336519739795</v>
      </c>
    </row>
    <row r="331" spans="1:6" x14ac:dyDescent="0.45">
      <c r="A331" s="65" t="s">
        <v>33</v>
      </c>
      <c r="B331" s="2" t="s">
        <v>144</v>
      </c>
      <c r="C331" s="2" t="s">
        <v>145</v>
      </c>
      <c r="D331" s="2" t="s">
        <v>69</v>
      </c>
      <c r="E331" s="12" t="s">
        <v>26</v>
      </c>
      <c r="F331" s="83">
        <f>'Final Output'!K31</f>
        <v>-0.6305981089193724</v>
      </c>
    </row>
    <row r="332" spans="1:6" x14ac:dyDescent="0.45">
      <c r="A332" s="65" t="s">
        <v>33</v>
      </c>
      <c r="B332" s="2" t="s">
        <v>146</v>
      </c>
      <c r="C332" s="2" t="s">
        <v>147</v>
      </c>
      <c r="D332" s="2" t="s">
        <v>69</v>
      </c>
      <c r="E332" s="12" t="s">
        <v>26</v>
      </c>
      <c r="F332" s="83">
        <f>'Final Output'!K32</f>
        <v>-0.49737562749240172</v>
      </c>
    </row>
    <row r="333" spans="1:6" x14ac:dyDescent="0.45">
      <c r="A333" s="65" t="s">
        <v>33</v>
      </c>
      <c r="B333" s="2" t="s">
        <v>148</v>
      </c>
      <c r="C333" s="2" t="s">
        <v>149</v>
      </c>
      <c r="D333" s="2" t="s">
        <v>69</v>
      </c>
      <c r="E333" s="12" t="s">
        <v>26</v>
      </c>
      <c r="F333" s="83">
        <f>'Final Output'!K33</f>
        <v>-0.39602359943709536</v>
      </c>
    </row>
    <row r="334" spans="1:6" x14ac:dyDescent="0.45">
      <c r="A334" s="65" t="s">
        <v>33</v>
      </c>
      <c r="B334" s="2" t="s">
        <v>150</v>
      </c>
      <c r="C334" s="2" t="s">
        <v>151</v>
      </c>
      <c r="D334" s="2" t="s">
        <v>69</v>
      </c>
      <c r="E334" s="12" t="s">
        <v>26</v>
      </c>
      <c r="F334" s="83">
        <f>'Final Output'!K34</f>
        <v>-0.18195151150795497</v>
      </c>
    </row>
    <row r="335" spans="1:6" x14ac:dyDescent="0.45">
      <c r="A335" s="65" t="s">
        <v>33</v>
      </c>
      <c r="B335" s="2" t="s">
        <v>152</v>
      </c>
      <c r="C335" s="2" t="s">
        <v>153</v>
      </c>
      <c r="D335" s="2" t="s">
        <v>69</v>
      </c>
      <c r="E335" s="12" t="s">
        <v>26</v>
      </c>
      <c r="F335" s="83">
        <f>'Final Output'!K35</f>
        <v>-0.10671944592169762</v>
      </c>
    </row>
    <row r="336" spans="1:6" x14ac:dyDescent="0.45">
      <c r="A336" s="65" t="s">
        <v>33</v>
      </c>
      <c r="B336" s="2" t="s">
        <v>154</v>
      </c>
      <c r="C336" s="2" t="s">
        <v>155</v>
      </c>
      <c r="D336" s="2" t="s">
        <v>69</v>
      </c>
      <c r="E336" s="12" t="s">
        <v>26</v>
      </c>
      <c r="F336" s="83">
        <f>'Final Output'!K36</f>
        <v>-3.3174134987240568E-2</v>
      </c>
    </row>
    <row r="337" spans="1:6" x14ac:dyDescent="0.45">
      <c r="A337" s="65" t="s">
        <v>33</v>
      </c>
      <c r="B337" s="2" t="s">
        <v>156</v>
      </c>
      <c r="C337" s="2" t="s">
        <v>157</v>
      </c>
      <c r="D337" s="2" t="s">
        <v>69</v>
      </c>
      <c r="E337" s="12" t="s">
        <v>26</v>
      </c>
      <c r="F337" s="83">
        <f>'Final Output'!K37</f>
        <v>0</v>
      </c>
    </row>
    <row r="338" spans="1:6" x14ac:dyDescent="0.45">
      <c r="A338" s="65" t="s">
        <v>33</v>
      </c>
      <c r="B338" s="2" t="s">
        <v>158</v>
      </c>
      <c r="C338" s="2" t="s">
        <v>159</v>
      </c>
      <c r="D338" s="2" t="s">
        <v>69</v>
      </c>
      <c r="E338" s="12" t="s">
        <v>26</v>
      </c>
      <c r="F338" s="83">
        <f>'Final Output'!K38</f>
        <v>4.4237816637214794E-2</v>
      </c>
    </row>
    <row r="339" spans="1:6" x14ac:dyDescent="0.45">
      <c r="A339" s="65" t="s">
        <v>33</v>
      </c>
      <c r="B339" s="2" t="s">
        <v>160</v>
      </c>
      <c r="C339" s="2" t="s">
        <v>161</v>
      </c>
      <c r="D339" s="2" t="s">
        <v>69</v>
      </c>
      <c r="E339" s="12" t="s">
        <v>26</v>
      </c>
      <c r="F339" s="83">
        <f>'Final Output'!K39</f>
        <v>0.15136402244310126</v>
      </c>
    </row>
    <row r="340" spans="1:6" x14ac:dyDescent="0.45">
      <c r="A340" s="65" t="s">
        <v>33</v>
      </c>
      <c r="B340" s="2" t="s">
        <v>162</v>
      </c>
      <c r="C340" s="2" t="s">
        <v>163</v>
      </c>
      <c r="D340" s="2" t="s">
        <v>69</v>
      </c>
      <c r="E340" s="12" t="s">
        <v>26</v>
      </c>
      <c r="F340" s="83">
        <f>'Final Output'!K40</f>
        <v>0.32439425427950058</v>
      </c>
    </row>
    <row r="341" spans="1:6" x14ac:dyDescent="0.45">
      <c r="A341" s="65" t="s">
        <v>33</v>
      </c>
      <c r="B341" s="2" t="s">
        <v>164</v>
      </c>
      <c r="C341" s="2" t="s">
        <v>165</v>
      </c>
      <c r="D341" s="2" t="s">
        <v>69</v>
      </c>
      <c r="E341" s="12" t="s">
        <v>26</v>
      </c>
      <c r="F341" s="83">
        <f>'Final Output'!K41</f>
        <v>0.53770346193595653</v>
      </c>
    </row>
    <row r="342" spans="1:6" x14ac:dyDescent="0.45">
      <c r="A342" s="65" t="s">
        <v>33</v>
      </c>
      <c r="B342" s="2" t="s">
        <v>166</v>
      </c>
      <c r="C342" s="2" t="s">
        <v>167</v>
      </c>
      <c r="D342" s="2" t="s">
        <v>69</v>
      </c>
      <c r="E342" s="12" t="s">
        <v>26</v>
      </c>
      <c r="F342" s="83">
        <f>'Final Output'!K42</f>
        <v>0.73682474738493942</v>
      </c>
    </row>
    <row r="343" spans="1:6" x14ac:dyDescent="0.45">
      <c r="A343" s="65" t="s">
        <v>33</v>
      </c>
      <c r="B343" s="2" t="s">
        <v>168</v>
      </c>
      <c r="C343" s="2" t="s">
        <v>169</v>
      </c>
      <c r="D343" s="2" t="s">
        <v>69</v>
      </c>
      <c r="E343" s="12" t="s">
        <v>26</v>
      </c>
      <c r="F343" s="83">
        <f>'Final Output'!K43</f>
        <v>0.94404235062167463</v>
      </c>
    </row>
    <row r="344" spans="1:6" x14ac:dyDescent="0.45">
      <c r="A344" s="65" t="s">
        <v>33</v>
      </c>
      <c r="B344" s="2" t="s">
        <v>170</v>
      </c>
      <c r="C344" s="2" t="s">
        <v>171</v>
      </c>
      <c r="D344" s="2" t="s">
        <v>69</v>
      </c>
      <c r="E344" s="12" t="s">
        <v>26</v>
      </c>
      <c r="F344" s="83">
        <f>'Final Output'!K44</f>
        <v>1.0748824785888091</v>
      </c>
    </row>
    <row r="345" spans="1:6" x14ac:dyDescent="0.45">
      <c r="A345" s="65" t="s">
        <v>33</v>
      </c>
      <c r="B345" s="2" t="s">
        <v>172</v>
      </c>
      <c r="C345" s="2" t="s">
        <v>173</v>
      </c>
      <c r="D345" s="2" t="s">
        <v>69</v>
      </c>
      <c r="E345" s="12" t="s">
        <v>26</v>
      </c>
      <c r="F345" s="83">
        <f>'Final Output'!K45</f>
        <v>1.2793028630155538</v>
      </c>
    </row>
    <row r="346" spans="1:6" x14ac:dyDescent="0.45">
      <c r="A346" s="65" t="s">
        <v>34</v>
      </c>
      <c r="B346" s="11" t="s">
        <v>95</v>
      </c>
      <c r="C346" s="11" t="s">
        <v>96</v>
      </c>
      <c r="D346" s="11" t="s">
        <v>97</v>
      </c>
      <c r="E346" s="12" t="s">
        <v>26</v>
      </c>
      <c r="F346" s="81" t="str">
        <f ca="1">CONCATENATE("[…]", TEXT(NOW(),"dd/mm/yyy hh:mm:ss"))</f>
        <v>[…]12/12/2024 16:37:48</v>
      </c>
    </row>
    <row r="347" spans="1:6" x14ac:dyDescent="0.45">
      <c r="A347" s="65" t="s">
        <v>34</v>
      </c>
      <c r="B347" s="11" t="s">
        <v>98</v>
      </c>
      <c r="C347" s="11" t="s">
        <v>99</v>
      </c>
      <c r="D347" s="11" t="s">
        <v>97</v>
      </c>
      <c r="E347" s="12" t="s">
        <v>26</v>
      </c>
      <c r="F347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348" spans="1:6" x14ac:dyDescent="0.45">
      <c r="A348" s="65" t="s">
        <v>34</v>
      </c>
      <c r="B348" s="11" t="s">
        <v>100</v>
      </c>
      <c r="C348" s="11" t="s">
        <v>101</v>
      </c>
      <c r="D348" s="11" t="s">
        <v>97</v>
      </c>
      <c r="E348" s="12" t="s">
        <v>26</v>
      </c>
      <c r="F348" s="12" t="str">
        <f>F_Inputs!$E$1</f>
        <v>Run on 13 Nov 2024 17:00</v>
      </c>
    </row>
    <row r="349" spans="1:6" x14ac:dyDescent="0.45">
      <c r="A349" s="65" t="s">
        <v>34</v>
      </c>
      <c r="B349" s="11" t="s">
        <v>102</v>
      </c>
      <c r="C349" s="11" t="s">
        <v>103</v>
      </c>
      <c r="D349" s="11" t="s">
        <v>104</v>
      </c>
      <c r="E349" s="12" t="s">
        <v>26</v>
      </c>
      <c r="F349" s="82" t="s">
        <v>105</v>
      </c>
    </row>
    <row r="350" spans="1:6" x14ac:dyDescent="0.45">
      <c r="A350" s="65" t="s">
        <v>34</v>
      </c>
      <c r="B350" s="2" t="s">
        <v>106</v>
      </c>
      <c r="C350" s="2" t="s">
        <v>107</v>
      </c>
      <c r="D350" s="2" t="s">
        <v>69</v>
      </c>
      <c r="E350" s="12" t="s">
        <v>26</v>
      </c>
      <c r="F350" s="83">
        <f>'Final Output'!K9</f>
        <v>-1.4837079849545212</v>
      </c>
    </row>
    <row r="351" spans="1:6" x14ac:dyDescent="0.45">
      <c r="A351" s="65" t="s">
        <v>34</v>
      </c>
      <c r="B351" s="2" t="s">
        <v>108</v>
      </c>
      <c r="C351" s="2" t="s">
        <v>109</v>
      </c>
      <c r="D351" s="2" t="s">
        <v>69</v>
      </c>
      <c r="E351" s="12" t="s">
        <v>26</v>
      </c>
      <c r="F351" s="83">
        <f>'Final Output'!K10</f>
        <v>-1.1365719181751426</v>
      </c>
    </row>
    <row r="352" spans="1:6" x14ac:dyDescent="0.45">
      <c r="A352" s="65" t="s">
        <v>34</v>
      </c>
      <c r="B352" s="2" t="s">
        <v>110</v>
      </c>
      <c r="C352" s="2" t="s">
        <v>111</v>
      </c>
      <c r="D352" s="2" t="s">
        <v>69</v>
      </c>
      <c r="E352" s="12" t="s">
        <v>26</v>
      </c>
      <c r="F352" s="83">
        <f>'Final Output'!K11</f>
        <v>-0.59420107647612719</v>
      </c>
    </row>
    <row r="353" spans="1:6" x14ac:dyDescent="0.45">
      <c r="A353" s="65" t="s">
        <v>34</v>
      </c>
      <c r="B353" s="2" t="s">
        <v>112</v>
      </c>
      <c r="C353" s="2" t="s">
        <v>113</v>
      </c>
      <c r="D353" s="2" t="s">
        <v>69</v>
      </c>
      <c r="E353" s="12" t="s">
        <v>26</v>
      </c>
      <c r="F353" s="83">
        <f>'Final Output'!K12</f>
        <v>-0.41524535764080656</v>
      </c>
    </row>
    <row r="354" spans="1:6" x14ac:dyDescent="0.45">
      <c r="A354" s="65" t="s">
        <v>34</v>
      </c>
      <c r="B354" s="2" t="s">
        <v>114</v>
      </c>
      <c r="C354" s="2" t="s">
        <v>115</v>
      </c>
      <c r="D354" s="2" t="s">
        <v>69</v>
      </c>
      <c r="E354" s="12" t="s">
        <v>26</v>
      </c>
      <c r="F354" s="83">
        <f>'Final Output'!K13</f>
        <v>-0.28410869417646634</v>
      </c>
    </row>
    <row r="355" spans="1:6" x14ac:dyDescent="0.45">
      <c r="A355" s="65" t="s">
        <v>34</v>
      </c>
      <c r="B355" s="2" t="s">
        <v>116</v>
      </c>
      <c r="C355" s="2" t="s">
        <v>117</v>
      </c>
      <c r="D355" s="2" t="s">
        <v>69</v>
      </c>
      <c r="E355" s="12" t="s">
        <v>26</v>
      </c>
      <c r="F355" s="83">
        <f>'Final Output'!K14</f>
        <v>-0.21134671476907207</v>
      </c>
    </row>
    <row r="356" spans="1:6" x14ac:dyDescent="0.45">
      <c r="A356" s="65" t="s">
        <v>34</v>
      </c>
      <c r="B356" s="2" t="s">
        <v>118</v>
      </c>
      <c r="C356" s="2" t="s">
        <v>119</v>
      </c>
      <c r="D356" s="2" t="s">
        <v>69</v>
      </c>
      <c r="E356" s="12" t="s">
        <v>26</v>
      </c>
      <c r="F356" s="83">
        <f>'Final Output'!K15</f>
        <v>-0.13941493956803</v>
      </c>
    </row>
    <row r="357" spans="1:6" x14ac:dyDescent="0.45">
      <c r="A357" s="65" t="s">
        <v>34</v>
      </c>
      <c r="B357" s="2" t="s">
        <v>120</v>
      </c>
      <c r="C357" s="2" t="s">
        <v>121</v>
      </c>
      <c r="D357" s="2" t="s">
        <v>69</v>
      </c>
      <c r="E357" s="12" t="s">
        <v>26</v>
      </c>
      <c r="F357" s="83">
        <f>'Final Output'!K16</f>
        <v>-6.733468563279274E-2</v>
      </c>
    </row>
    <row r="358" spans="1:6" x14ac:dyDescent="0.45">
      <c r="A358" s="65" t="s">
        <v>34</v>
      </c>
      <c r="B358" s="2" t="s">
        <v>122</v>
      </c>
      <c r="C358" s="2" t="s">
        <v>123</v>
      </c>
      <c r="D358" s="2" t="s">
        <v>69</v>
      </c>
      <c r="E358" s="12" t="s">
        <v>26</v>
      </c>
      <c r="F358" s="83">
        <f>'Final Output'!K17</f>
        <v>0</v>
      </c>
    </row>
    <row r="359" spans="1:6" x14ac:dyDescent="0.45">
      <c r="A359" s="65" t="s">
        <v>34</v>
      </c>
      <c r="B359" s="2" t="s">
        <v>124</v>
      </c>
      <c r="C359" s="2" t="s">
        <v>125</v>
      </c>
      <c r="D359" s="2" t="s">
        <v>69</v>
      </c>
      <c r="E359" s="12" t="s">
        <v>26</v>
      </c>
      <c r="F359" s="83">
        <f>'Final Output'!K18</f>
        <v>7.6546606473526374E-2</v>
      </c>
    </row>
    <row r="360" spans="1:6" x14ac:dyDescent="0.45">
      <c r="A360" s="65" t="s">
        <v>34</v>
      </c>
      <c r="B360" s="2" t="s">
        <v>126</v>
      </c>
      <c r="C360" s="2" t="s">
        <v>127</v>
      </c>
      <c r="D360" s="2" t="s">
        <v>69</v>
      </c>
      <c r="E360" s="12" t="s">
        <v>26</v>
      </c>
      <c r="F360" s="83">
        <f>'Final Output'!K19</f>
        <v>0.14041744805097467</v>
      </c>
    </row>
    <row r="361" spans="1:6" x14ac:dyDescent="0.45">
      <c r="A361" s="65" t="s">
        <v>34</v>
      </c>
      <c r="B361" s="2" t="s">
        <v>128</v>
      </c>
      <c r="C361" s="2" t="s">
        <v>129</v>
      </c>
      <c r="D361" s="2" t="s">
        <v>69</v>
      </c>
      <c r="E361" s="12" t="s">
        <v>26</v>
      </c>
      <c r="F361" s="83">
        <f>'Final Output'!K20</f>
        <v>0.22682459207767666</v>
      </c>
    </row>
    <row r="362" spans="1:6" x14ac:dyDescent="0.45">
      <c r="A362" s="65" t="s">
        <v>34</v>
      </c>
      <c r="B362" s="2" t="s">
        <v>130</v>
      </c>
      <c r="C362" s="2" t="s">
        <v>131</v>
      </c>
      <c r="D362" s="2" t="s">
        <v>69</v>
      </c>
      <c r="E362" s="12" t="s">
        <v>26</v>
      </c>
      <c r="F362" s="83">
        <f>'Final Output'!K21</f>
        <v>0.29802217724222141</v>
      </c>
    </row>
    <row r="363" spans="1:6" x14ac:dyDescent="0.45">
      <c r="A363" s="65" t="s">
        <v>34</v>
      </c>
      <c r="B363" s="2" t="s">
        <v>132</v>
      </c>
      <c r="C363" s="2" t="s">
        <v>133</v>
      </c>
      <c r="D363" s="2" t="s">
        <v>69</v>
      </c>
      <c r="E363" s="12" t="s">
        <v>26</v>
      </c>
      <c r="F363" s="83">
        <f>'Final Output'!K22</f>
        <v>0.46963846414915594</v>
      </c>
    </row>
    <row r="364" spans="1:6" x14ac:dyDescent="0.45">
      <c r="A364" s="65" t="s">
        <v>34</v>
      </c>
      <c r="B364" s="2" t="s">
        <v>134</v>
      </c>
      <c r="C364" s="2" t="s">
        <v>135</v>
      </c>
      <c r="D364" s="2" t="s">
        <v>69</v>
      </c>
      <c r="E364" s="12" t="s">
        <v>26</v>
      </c>
      <c r="F364" s="83">
        <f>'Final Output'!K23</f>
        <v>0.85372492724387583</v>
      </c>
    </row>
    <row r="365" spans="1:6" x14ac:dyDescent="0.45">
      <c r="A365" s="65" t="s">
        <v>34</v>
      </c>
      <c r="B365" s="2" t="s">
        <v>136</v>
      </c>
      <c r="C365" s="2" t="s">
        <v>137</v>
      </c>
      <c r="D365" s="2" t="s">
        <v>69</v>
      </c>
      <c r="E365" s="12" t="s">
        <v>26</v>
      </c>
      <c r="F365" s="83">
        <f>'Final Output'!K24</f>
        <v>1.1350594456600873</v>
      </c>
    </row>
    <row r="366" spans="1:6" x14ac:dyDescent="0.45">
      <c r="A366" s="65" t="s">
        <v>34</v>
      </c>
      <c r="B366" s="2" t="s">
        <v>138</v>
      </c>
      <c r="C366" s="2" t="s">
        <v>139</v>
      </c>
      <c r="D366" s="2" t="s">
        <v>69</v>
      </c>
      <c r="E366" s="12" t="s">
        <v>26</v>
      </c>
      <c r="F366" s="83">
        <f>'Final Output'!K25</f>
        <v>1.615026815759405</v>
      </c>
    </row>
    <row r="367" spans="1:6" x14ac:dyDescent="0.45">
      <c r="A367" s="65" t="s">
        <v>34</v>
      </c>
      <c r="B367" s="2" t="s">
        <v>140</v>
      </c>
      <c r="C367" s="2" t="s">
        <v>141</v>
      </c>
      <c r="D367" s="2" t="s">
        <v>69</v>
      </c>
      <c r="E367" s="12" t="s">
        <v>26</v>
      </c>
      <c r="F367" s="83">
        <f>'Final Output'!K29</f>
        <v>-1.2132078084332143</v>
      </c>
    </row>
    <row r="368" spans="1:6" x14ac:dyDescent="0.45">
      <c r="A368" s="65" t="s">
        <v>34</v>
      </c>
      <c r="B368" s="2" t="s">
        <v>142</v>
      </c>
      <c r="C368" s="2" t="s">
        <v>143</v>
      </c>
      <c r="D368" s="2" t="s">
        <v>69</v>
      </c>
      <c r="E368" s="12" t="s">
        <v>26</v>
      </c>
      <c r="F368" s="83">
        <f>'Final Output'!K30</f>
        <v>-0.8007336519739795</v>
      </c>
    </row>
    <row r="369" spans="1:6" x14ac:dyDescent="0.45">
      <c r="A369" s="65" t="s">
        <v>34</v>
      </c>
      <c r="B369" s="2" t="s">
        <v>144</v>
      </c>
      <c r="C369" s="2" t="s">
        <v>145</v>
      </c>
      <c r="D369" s="2" t="s">
        <v>69</v>
      </c>
      <c r="E369" s="12" t="s">
        <v>26</v>
      </c>
      <c r="F369" s="83">
        <f>'Final Output'!K31</f>
        <v>-0.6305981089193724</v>
      </c>
    </row>
    <row r="370" spans="1:6" x14ac:dyDescent="0.45">
      <c r="A370" s="65" t="s">
        <v>34</v>
      </c>
      <c r="B370" s="2" t="s">
        <v>146</v>
      </c>
      <c r="C370" s="2" t="s">
        <v>147</v>
      </c>
      <c r="D370" s="2" t="s">
        <v>69</v>
      </c>
      <c r="E370" s="12" t="s">
        <v>26</v>
      </c>
      <c r="F370" s="83">
        <f>'Final Output'!K32</f>
        <v>-0.49737562749240172</v>
      </c>
    </row>
    <row r="371" spans="1:6" x14ac:dyDescent="0.45">
      <c r="A371" s="65" t="s">
        <v>34</v>
      </c>
      <c r="B371" s="2" t="s">
        <v>148</v>
      </c>
      <c r="C371" s="2" t="s">
        <v>149</v>
      </c>
      <c r="D371" s="2" t="s">
        <v>69</v>
      </c>
      <c r="E371" s="12" t="s">
        <v>26</v>
      </c>
      <c r="F371" s="83">
        <f>'Final Output'!K33</f>
        <v>-0.39602359943709536</v>
      </c>
    </row>
    <row r="372" spans="1:6" x14ac:dyDescent="0.45">
      <c r="A372" s="65" t="s">
        <v>34</v>
      </c>
      <c r="B372" s="2" t="s">
        <v>150</v>
      </c>
      <c r="C372" s="2" t="s">
        <v>151</v>
      </c>
      <c r="D372" s="2" t="s">
        <v>69</v>
      </c>
      <c r="E372" s="12" t="s">
        <v>26</v>
      </c>
      <c r="F372" s="83">
        <f>'Final Output'!K34</f>
        <v>-0.18195151150795497</v>
      </c>
    </row>
    <row r="373" spans="1:6" x14ac:dyDescent="0.45">
      <c r="A373" s="65" t="s">
        <v>34</v>
      </c>
      <c r="B373" s="2" t="s">
        <v>152</v>
      </c>
      <c r="C373" s="2" t="s">
        <v>153</v>
      </c>
      <c r="D373" s="2" t="s">
        <v>69</v>
      </c>
      <c r="E373" s="12" t="s">
        <v>26</v>
      </c>
      <c r="F373" s="83">
        <f>'Final Output'!K35</f>
        <v>-0.10671944592169762</v>
      </c>
    </row>
    <row r="374" spans="1:6" x14ac:dyDescent="0.45">
      <c r="A374" s="65" t="s">
        <v>34</v>
      </c>
      <c r="B374" s="2" t="s">
        <v>154</v>
      </c>
      <c r="C374" s="2" t="s">
        <v>155</v>
      </c>
      <c r="D374" s="2" t="s">
        <v>69</v>
      </c>
      <c r="E374" s="12" t="s">
        <v>26</v>
      </c>
      <c r="F374" s="83">
        <f>'Final Output'!K36</f>
        <v>-3.3174134987240568E-2</v>
      </c>
    </row>
    <row r="375" spans="1:6" x14ac:dyDescent="0.45">
      <c r="A375" s="65" t="s">
        <v>34</v>
      </c>
      <c r="B375" s="2" t="s">
        <v>156</v>
      </c>
      <c r="C375" s="2" t="s">
        <v>157</v>
      </c>
      <c r="D375" s="2" t="s">
        <v>69</v>
      </c>
      <c r="E375" s="12" t="s">
        <v>26</v>
      </c>
      <c r="F375" s="83">
        <f>'Final Output'!K37</f>
        <v>0</v>
      </c>
    </row>
    <row r="376" spans="1:6" x14ac:dyDescent="0.45">
      <c r="A376" s="65" t="s">
        <v>34</v>
      </c>
      <c r="B376" s="2" t="s">
        <v>158</v>
      </c>
      <c r="C376" s="2" t="s">
        <v>159</v>
      </c>
      <c r="D376" s="2" t="s">
        <v>69</v>
      </c>
      <c r="E376" s="12" t="s">
        <v>26</v>
      </c>
      <c r="F376" s="83">
        <f>'Final Output'!K38</f>
        <v>4.4237816637214794E-2</v>
      </c>
    </row>
    <row r="377" spans="1:6" x14ac:dyDescent="0.45">
      <c r="A377" s="65" t="s">
        <v>34</v>
      </c>
      <c r="B377" s="2" t="s">
        <v>160</v>
      </c>
      <c r="C377" s="2" t="s">
        <v>161</v>
      </c>
      <c r="D377" s="2" t="s">
        <v>69</v>
      </c>
      <c r="E377" s="12" t="s">
        <v>26</v>
      </c>
      <c r="F377" s="83">
        <f>'Final Output'!K39</f>
        <v>0.15136402244310126</v>
      </c>
    </row>
    <row r="378" spans="1:6" x14ac:dyDescent="0.45">
      <c r="A378" s="65" t="s">
        <v>34</v>
      </c>
      <c r="B378" s="2" t="s">
        <v>162</v>
      </c>
      <c r="C378" s="2" t="s">
        <v>163</v>
      </c>
      <c r="D378" s="2" t="s">
        <v>69</v>
      </c>
      <c r="E378" s="12" t="s">
        <v>26</v>
      </c>
      <c r="F378" s="83">
        <f>'Final Output'!K40</f>
        <v>0.32439425427950058</v>
      </c>
    </row>
    <row r="379" spans="1:6" x14ac:dyDescent="0.45">
      <c r="A379" s="65" t="s">
        <v>34</v>
      </c>
      <c r="B379" s="2" t="s">
        <v>164</v>
      </c>
      <c r="C379" s="2" t="s">
        <v>165</v>
      </c>
      <c r="D379" s="2" t="s">
        <v>69</v>
      </c>
      <c r="E379" s="12" t="s">
        <v>26</v>
      </c>
      <c r="F379" s="83">
        <f>'Final Output'!K41</f>
        <v>0.53770346193595653</v>
      </c>
    </row>
    <row r="380" spans="1:6" x14ac:dyDescent="0.45">
      <c r="A380" s="65" t="s">
        <v>34</v>
      </c>
      <c r="B380" s="2" t="s">
        <v>166</v>
      </c>
      <c r="C380" s="2" t="s">
        <v>167</v>
      </c>
      <c r="D380" s="2" t="s">
        <v>69</v>
      </c>
      <c r="E380" s="12" t="s">
        <v>26</v>
      </c>
      <c r="F380" s="83">
        <f>'Final Output'!K42</f>
        <v>0.73682474738493942</v>
      </c>
    </row>
    <row r="381" spans="1:6" x14ac:dyDescent="0.45">
      <c r="A381" s="65" t="s">
        <v>34</v>
      </c>
      <c r="B381" s="2" t="s">
        <v>168</v>
      </c>
      <c r="C381" s="2" t="s">
        <v>169</v>
      </c>
      <c r="D381" s="2" t="s">
        <v>69</v>
      </c>
      <c r="E381" s="12" t="s">
        <v>26</v>
      </c>
      <c r="F381" s="83">
        <f>'Final Output'!K43</f>
        <v>0.94404235062167463</v>
      </c>
    </row>
    <row r="382" spans="1:6" x14ac:dyDescent="0.45">
      <c r="A382" s="65" t="s">
        <v>34</v>
      </c>
      <c r="B382" s="2" t="s">
        <v>170</v>
      </c>
      <c r="C382" s="2" t="s">
        <v>171</v>
      </c>
      <c r="D382" s="2" t="s">
        <v>69</v>
      </c>
      <c r="E382" s="12" t="s">
        <v>26</v>
      </c>
      <c r="F382" s="83">
        <f>'Final Output'!K44</f>
        <v>1.0748824785888091</v>
      </c>
    </row>
    <row r="383" spans="1:6" x14ac:dyDescent="0.45">
      <c r="A383" s="65" t="s">
        <v>34</v>
      </c>
      <c r="B383" s="2" t="s">
        <v>172</v>
      </c>
      <c r="C383" s="2" t="s">
        <v>173</v>
      </c>
      <c r="D383" s="2" t="s">
        <v>69</v>
      </c>
      <c r="E383" s="12" t="s">
        <v>26</v>
      </c>
      <c r="F383" s="83">
        <f>'Final Output'!K45</f>
        <v>1.2793028630155538</v>
      </c>
    </row>
    <row r="384" spans="1:6" x14ac:dyDescent="0.45">
      <c r="A384" s="65" t="s">
        <v>35</v>
      </c>
      <c r="B384" s="11" t="s">
        <v>95</v>
      </c>
      <c r="C384" s="11" t="s">
        <v>96</v>
      </c>
      <c r="D384" s="11" t="s">
        <v>97</v>
      </c>
      <c r="E384" s="12" t="s">
        <v>26</v>
      </c>
      <c r="F384" s="81" t="str">
        <f ca="1">CONCATENATE("[…]", TEXT(NOW(),"dd/mm/yyy hh:mm:ss"))</f>
        <v>[…]12/12/2024 16:37:48</v>
      </c>
    </row>
    <row r="385" spans="1:6" x14ac:dyDescent="0.45">
      <c r="A385" s="65" t="s">
        <v>35</v>
      </c>
      <c r="B385" s="11" t="s">
        <v>98</v>
      </c>
      <c r="C385" s="11" t="s">
        <v>99</v>
      </c>
      <c r="D385" s="11" t="s">
        <v>97</v>
      </c>
      <c r="E385" s="12" t="s">
        <v>26</v>
      </c>
      <c r="F385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386" spans="1:6" x14ac:dyDescent="0.45">
      <c r="A386" s="65" t="s">
        <v>35</v>
      </c>
      <c r="B386" s="11" t="s">
        <v>100</v>
      </c>
      <c r="C386" s="11" t="s">
        <v>101</v>
      </c>
      <c r="D386" s="11" t="s">
        <v>97</v>
      </c>
      <c r="E386" s="12" t="s">
        <v>26</v>
      </c>
      <c r="F386" s="12" t="str">
        <f>F_Inputs!$E$1</f>
        <v>Run on 13 Nov 2024 17:00</v>
      </c>
    </row>
    <row r="387" spans="1:6" x14ac:dyDescent="0.45">
      <c r="A387" s="65" t="s">
        <v>35</v>
      </c>
      <c r="B387" s="11" t="s">
        <v>102</v>
      </c>
      <c r="C387" s="11" t="s">
        <v>103</v>
      </c>
      <c r="D387" s="11" t="s">
        <v>104</v>
      </c>
      <c r="E387" s="12" t="s">
        <v>26</v>
      </c>
      <c r="F387" s="82" t="s">
        <v>105</v>
      </c>
    </row>
    <row r="388" spans="1:6" x14ac:dyDescent="0.45">
      <c r="A388" s="65" t="s">
        <v>35</v>
      </c>
      <c r="B388" s="2" t="s">
        <v>106</v>
      </c>
      <c r="C388" s="2" t="s">
        <v>107</v>
      </c>
      <c r="D388" s="2" t="s">
        <v>69</v>
      </c>
      <c r="E388" s="12" t="s">
        <v>26</v>
      </c>
      <c r="F388" s="83">
        <f>'Final Output'!K9</f>
        <v>-1.4837079849545212</v>
      </c>
    </row>
    <row r="389" spans="1:6" x14ac:dyDescent="0.45">
      <c r="A389" s="65" t="s">
        <v>35</v>
      </c>
      <c r="B389" s="2" t="s">
        <v>108</v>
      </c>
      <c r="C389" s="2" t="s">
        <v>109</v>
      </c>
      <c r="D389" s="2" t="s">
        <v>69</v>
      </c>
      <c r="E389" s="12" t="s">
        <v>26</v>
      </c>
      <c r="F389" s="83">
        <f>'Final Output'!K10</f>
        <v>-1.1365719181751426</v>
      </c>
    </row>
    <row r="390" spans="1:6" x14ac:dyDescent="0.45">
      <c r="A390" s="65" t="s">
        <v>35</v>
      </c>
      <c r="B390" s="2" t="s">
        <v>110</v>
      </c>
      <c r="C390" s="2" t="s">
        <v>111</v>
      </c>
      <c r="D390" s="2" t="s">
        <v>69</v>
      </c>
      <c r="E390" s="12" t="s">
        <v>26</v>
      </c>
      <c r="F390" s="83">
        <f>'Final Output'!K11</f>
        <v>-0.59420107647612719</v>
      </c>
    </row>
    <row r="391" spans="1:6" x14ac:dyDescent="0.45">
      <c r="A391" s="65" t="s">
        <v>35</v>
      </c>
      <c r="B391" s="2" t="s">
        <v>112</v>
      </c>
      <c r="C391" s="2" t="s">
        <v>113</v>
      </c>
      <c r="D391" s="2" t="s">
        <v>69</v>
      </c>
      <c r="E391" s="12" t="s">
        <v>26</v>
      </c>
      <c r="F391" s="83">
        <f>'Final Output'!K12</f>
        <v>-0.41524535764080656</v>
      </c>
    </row>
    <row r="392" spans="1:6" x14ac:dyDescent="0.45">
      <c r="A392" s="65" t="s">
        <v>35</v>
      </c>
      <c r="B392" s="2" t="s">
        <v>114</v>
      </c>
      <c r="C392" s="2" t="s">
        <v>115</v>
      </c>
      <c r="D392" s="2" t="s">
        <v>69</v>
      </c>
      <c r="E392" s="12" t="s">
        <v>26</v>
      </c>
      <c r="F392" s="83">
        <f>'Final Output'!K13</f>
        <v>-0.28410869417646634</v>
      </c>
    </row>
    <row r="393" spans="1:6" x14ac:dyDescent="0.45">
      <c r="A393" s="65" t="s">
        <v>35</v>
      </c>
      <c r="B393" s="2" t="s">
        <v>116</v>
      </c>
      <c r="C393" s="2" t="s">
        <v>117</v>
      </c>
      <c r="D393" s="2" t="s">
        <v>69</v>
      </c>
      <c r="E393" s="12" t="s">
        <v>26</v>
      </c>
      <c r="F393" s="83">
        <f>'Final Output'!K14</f>
        <v>-0.21134671476907207</v>
      </c>
    </row>
    <row r="394" spans="1:6" x14ac:dyDescent="0.45">
      <c r="A394" s="65" t="s">
        <v>35</v>
      </c>
      <c r="B394" s="2" t="s">
        <v>118</v>
      </c>
      <c r="C394" s="2" t="s">
        <v>119</v>
      </c>
      <c r="D394" s="2" t="s">
        <v>69</v>
      </c>
      <c r="E394" s="12" t="s">
        <v>26</v>
      </c>
      <c r="F394" s="83">
        <f>'Final Output'!K15</f>
        <v>-0.13941493956803</v>
      </c>
    </row>
    <row r="395" spans="1:6" x14ac:dyDescent="0.45">
      <c r="A395" s="65" t="s">
        <v>35</v>
      </c>
      <c r="B395" s="2" t="s">
        <v>120</v>
      </c>
      <c r="C395" s="2" t="s">
        <v>121</v>
      </c>
      <c r="D395" s="2" t="s">
        <v>69</v>
      </c>
      <c r="E395" s="12" t="s">
        <v>26</v>
      </c>
      <c r="F395" s="83">
        <f>'Final Output'!K16</f>
        <v>-6.733468563279274E-2</v>
      </c>
    </row>
    <row r="396" spans="1:6" x14ac:dyDescent="0.45">
      <c r="A396" s="65" t="s">
        <v>35</v>
      </c>
      <c r="B396" s="2" t="s">
        <v>122</v>
      </c>
      <c r="C396" s="2" t="s">
        <v>123</v>
      </c>
      <c r="D396" s="2" t="s">
        <v>69</v>
      </c>
      <c r="E396" s="12" t="s">
        <v>26</v>
      </c>
      <c r="F396" s="83">
        <f>'Final Output'!K17</f>
        <v>0</v>
      </c>
    </row>
    <row r="397" spans="1:6" x14ac:dyDescent="0.45">
      <c r="A397" s="65" t="s">
        <v>35</v>
      </c>
      <c r="B397" s="2" t="s">
        <v>124</v>
      </c>
      <c r="C397" s="2" t="s">
        <v>125</v>
      </c>
      <c r="D397" s="2" t="s">
        <v>69</v>
      </c>
      <c r="E397" s="12" t="s">
        <v>26</v>
      </c>
      <c r="F397" s="83">
        <f>'Final Output'!K18</f>
        <v>7.6546606473526374E-2</v>
      </c>
    </row>
    <row r="398" spans="1:6" x14ac:dyDescent="0.45">
      <c r="A398" s="65" t="s">
        <v>35</v>
      </c>
      <c r="B398" s="2" t="s">
        <v>126</v>
      </c>
      <c r="C398" s="2" t="s">
        <v>127</v>
      </c>
      <c r="D398" s="2" t="s">
        <v>69</v>
      </c>
      <c r="E398" s="12" t="s">
        <v>26</v>
      </c>
      <c r="F398" s="83">
        <f>'Final Output'!K19</f>
        <v>0.14041744805097467</v>
      </c>
    </row>
    <row r="399" spans="1:6" x14ac:dyDescent="0.45">
      <c r="A399" s="65" t="s">
        <v>35</v>
      </c>
      <c r="B399" s="2" t="s">
        <v>128</v>
      </c>
      <c r="C399" s="2" t="s">
        <v>129</v>
      </c>
      <c r="D399" s="2" t="s">
        <v>69</v>
      </c>
      <c r="E399" s="12" t="s">
        <v>26</v>
      </c>
      <c r="F399" s="83">
        <f>'Final Output'!K20</f>
        <v>0.22682459207767666</v>
      </c>
    </row>
    <row r="400" spans="1:6" x14ac:dyDescent="0.45">
      <c r="A400" s="65" t="s">
        <v>35</v>
      </c>
      <c r="B400" s="2" t="s">
        <v>130</v>
      </c>
      <c r="C400" s="2" t="s">
        <v>131</v>
      </c>
      <c r="D400" s="2" t="s">
        <v>69</v>
      </c>
      <c r="E400" s="12" t="s">
        <v>26</v>
      </c>
      <c r="F400" s="83">
        <f>'Final Output'!K21</f>
        <v>0.29802217724222141</v>
      </c>
    </row>
    <row r="401" spans="1:6" x14ac:dyDescent="0.45">
      <c r="A401" s="65" t="s">
        <v>35</v>
      </c>
      <c r="B401" s="2" t="s">
        <v>132</v>
      </c>
      <c r="C401" s="2" t="s">
        <v>133</v>
      </c>
      <c r="D401" s="2" t="s">
        <v>69</v>
      </c>
      <c r="E401" s="12" t="s">
        <v>26</v>
      </c>
      <c r="F401" s="83">
        <f>'Final Output'!K22</f>
        <v>0.46963846414915594</v>
      </c>
    </row>
    <row r="402" spans="1:6" x14ac:dyDescent="0.45">
      <c r="A402" s="65" t="s">
        <v>35</v>
      </c>
      <c r="B402" s="2" t="s">
        <v>134</v>
      </c>
      <c r="C402" s="2" t="s">
        <v>135</v>
      </c>
      <c r="D402" s="2" t="s">
        <v>69</v>
      </c>
      <c r="E402" s="12" t="s">
        <v>26</v>
      </c>
      <c r="F402" s="83">
        <f>'Final Output'!K23</f>
        <v>0.85372492724387583</v>
      </c>
    </row>
    <row r="403" spans="1:6" x14ac:dyDescent="0.45">
      <c r="A403" s="65" t="s">
        <v>35</v>
      </c>
      <c r="B403" s="2" t="s">
        <v>136</v>
      </c>
      <c r="C403" s="2" t="s">
        <v>137</v>
      </c>
      <c r="D403" s="2" t="s">
        <v>69</v>
      </c>
      <c r="E403" s="12" t="s">
        <v>26</v>
      </c>
      <c r="F403" s="83">
        <f>'Final Output'!K24</f>
        <v>1.1350594456600873</v>
      </c>
    </row>
    <row r="404" spans="1:6" x14ac:dyDescent="0.45">
      <c r="A404" s="65" t="s">
        <v>35</v>
      </c>
      <c r="B404" s="2" t="s">
        <v>138</v>
      </c>
      <c r="C404" s="2" t="s">
        <v>139</v>
      </c>
      <c r="D404" s="2" t="s">
        <v>69</v>
      </c>
      <c r="E404" s="12" t="s">
        <v>26</v>
      </c>
      <c r="F404" s="83">
        <f>'Final Output'!K25</f>
        <v>1.615026815759405</v>
      </c>
    </row>
    <row r="405" spans="1:6" x14ac:dyDescent="0.45">
      <c r="A405" s="65" t="s">
        <v>35</v>
      </c>
      <c r="B405" s="2" t="s">
        <v>140</v>
      </c>
      <c r="C405" s="2" t="s">
        <v>141</v>
      </c>
      <c r="D405" s="2" t="s">
        <v>69</v>
      </c>
      <c r="E405" s="12" t="s">
        <v>26</v>
      </c>
      <c r="F405" s="83">
        <f>'Final Output'!K29</f>
        <v>-1.2132078084332143</v>
      </c>
    </row>
    <row r="406" spans="1:6" x14ac:dyDescent="0.45">
      <c r="A406" s="65" t="s">
        <v>35</v>
      </c>
      <c r="B406" s="2" t="s">
        <v>142</v>
      </c>
      <c r="C406" s="2" t="s">
        <v>143</v>
      </c>
      <c r="D406" s="2" t="s">
        <v>69</v>
      </c>
      <c r="E406" s="12" t="s">
        <v>26</v>
      </c>
      <c r="F406" s="83">
        <f>'Final Output'!K30</f>
        <v>-0.8007336519739795</v>
      </c>
    </row>
    <row r="407" spans="1:6" x14ac:dyDescent="0.45">
      <c r="A407" s="65" t="s">
        <v>35</v>
      </c>
      <c r="B407" s="2" t="s">
        <v>144</v>
      </c>
      <c r="C407" s="2" t="s">
        <v>145</v>
      </c>
      <c r="D407" s="2" t="s">
        <v>69</v>
      </c>
      <c r="E407" s="12" t="s">
        <v>26</v>
      </c>
      <c r="F407" s="83">
        <f>'Final Output'!K31</f>
        <v>-0.6305981089193724</v>
      </c>
    </row>
    <row r="408" spans="1:6" x14ac:dyDescent="0.45">
      <c r="A408" s="65" t="s">
        <v>35</v>
      </c>
      <c r="B408" s="2" t="s">
        <v>146</v>
      </c>
      <c r="C408" s="2" t="s">
        <v>147</v>
      </c>
      <c r="D408" s="2" t="s">
        <v>69</v>
      </c>
      <c r="E408" s="12" t="s">
        <v>26</v>
      </c>
      <c r="F408" s="83">
        <f>'Final Output'!K32</f>
        <v>-0.49737562749240172</v>
      </c>
    </row>
    <row r="409" spans="1:6" x14ac:dyDescent="0.45">
      <c r="A409" s="65" t="s">
        <v>35</v>
      </c>
      <c r="B409" s="2" t="s">
        <v>148</v>
      </c>
      <c r="C409" s="2" t="s">
        <v>149</v>
      </c>
      <c r="D409" s="2" t="s">
        <v>69</v>
      </c>
      <c r="E409" s="12" t="s">
        <v>26</v>
      </c>
      <c r="F409" s="83">
        <f>'Final Output'!K33</f>
        <v>-0.39602359943709536</v>
      </c>
    </row>
    <row r="410" spans="1:6" x14ac:dyDescent="0.45">
      <c r="A410" s="65" t="s">
        <v>35</v>
      </c>
      <c r="B410" s="2" t="s">
        <v>150</v>
      </c>
      <c r="C410" s="2" t="s">
        <v>151</v>
      </c>
      <c r="D410" s="2" t="s">
        <v>69</v>
      </c>
      <c r="E410" s="12" t="s">
        <v>26</v>
      </c>
      <c r="F410" s="83">
        <f>'Final Output'!K34</f>
        <v>-0.18195151150795497</v>
      </c>
    </row>
    <row r="411" spans="1:6" x14ac:dyDescent="0.45">
      <c r="A411" s="65" t="s">
        <v>35</v>
      </c>
      <c r="B411" s="2" t="s">
        <v>152</v>
      </c>
      <c r="C411" s="2" t="s">
        <v>153</v>
      </c>
      <c r="D411" s="2" t="s">
        <v>69</v>
      </c>
      <c r="E411" s="12" t="s">
        <v>26</v>
      </c>
      <c r="F411" s="83">
        <f>'Final Output'!K35</f>
        <v>-0.10671944592169762</v>
      </c>
    </row>
    <row r="412" spans="1:6" x14ac:dyDescent="0.45">
      <c r="A412" s="65" t="s">
        <v>35</v>
      </c>
      <c r="B412" s="2" t="s">
        <v>154</v>
      </c>
      <c r="C412" s="2" t="s">
        <v>155</v>
      </c>
      <c r="D412" s="2" t="s">
        <v>69</v>
      </c>
      <c r="E412" s="12" t="s">
        <v>26</v>
      </c>
      <c r="F412" s="83">
        <f>'Final Output'!K36</f>
        <v>-3.3174134987240568E-2</v>
      </c>
    </row>
    <row r="413" spans="1:6" x14ac:dyDescent="0.45">
      <c r="A413" s="65" t="s">
        <v>35</v>
      </c>
      <c r="B413" s="2" t="s">
        <v>156</v>
      </c>
      <c r="C413" s="2" t="s">
        <v>157</v>
      </c>
      <c r="D413" s="2" t="s">
        <v>69</v>
      </c>
      <c r="E413" s="12" t="s">
        <v>26</v>
      </c>
      <c r="F413" s="83">
        <f>'Final Output'!K37</f>
        <v>0</v>
      </c>
    </row>
    <row r="414" spans="1:6" x14ac:dyDescent="0.45">
      <c r="A414" s="65" t="s">
        <v>35</v>
      </c>
      <c r="B414" s="2" t="s">
        <v>158</v>
      </c>
      <c r="C414" s="2" t="s">
        <v>159</v>
      </c>
      <c r="D414" s="2" t="s">
        <v>69</v>
      </c>
      <c r="E414" s="12" t="s">
        <v>26</v>
      </c>
      <c r="F414" s="83">
        <f>'Final Output'!K38</f>
        <v>4.4237816637214794E-2</v>
      </c>
    </row>
    <row r="415" spans="1:6" x14ac:dyDescent="0.45">
      <c r="A415" s="65" t="s">
        <v>35</v>
      </c>
      <c r="B415" s="2" t="s">
        <v>160</v>
      </c>
      <c r="C415" s="2" t="s">
        <v>161</v>
      </c>
      <c r="D415" s="2" t="s">
        <v>69</v>
      </c>
      <c r="E415" s="12" t="s">
        <v>26</v>
      </c>
      <c r="F415" s="83">
        <f>'Final Output'!K39</f>
        <v>0.15136402244310126</v>
      </c>
    </row>
    <row r="416" spans="1:6" x14ac:dyDescent="0.45">
      <c r="A416" s="65" t="s">
        <v>35</v>
      </c>
      <c r="B416" s="2" t="s">
        <v>162</v>
      </c>
      <c r="C416" s="2" t="s">
        <v>163</v>
      </c>
      <c r="D416" s="2" t="s">
        <v>69</v>
      </c>
      <c r="E416" s="12" t="s">
        <v>26</v>
      </c>
      <c r="F416" s="83">
        <f>'Final Output'!K40</f>
        <v>0.32439425427950058</v>
      </c>
    </row>
    <row r="417" spans="1:6" x14ac:dyDescent="0.45">
      <c r="A417" s="65" t="s">
        <v>35</v>
      </c>
      <c r="B417" s="2" t="s">
        <v>164</v>
      </c>
      <c r="C417" s="2" t="s">
        <v>165</v>
      </c>
      <c r="D417" s="2" t="s">
        <v>69</v>
      </c>
      <c r="E417" s="12" t="s">
        <v>26</v>
      </c>
      <c r="F417" s="83">
        <f>'Final Output'!K41</f>
        <v>0.53770346193595653</v>
      </c>
    </row>
    <row r="418" spans="1:6" x14ac:dyDescent="0.45">
      <c r="A418" s="65" t="s">
        <v>35</v>
      </c>
      <c r="B418" s="2" t="s">
        <v>166</v>
      </c>
      <c r="C418" s="2" t="s">
        <v>167</v>
      </c>
      <c r="D418" s="2" t="s">
        <v>69</v>
      </c>
      <c r="E418" s="12" t="s">
        <v>26</v>
      </c>
      <c r="F418" s="83">
        <f>'Final Output'!K42</f>
        <v>0.73682474738493942</v>
      </c>
    </row>
    <row r="419" spans="1:6" x14ac:dyDescent="0.45">
      <c r="A419" s="65" t="s">
        <v>35</v>
      </c>
      <c r="B419" s="2" t="s">
        <v>168</v>
      </c>
      <c r="C419" s="2" t="s">
        <v>169</v>
      </c>
      <c r="D419" s="2" t="s">
        <v>69</v>
      </c>
      <c r="E419" s="12" t="s">
        <v>26</v>
      </c>
      <c r="F419" s="83">
        <f>'Final Output'!K43</f>
        <v>0.94404235062167463</v>
      </c>
    </row>
    <row r="420" spans="1:6" x14ac:dyDescent="0.45">
      <c r="A420" s="65" t="s">
        <v>35</v>
      </c>
      <c r="B420" s="2" t="s">
        <v>170</v>
      </c>
      <c r="C420" s="2" t="s">
        <v>171</v>
      </c>
      <c r="D420" s="2" t="s">
        <v>69</v>
      </c>
      <c r="E420" s="12" t="s">
        <v>26</v>
      </c>
      <c r="F420" s="83">
        <f>'Final Output'!K44</f>
        <v>1.0748824785888091</v>
      </c>
    </row>
    <row r="421" spans="1:6" x14ac:dyDescent="0.45">
      <c r="A421" s="65" t="s">
        <v>35</v>
      </c>
      <c r="B421" s="2" t="s">
        <v>172</v>
      </c>
      <c r="C421" s="2" t="s">
        <v>173</v>
      </c>
      <c r="D421" s="2" t="s">
        <v>69</v>
      </c>
      <c r="E421" s="12" t="s">
        <v>26</v>
      </c>
      <c r="F421" s="83">
        <f>'Final Output'!K45</f>
        <v>1.2793028630155538</v>
      </c>
    </row>
    <row r="422" spans="1:6" x14ac:dyDescent="0.45">
      <c r="A422" s="65" t="s">
        <v>36</v>
      </c>
      <c r="B422" s="11" t="s">
        <v>95</v>
      </c>
      <c r="C422" s="11" t="s">
        <v>96</v>
      </c>
      <c r="D422" s="11" t="s">
        <v>97</v>
      </c>
      <c r="E422" s="12" t="s">
        <v>26</v>
      </c>
      <c r="F422" s="81" t="str">
        <f ca="1">CONCATENATE("[…]", TEXT(NOW(),"dd/mm/yyy hh:mm:ss"))</f>
        <v>[…]12/12/2024 16:37:48</v>
      </c>
    </row>
    <row r="423" spans="1:6" x14ac:dyDescent="0.45">
      <c r="A423" s="65" t="s">
        <v>36</v>
      </c>
      <c r="B423" s="11" t="s">
        <v>98</v>
      </c>
      <c r="C423" s="11" t="s">
        <v>99</v>
      </c>
      <c r="D423" s="11" t="s">
        <v>97</v>
      </c>
      <c r="E423" s="12" t="s">
        <v>26</v>
      </c>
      <c r="F423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424" spans="1:6" x14ac:dyDescent="0.45">
      <c r="A424" s="65" t="s">
        <v>36</v>
      </c>
      <c r="B424" s="11" t="s">
        <v>100</v>
      </c>
      <c r="C424" s="11" t="s">
        <v>101</v>
      </c>
      <c r="D424" s="11" t="s">
        <v>97</v>
      </c>
      <c r="E424" s="12" t="s">
        <v>26</v>
      </c>
      <c r="F424" s="12" t="str">
        <f>F_Inputs!$E$1</f>
        <v>Run on 13 Nov 2024 17:00</v>
      </c>
    </row>
    <row r="425" spans="1:6" x14ac:dyDescent="0.45">
      <c r="A425" s="65" t="s">
        <v>36</v>
      </c>
      <c r="B425" s="11" t="s">
        <v>102</v>
      </c>
      <c r="C425" s="11" t="s">
        <v>103</v>
      </c>
      <c r="D425" s="11" t="s">
        <v>104</v>
      </c>
      <c r="E425" s="12" t="s">
        <v>26</v>
      </c>
      <c r="F425" s="82" t="s">
        <v>105</v>
      </c>
    </row>
    <row r="426" spans="1:6" x14ac:dyDescent="0.45">
      <c r="A426" s="65" t="s">
        <v>36</v>
      </c>
      <c r="B426" s="2" t="s">
        <v>106</v>
      </c>
      <c r="C426" s="2" t="s">
        <v>107</v>
      </c>
      <c r="D426" s="2" t="s">
        <v>69</v>
      </c>
      <c r="E426" s="12" t="s">
        <v>26</v>
      </c>
      <c r="F426" s="83">
        <f>'Final Output'!K9</f>
        <v>-1.4837079849545212</v>
      </c>
    </row>
    <row r="427" spans="1:6" x14ac:dyDescent="0.45">
      <c r="A427" s="65" t="s">
        <v>36</v>
      </c>
      <c r="B427" s="2" t="s">
        <v>108</v>
      </c>
      <c r="C427" s="2" t="s">
        <v>109</v>
      </c>
      <c r="D427" s="2" t="s">
        <v>69</v>
      </c>
      <c r="E427" s="12" t="s">
        <v>26</v>
      </c>
      <c r="F427" s="83">
        <f>'Final Output'!K10</f>
        <v>-1.1365719181751426</v>
      </c>
    </row>
    <row r="428" spans="1:6" x14ac:dyDescent="0.45">
      <c r="A428" s="65" t="s">
        <v>36</v>
      </c>
      <c r="B428" s="2" t="s">
        <v>110</v>
      </c>
      <c r="C428" s="2" t="s">
        <v>111</v>
      </c>
      <c r="D428" s="2" t="s">
        <v>69</v>
      </c>
      <c r="E428" s="12" t="s">
        <v>26</v>
      </c>
      <c r="F428" s="83">
        <f>'Final Output'!K11</f>
        <v>-0.59420107647612719</v>
      </c>
    </row>
    <row r="429" spans="1:6" x14ac:dyDescent="0.45">
      <c r="A429" s="65" t="s">
        <v>36</v>
      </c>
      <c r="B429" s="2" t="s">
        <v>112</v>
      </c>
      <c r="C429" s="2" t="s">
        <v>113</v>
      </c>
      <c r="D429" s="2" t="s">
        <v>69</v>
      </c>
      <c r="E429" s="12" t="s">
        <v>26</v>
      </c>
      <c r="F429" s="83">
        <f>'Final Output'!K12</f>
        <v>-0.41524535764080656</v>
      </c>
    </row>
    <row r="430" spans="1:6" x14ac:dyDescent="0.45">
      <c r="A430" s="65" t="s">
        <v>36</v>
      </c>
      <c r="B430" s="2" t="s">
        <v>114</v>
      </c>
      <c r="C430" s="2" t="s">
        <v>115</v>
      </c>
      <c r="D430" s="2" t="s">
        <v>69</v>
      </c>
      <c r="E430" s="12" t="s">
        <v>26</v>
      </c>
      <c r="F430" s="83">
        <f>'Final Output'!K13</f>
        <v>-0.28410869417646634</v>
      </c>
    </row>
    <row r="431" spans="1:6" x14ac:dyDescent="0.45">
      <c r="A431" s="65" t="s">
        <v>36</v>
      </c>
      <c r="B431" s="2" t="s">
        <v>116</v>
      </c>
      <c r="C431" s="2" t="s">
        <v>117</v>
      </c>
      <c r="D431" s="2" t="s">
        <v>69</v>
      </c>
      <c r="E431" s="12" t="s">
        <v>26</v>
      </c>
      <c r="F431" s="83">
        <f>'Final Output'!K14</f>
        <v>-0.21134671476907207</v>
      </c>
    </row>
    <row r="432" spans="1:6" x14ac:dyDescent="0.45">
      <c r="A432" s="65" t="s">
        <v>36</v>
      </c>
      <c r="B432" s="2" t="s">
        <v>118</v>
      </c>
      <c r="C432" s="2" t="s">
        <v>119</v>
      </c>
      <c r="D432" s="2" t="s">
        <v>69</v>
      </c>
      <c r="E432" s="12" t="s">
        <v>26</v>
      </c>
      <c r="F432" s="83">
        <f>'Final Output'!K15</f>
        <v>-0.13941493956803</v>
      </c>
    </row>
    <row r="433" spans="1:6" x14ac:dyDescent="0.45">
      <c r="A433" s="65" t="s">
        <v>36</v>
      </c>
      <c r="B433" s="2" t="s">
        <v>120</v>
      </c>
      <c r="C433" s="2" t="s">
        <v>121</v>
      </c>
      <c r="D433" s="2" t="s">
        <v>69</v>
      </c>
      <c r="E433" s="12" t="s">
        <v>26</v>
      </c>
      <c r="F433" s="83">
        <f>'Final Output'!K16</f>
        <v>-6.733468563279274E-2</v>
      </c>
    </row>
    <row r="434" spans="1:6" x14ac:dyDescent="0.45">
      <c r="A434" s="65" t="s">
        <v>36</v>
      </c>
      <c r="B434" s="2" t="s">
        <v>122</v>
      </c>
      <c r="C434" s="2" t="s">
        <v>123</v>
      </c>
      <c r="D434" s="2" t="s">
        <v>69</v>
      </c>
      <c r="E434" s="12" t="s">
        <v>26</v>
      </c>
      <c r="F434" s="83">
        <f>'Final Output'!K17</f>
        <v>0</v>
      </c>
    </row>
    <row r="435" spans="1:6" x14ac:dyDescent="0.45">
      <c r="A435" s="65" t="s">
        <v>36</v>
      </c>
      <c r="B435" s="2" t="s">
        <v>124</v>
      </c>
      <c r="C435" s="2" t="s">
        <v>125</v>
      </c>
      <c r="D435" s="2" t="s">
        <v>69</v>
      </c>
      <c r="E435" s="12" t="s">
        <v>26</v>
      </c>
      <c r="F435" s="83">
        <f>'Final Output'!K18</f>
        <v>7.6546606473526374E-2</v>
      </c>
    </row>
    <row r="436" spans="1:6" x14ac:dyDescent="0.45">
      <c r="A436" s="65" t="s">
        <v>36</v>
      </c>
      <c r="B436" s="2" t="s">
        <v>126</v>
      </c>
      <c r="C436" s="2" t="s">
        <v>127</v>
      </c>
      <c r="D436" s="2" t="s">
        <v>69</v>
      </c>
      <c r="E436" s="12" t="s">
        <v>26</v>
      </c>
      <c r="F436" s="83">
        <f>'Final Output'!K19</f>
        <v>0.14041744805097467</v>
      </c>
    </row>
    <row r="437" spans="1:6" x14ac:dyDescent="0.45">
      <c r="A437" s="65" t="s">
        <v>36</v>
      </c>
      <c r="B437" s="2" t="s">
        <v>128</v>
      </c>
      <c r="C437" s="2" t="s">
        <v>129</v>
      </c>
      <c r="D437" s="2" t="s">
        <v>69</v>
      </c>
      <c r="E437" s="12" t="s">
        <v>26</v>
      </c>
      <c r="F437" s="83">
        <f>'Final Output'!K20</f>
        <v>0.22682459207767666</v>
      </c>
    </row>
    <row r="438" spans="1:6" x14ac:dyDescent="0.45">
      <c r="A438" s="65" t="s">
        <v>36</v>
      </c>
      <c r="B438" s="2" t="s">
        <v>130</v>
      </c>
      <c r="C438" s="2" t="s">
        <v>131</v>
      </c>
      <c r="D438" s="2" t="s">
        <v>69</v>
      </c>
      <c r="E438" s="12" t="s">
        <v>26</v>
      </c>
      <c r="F438" s="83">
        <f>'Final Output'!K21</f>
        <v>0.29802217724222141</v>
      </c>
    </row>
    <row r="439" spans="1:6" x14ac:dyDescent="0.45">
      <c r="A439" s="65" t="s">
        <v>36</v>
      </c>
      <c r="B439" s="2" t="s">
        <v>132</v>
      </c>
      <c r="C439" s="2" t="s">
        <v>133</v>
      </c>
      <c r="D439" s="2" t="s">
        <v>69</v>
      </c>
      <c r="E439" s="12" t="s">
        <v>26</v>
      </c>
      <c r="F439" s="83">
        <f>'Final Output'!K22</f>
        <v>0.46963846414915594</v>
      </c>
    </row>
    <row r="440" spans="1:6" x14ac:dyDescent="0.45">
      <c r="A440" s="65" t="s">
        <v>36</v>
      </c>
      <c r="B440" s="2" t="s">
        <v>134</v>
      </c>
      <c r="C440" s="2" t="s">
        <v>135</v>
      </c>
      <c r="D440" s="2" t="s">
        <v>69</v>
      </c>
      <c r="E440" s="12" t="s">
        <v>26</v>
      </c>
      <c r="F440" s="83">
        <f>'Final Output'!K23</f>
        <v>0.85372492724387583</v>
      </c>
    </row>
    <row r="441" spans="1:6" x14ac:dyDescent="0.45">
      <c r="A441" s="65" t="s">
        <v>36</v>
      </c>
      <c r="B441" s="2" t="s">
        <v>136</v>
      </c>
      <c r="C441" s="2" t="s">
        <v>137</v>
      </c>
      <c r="D441" s="2" t="s">
        <v>69</v>
      </c>
      <c r="E441" s="12" t="s">
        <v>26</v>
      </c>
      <c r="F441" s="83">
        <f>'Final Output'!K24</f>
        <v>1.1350594456600873</v>
      </c>
    </row>
    <row r="442" spans="1:6" x14ac:dyDescent="0.45">
      <c r="A442" s="65" t="s">
        <v>36</v>
      </c>
      <c r="B442" s="2" t="s">
        <v>138</v>
      </c>
      <c r="C442" s="2" t="s">
        <v>139</v>
      </c>
      <c r="D442" s="2" t="s">
        <v>69</v>
      </c>
      <c r="E442" s="12" t="s">
        <v>26</v>
      </c>
      <c r="F442" s="83">
        <f>'Final Output'!K25</f>
        <v>1.615026815759405</v>
      </c>
    </row>
    <row r="443" spans="1:6" x14ac:dyDescent="0.45">
      <c r="A443" s="65" t="s">
        <v>36</v>
      </c>
      <c r="B443" s="2" t="s">
        <v>140</v>
      </c>
      <c r="C443" s="2" t="s">
        <v>141</v>
      </c>
      <c r="D443" s="2" t="s">
        <v>69</v>
      </c>
      <c r="E443" s="12" t="s">
        <v>26</v>
      </c>
      <c r="F443" s="83">
        <f>'Final Output'!K29</f>
        <v>-1.2132078084332143</v>
      </c>
    </row>
    <row r="444" spans="1:6" x14ac:dyDescent="0.45">
      <c r="A444" s="65" t="s">
        <v>36</v>
      </c>
      <c r="B444" s="2" t="s">
        <v>142</v>
      </c>
      <c r="C444" s="2" t="s">
        <v>143</v>
      </c>
      <c r="D444" s="2" t="s">
        <v>69</v>
      </c>
      <c r="E444" s="12" t="s">
        <v>26</v>
      </c>
      <c r="F444" s="83">
        <f>'Final Output'!K30</f>
        <v>-0.8007336519739795</v>
      </c>
    </row>
    <row r="445" spans="1:6" x14ac:dyDescent="0.45">
      <c r="A445" s="65" t="s">
        <v>36</v>
      </c>
      <c r="B445" s="2" t="s">
        <v>144</v>
      </c>
      <c r="C445" s="2" t="s">
        <v>145</v>
      </c>
      <c r="D445" s="2" t="s">
        <v>69</v>
      </c>
      <c r="E445" s="12" t="s">
        <v>26</v>
      </c>
      <c r="F445" s="83">
        <f>'Final Output'!K31</f>
        <v>-0.6305981089193724</v>
      </c>
    </row>
    <row r="446" spans="1:6" x14ac:dyDescent="0.45">
      <c r="A446" s="65" t="s">
        <v>36</v>
      </c>
      <c r="B446" s="2" t="s">
        <v>146</v>
      </c>
      <c r="C446" s="2" t="s">
        <v>147</v>
      </c>
      <c r="D446" s="2" t="s">
        <v>69</v>
      </c>
      <c r="E446" s="12" t="s">
        <v>26</v>
      </c>
      <c r="F446" s="83">
        <f>'Final Output'!K32</f>
        <v>-0.49737562749240172</v>
      </c>
    </row>
    <row r="447" spans="1:6" x14ac:dyDescent="0.45">
      <c r="A447" s="65" t="s">
        <v>36</v>
      </c>
      <c r="B447" s="2" t="s">
        <v>148</v>
      </c>
      <c r="C447" s="2" t="s">
        <v>149</v>
      </c>
      <c r="D447" s="2" t="s">
        <v>69</v>
      </c>
      <c r="E447" s="12" t="s">
        <v>26</v>
      </c>
      <c r="F447" s="83">
        <f>'Final Output'!K33</f>
        <v>-0.39602359943709536</v>
      </c>
    </row>
    <row r="448" spans="1:6" x14ac:dyDescent="0.45">
      <c r="A448" s="65" t="s">
        <v>36</v>
      </c>
      <c r="B448" s="2" t="s">
        <v>150</v>
      </c>
      <c r="C448" s="2" t="s">
        <v>151</v>
      </c>
      <c r="D448" s="2" t="s">
        <v>69</v>
      </c>
      <c r="E448" s="12" t="s">
        <v>26</v>
      </c>
      <c r="F448" s="83">
        <f>'Final Output'!K34</f>
        <v>-0.18195151150795497</v>
      </c>
    </row>
    <row r="449" spans="1:6" x14ac:dyDescent="0.45">
      <c r="A449" s="65" t="s">
        <v>36</v>
      </c>
      <c r="B449" s="2" t="s">
        <v>152</v>
      </c>
      <c r="C449" s="2" t="s">
        <v>153</v>
      </c>
      <c r="D449" s="2" t="s">
        <v>69</v>
      </c>
      <c r="E449" s="12" t="s">
        <v>26</v>
      </c>
      <c r="F449" s="83">
        <f>'Final Output'!K35</f>
        <v>-0.10671944592169762</v>
      </c>
    </row>
    <row r="450" spans="1:6" x14ac:dyDescent="0.45">
      <c r="A450" s="65" t="s">
        <v>36</v>
      </c>
      <c r="B450" s="2" t="s">
        <v>154</v>
      </c>
      <c r="C450" s="2" t="s">
        <v>155</v>
      </c>
      <c r="D450" s="2" t="s">
        <v>69</v>
      </c>
      <c r="E450" s="12" t="s">
        <v>26</v>
      </c>
      <c r="F450" s="83">
        <f>'Final Output'!K36</f>
        <v>-3.3174134987240568E-2</v>
      </c>
    </row>
    <row r="451" spans="1:6" x14ac:dyDescent="0.45">
      <c r="A451" s="65" t="s">
        <v>36</v>
      </c>
      <c r="B451" s="2" t="s">
        <v>156</v>
      </c>
      <c r="C451" s="2" t="s">
        <v>157</v>
      </c>
      <c r="D451" s="2" t="s">
        <v>69</v>
      </c>
      <c r="E451" s="12" t="s">
        <v>26</v>
      </c>
      <c r="F451" s="83">
        <f>'Final Output'!K37</f>
        <v>0</v>
      </c>
    </row>
    <row r="452" spans="1:6" x14ac:dyDescent="0.45">
      <c r="A452" s="65" t="s">
        <v>36</v>
      </c>
      <c r="B452" s="2" t="s">
        <v>158</v>
      </c>
      <c r="C452" s="2" t="s">
        <v>159</v>
      </c>
      <c r="D452" s="2" t="s">
        <v>69</v>
      </c>
      <c r="E452" s="12" t="s">
        <v>26</v>
      </c>
      <c r="F452" s="83">
        <f>'Final Output'!K38</f>
        <v>4.4237816637214794E-2</v>
      </c>
    </row>
    <row r="453" spans="1:6" x14ac:dyDescent="0.45">
      <c r="A453" s="65" t="s">
        <v>36</v>
      </c>
      <c r="B453" s="2" t="s">
        <v>160</v>
      </c>
      <c r="C453" s="2" t="s">
        <v>161</v>
      </c>
      <c r="D453" s="2" t="s">
        <v>69</v>
      </c>
      <c r="E453" s="12" t="s">
        <v>26</v>
      </c>
      <c r="F453" s="83">
        <f>'Final Output'!K39</f>
        <v>0.15136402244310126</v>
      </c>
    </row>
    <row r="454" spans="1:6" x14ac:dyDescent="0.45">
      <c r="A454" s="65" t="s">
        <v>36</v>
      </c>
      <c r="B454" s="2" t="s">
        <v>162</v>
      </c>
      <c r="C454" s="2" t="s">
        <v>163</v>
      </c>
      <c r="D454" s="2" t="s">
        <v>69</v>
      </c>
      <c r="E454" s="12" t="s">
        <v>26</v>
      </c>
      <c r="F454" s="83">
        <f>'Final Output'!K40</f>
        <v>0.32439425427950058</v>
      </c>
    </row>
    <row r="455" spans="1:6" x14ac:dyDescent="0.45">
      <c r="A455" s="65" t="s">
        <v>36</v>
      </c>
      <c r="B455" s="2" t="s">
        <v>164</v>
      </c>
      <c r="C455" s="2" t="s">
        <v>165</v>
      </c>
      <c r="D455" s="2" t="s">
        <v>69</v>
      </c>
      <c r="E455" s="12" t="s">
        <v>26</v>
      </c>
      <c r="F455" s="83">
        <f>'Final Output'!K41</f>
        <v>0.53770346193595653</v>
      </c>
    </row>
    <row r="456" spans="1:6" x14ac:dyDescent="0.45">
      <c r="A456" s="65" t="s">
        <v>36</v>
      </c>
      <c r="B456" s="2" t="s">
        <v>166</v>
      </c>
      <c r="C456" s="2" t="s">
        <v>167</v>
      </c>
      <c r="D456" s="2" t="s">
        <v>69</v>
      </c>
      <c r="E456" s="12" t="s">
        <v>26</v>
      </c>
      <c r="F456" s="83">
        <f>'Final Output'!K42</f>
        <v>0.73682474738493942</v>
      </c>
    </row>
    <row r="457" spans="1:6" x14ac:dyDescent="0.45">
      <c r="A457" s="65" t="s">
        <v>36</v>
      </c>
      <c r="B457" s="2" t="s">
        <v>168</v>
      </c>
      <c r="C457" s="2" t="s">
        <v>169</v>
      </c>
      <c r="D457" s="2" t="s">
        <v>69</v>
      </c>
      <c r="E457" s="12" t="s">
        <v>26</v>
      </c>
      <c r="F457" s="83">
        <f>'Final Output'!K43</f>
        <v>0.94404235062167463</v>
      </c>
    </row>
    <row r="458" spans="1:6" x14ac:dyDescent="0.45">
      <c r="A458" s="65" t="s">
        <v>36</v>
      </c>
      <c r="B458" s="2" t="s">
        <v>170</v>
      </c>
      <c r="C458" s="2" t="s">
        <v>171</v>
      </c>
      <c r="D458" s="2" t="s">
        <v>69</v>
      </c>
      <c r="E458" s="12" t="s">
        <v>26</v>
      </c>
      <c r="F458" s="83">
        <f>'Final Output'!K44</f>
        <v>1.0748824785888091</v>
      </c>
    </row>
    <row r="459" spans="1:6" x14ac:dyDescent="0.45">
      <c r="A459" s="65" t="s">
        <v>36</v>
      </c>
      <c r="B459" s="2" t="s">
        <v>172</v>
      </c>
      <c r="C459" s="2" t="s">
        <v>173</v>
      </c>
      <c r="D459" s="2" t="s">
        <v>69</v>
      </c>
      <c r="E459" s="12" t="s">
        <v>26</v>
      </c>
      <c r="F459" s="83">
        <f>'Final Output'!K45</f>
        <v>1.2793028630155538</v>
      </c>
    </row>
    <row r="460" spans="1:6" x14ac:dyDescent="0.45">
      <c r="A460" s="65" t="s">
        <v>37</v>
      </c>
      <c r="B460" s="11" t="s">
        <v>95</v>
      </c>
      <c r="C460" s="11" t="s">
        <v>96</v>
      </c>
      <c r="D460" s="11" t="s">
        <v>97</v>
      </c>
      <c r="E460" s="12" t="s">
        <v>26</v>
      </c>
      <c r="F460" s="81" t="str">
        <f ca="1">CONCATENATE("[…]", TEXT(NOW(),"dd/mm/yyy hh:mm:ss"))</f>
        <v>[…]12/12/2024 16:37:48</v>
      </c>
    </row>
    <row r="461" spans="1:6" x14ac:dyDescent="0.45">
      <c r="A461" s="65" t="s">
        <v>37</v>
      </c>
      <c r="B461" s="11" t="s">
        <v>98</v>
      </c>
      <c r="C461" s="11" t="s">
        <v>99</v>
      </c>
      <c r="D461" s="11" t="s">
        <v>97</v>
      </c>
      <c r="E461" s="12" t="s">
        <v>26</v>
      </c>
      <c r="F461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462" spans="1:6" x14ac:dyDescent="0.45">
      <c r="A462" s="65" t="s">
        <v>37</v>
      </c>
      <c r="B462" s="11" t="s">
        <v>100</v>
      </c>
      <c r="C462" s="11" t="s">
        <v>101</v>
      </c>
      <c r="D462" s="11" t="s">
        <v>97</v>
      </c>
      <c r="E462" s="12" t="s">
        <v>26</v>
      </c>
      <c r="F462" s="12" t="str">
        <f>F_Inputs!$E$1</f>
        <v>Run on 13 Nov 2024 17:00</v>
      </c>
    </row>
    <row r="463" spans="1:6" x14ac:dyDescent="0.45">
      <c r="A463" s="65" t="s">
        <v>37</v>
      </c>
      <c r="B463" s="11" t="s">
        <v>102</v>
      </c>
      <c r="C463" s="11" t="s">
        <v>103</v>
      </c>
      <c r="D463" s="11" t="s">
        <v>104</v>
      </c>
      <c r="E463" s="12" t="s">
        <v>26</v>
      </c>
      <c r="F463" s="82" t="s">
        <v>105</v>
      </c>
    </row>
    <row r="464" spans="1:6" x14ac:dyDescent="0.45">
      <c r="A464" s="65" t="s">
        <v>37</v>
      </c>
      <c r="B464" s="2" t="s">
        <v>106</v>
      </c>
      <c r="C464" s="2" t="s">
        <v>107</v>
      </c>
      <c r="D464" s="2" t="s">
        <v>69</v>
      </c>
      <c r="E464" s="12" t="s">
        <v>26</v>
      </c>
      <c r="F464" s="83">
        <f>'Final Output'!K9</f>
        <v>-1.4837079849545212</v>
      </c>
    </row>
    <row r="465" spans="1:6" x14ac:dyDescent="0.45">
      <c r="A465" s="65" t="s">
        <v>37</v>
      </c>
      <c r="B465" s="2" t="s">
        <v>108</v>
      </c>
      <c r="C465" s="2" t="s">
        <v>109</v>
      </c>
      <c r="D465" s="2" t="s">
        <v>69</v>
      </c>
      <c r="E465" s="12" t="s">
        <v>26</v>
      </c>
      <c r="F465" s="83">
        <f>'Final Output'!K10</f>
        <v>-1.1365719181751426</v>
      </c>
    </row>
    <row r="466" spans="1:6" x14ac:dyDescent="0.45">
      <c r="A466" s="65" t="s">
        <v>37</v>
      </c>
      <c r="B466" s="2" t="s">
        <v>110</v>
      </c>
      <c r="C466" s="2" t="s">
        <v>111</v>
      </c>
      <c r="D466" s="2" t="s">
        <v>69</v>
      </c>
      <c r="E466" s="12" t="s">
        <v>26</v>
      </c>
      <c r="F466" s="83">
        <f>'Final Output'!K11</f>
        <v>-0.59420107647612719</v>
      </c>
    </row>
    <row r="467" spans="1:6" x14ac:dyDescent="0.45">
      <c r="A467" s="65" t="s">
        <v>37</v>
      </c>
      <c r="B467" s="2" t="s">
        <v>112</v>
      </c>
      <c r="C467" s="2" t="s">
        <v>113</v>
      </c>
      <c r="D467" s="2" t="s">
        <v>69</v>
      </c>
      <c r="E467" s="12" t="s">
        <v>26</v>
      </c>
      <c r="F467" s="83">
        <f>'Final Output'!K12</f>
        <v>-0.41524535764080656</v>
      </c>
    </row>
    <row r="468" spans="1:6" x14ac:dyDescent="0.45">
      <c r="A468" s="65" t="s">
        <v>37</v>
      </c>
      <c r="B468" s="2" t="s">
        <v>114</v>
      </c>
      <c r="C468" s="2" t="s">
        <v>115</v>
      </c>
      <c r="D468" s="2" t="s">
        <v>69</v>
      </c>
      <c r="E468" s="12" t="s">
        <v>26</v>
      </c>
      <c r="F468" s="83">
        <f>'Final Output'!K13</f>
        <v>-0.28410869417646634</v>
      </c>
    </row>
    <row r="469" spans="1:6" x14ac:dyDescent="0.45">
      <c r="A469" s="65" t="s">
        <v>37</v>
      </c>
      <c r="B469" s="2" t="s">
        <v>116</v>
      </c>
      <c r="C469" s="2" t="s">
        <v>117</v>
      </c>
      <c r="D469" s="2" t="s">
        <v>69</v>
      </c>
      <c r="E469" s="12" t="s">
        <v>26</v>
      </c>
      <c r="F469" s="83">
        <f>'Final Output'!K14</f>
        <v>-0.21134671476907207</v>
      </c>
    </row>
    <row r="470" spans="1:6" x14ac:dyDescent="0.45">
      <c r="A470" s="65" t="s">
        <v>37</v>
      </c>
      <c r="B470" s="2" t="s">
        <v>118</v>
      </c>
      <c r="C470" s="2" t="s">
        <v>119</v>
      </c>
      <c r="D470" s="2" t="s">
        <v>69</v>
      </c>
      <c r="E470" s="12" t="s">
        <v>26</v>
      </c>
      <c r="F470" s="83">
        <f>'Final Output'!K15</f>
        <v>-0.13941493956803</v>
      </c>
    </row>
    <row r="471" spans="1:6" x14ac:dyDescent="0.45">
      <c r="A471" s="65" t="s">
        <v>37</v>
      </c>
      <c r="B471" s="2" t="s">
        <v>120</v>
      </c>
      <c r="C471" s="2" t="s">
        <v>121</v>
      </c>
      <c r="D471" s="2" t="s">
        <v>69</v>
      </c>
      <c r="E471" s="12" t="s">
        <v>26</v>
      </c>
      <c r="F471" s="83">
        <f>'Final Output'!K16</f>
        <v>-6.733468563279274E-2</v>
      </c>
    </row>
    <row r="472" spans="1:6" x14ac:dyDescent="0.45">
      <c r="A472" s="65" t="s">
        <v>37</v>
      </c>
      <c r="B472" s="2" t="s">
        <v>122</v>
      </c>
      <c r="C472" s="2" t="s">
        <v>123</v>
      </c>
      <c r="D472" s="2" t="s">
        <v>69</v>
      </c>
      <c r="E472" s="12" t="s">
        <v>26</v>
      </c>
      <c r="F472" s="83">
        <f>'Final Output'!K17</f>
        <v>0</v>
      </c>
    </row>
    <row r="473" spans="1:6" x14ac:dyDescent="0.45">
      <c r="A473" s="65" t="s">
        <v>37</v>
      </c>
      <c r="B473" s="2" t="s">
        <v>124</v>
      </c>
      <c r="C473" s="2" t="s">
        <v>125</v>
      </c>
      <c r="D473" s="2" t="s">
        <v>69</v>
      </c>
      <c r="E473" s="12" t="s">
        <v>26</v>
      </c>
      <c r="F473" s="83">
        <f>'Final Output'!K18</f>
        <v>7.6546606473526374E-2</v>
      </c>
    </row>
    <row r="474" spans="1:6" x14ac:dyDescent="0.45">
      <c r="A474" s="65" t="s">
        <v>37</v>
      </c>
      <c r="B474" s="2" t="s">
        <v>126</v>
      </c>
      <c r="C474" s="2" t="s">
        <v>127</v>
      </c>
      <c r="D474" s="2" t="s">
        <v>69</v>
      </c>
      <c r="E474" s="12" t="s">
        <v>26</v>
      </c>
      <c r="F474" s="83">
        <f>'Final Output'!K19</f>
        <v>0.14041744805097467</v>
      </c>
    </row>
    <row r="475" spans="1:6" x14ac:dyDescent="0.45">
      <c r="A475" s="65" t="s">
        <v>37</v>
      </c>
      <c r="B475" s="2" t="s">
        <v>128</v>
      </c>
      <c r="C475" s="2" t="s">
        <v>129</v>
      </c>
      <c r="D475" s="2" t="s">
        <v>69</v>
      </c>
      <c r="E475" s="12" t="s">
        <v>26</v>
      </c>
      <c r="F475" s="83">
        <f>'Final Output'!K20</f>
        <v>0.22682459207767666</v>
      </c>
    </row>
    <row r="476" spans="1:6" x14ac:dyDescent="0.45">
      <c r="A476" s="65" t="s">
        <v>37</v>
      </c>
      <c r="B476" s="2" t="s">
        <v>130</v>
      </c>
      <c r="C476" s="2" t="s">
        <v>131</v>
      </c>
      <c r="D476" s="2" t="s">
        <v>69</v>
      </c>
      <c r="E476" s="12" t="s">
        <v>26</v>
      </c>
      <c r="F476" s="83">
        <f>'Final Output'!K21</f>
        <v>0.29802217724222141</v>
      </c>
    </row>
    <row r="477" spans="1:6" x14ac:dyDescent="0.45">
      <c r="A477" s="65" t="s">
        <v>37</v>
      </c>
      <c r="B477" s="2" t="s">
        <v>132</v>
      </c>
      <c r="C477" s="2" t="s">
        <v>133</v>
      </c>
      <c r="D477" s="2" t="s">
        <v>69</v>
      </c>
      <c r="E477" s="12" t="s">
        <v>26</v>
      </c>
      <c r="F477" s="83">
        <f>'Final Output'!K22</f>
        <v>0.46963846414915594</v>
      </c>
    </row>
    <row r="478" spans="1:6" x14ac:dyDescent="0.45">
      <c r="A478" s="65" t="s">
        <v>37</v>
      </c>
      <c r="B478" s="2" t="s">
        <v>134</v>
      </c>
      <c r="C478" s="2" t="s">
        <v>135</v>
      </c>
      <c r="D478" s="2" t="s">
        <v>69</v>
      </c>
      <c r="E478" s="12" t="s">
        <v>26</v>
      </c>
      <c r="F478" s="83">
        <f>'Final Output'!K23</f>
        <v>0.85372492724387583</v>
      </c>
    </row>
    <row r="479" spans="1:6" x14ac:dyDescent="0.45">
      <c r="A479" s="65" t="s">
        <v>37</v>
      </c>
      <c r="B479" s="2" t="s">
        <v>136</v>
      </c>
      <c r="C479" s="2" t="s">
        <v>137</v>
      </c>
      <c r="D479" s="2" t="s">
        <v>69</v>
      </c>
      <c r="E479" s="12" t="s">
        <v>26</v>
      </c>
      <c r="F479" s="83">
        <f>'Final Output'!K24</f>
        <v>1.1350594456600873</v>
      </c>
    </row>
    <row r="480" spans="1:6" x14ac:dyDescent="0.45">
      <c r="A480" s="65" t="s">
        <v>37</v>
      </c>
      <c r="B480" s="2" t="s">
        <v>138</v>
      </c>
      <c r="C480" s="2" t="s">
        <v>139</v>
      </c>
      <c r="D480" s="2" t="s">
        <v>69</v>
      </c>
      <c r="E480" s="12" t="s">
        <v>26</v>
      </c>
      <c r="F480" s="83">
        <f>'Final Output'!K25</f>
        <v>1.615026815759405</v>
      </c>
    </row>
    <row r="481" spans="1:6" x14ac:dyDescent="0.45">
      <c r="A481" s="65" t="s">
        <v>37</v>
      </c>
      <c r="B481" s="2" t="s">
        <v>140</v>
      </c>
      <c r="C481" s="2" t="s">
        <v>141</v>
      </c>
      <c r="D481" s="2" t="s">
        <v>69</v>
      </c>
      <c r="E481" s="12" t="s">
        <v>26</v>
      </c>
      <c r="F481" s="83">
        <f>'Final Output'!K29</f>
        <v>-1.2132078084332143</v>
      </c>
    </row>
    <row r="482" spans="1:6" x14ac:dyDescent="0.45">
      <c r="A482" s="65" t="s">
        <v>37</v>
      </c>
      <c r="B482" s="2" t="s">
        <v>142</v>
      </c>
      <c r="C482" s="2" t="s">
        <v>143</v>
      </c>
      <c r="D482" s="2" t="s">
        <v>69</v>
      </c>
      <c r="E482" s="12" t="s">
        <v>26</v>
      </c>
      <c r="F482" s="83">
        <f>'Final Output'!K30</f>
        <v>-0.8007336519739795</v>
      </c>
    </row>
    <row r="483" spans="1:6" x14ac:dyDescent="0.45">
      <c r="A483" s="65" t="s">
        <v>37</v>
      </c>
      <c r="B483" s="2" t="s">
        <v>144</v>
      </c>
      <c r="C483" s="2" t="s">
        <v>145</v>
      </c>
      <c r="D483" s="2" t="s">
        <v>69</v>
      </c>
      <c r="E483" s="12" t="s">
        <v>26</v>
      </c>
      <c r="F483" s="83">
        <f>'Final Output'!K31</f>
        <v>-0.6305981089193724</v>
      </c>
    </row>
    <row r="484" spans="1:6" x14ac:dyDescent="0.45">
      <c r="A484" s="65" t="s">
        <v>37</v>
      </c>
      <c r="B484" s="2" t="s">
        <v>146</v>
      </c>
      <c r="C484" s="2" t="s">
        <v>147</v>
      </c>
      <c r="D484" s="2" t="s">
        <v>69</v>
      </c>
      <c r="E484" s="12" t="s">
        <v>26</v>
      </c>
      <c r="F484" s="83">
        <f>'Final Output'!K32</f>
        <v>-0.49737562749240172</v>
      </c>
    </row>
    <row r="485" spans="1:6" x14ac:dyDescent="0.45">
      <c r="A485" s="65" t="s">
        <v>37</v>
      </c>
      <c r="B485" s="2" t="s">
        <v>148</v>
      </c>
      <c r="C485" s="2" t="s">
        <v>149</v>
      </c>
      <c r="D485" s="2" t="s">
        <v>69</v>
      </c>
      <c r="E485" s="12" t="s">
        <v>26</v>
      </c>
      <c r="F485" s="83">
        <f>'Final Output'!K33</f>
        <v>-0.39602359943709536</v>
      </c>
    </row>
    <row r="486" spans="1:6" x14ac:dyDescent="0.45">
      <c r="A486" s="65" t="s">
        <v>37</v>
      </c>
      <c r="B486" s="2" t="s">
        <v>150</v>
      </c>
      <c r="C486" s="2" t="s">
        <v>151</v>
      </c>
      <c r="D486" s="2" t="s">
        <v>69</v>
      </c>
      <c r="E486" s="12" t="s">
        <v>26</v>
      </c>
      <c r="F486" s="83">
        <f>'Final Output'!K34</f>
        <v>-0.18195151150795497</v>
      </c>
    </row>
    <row r="487" spans="1:6" x14ac:dyDescent="0.45">
      <c r="A487" s="65" t="s">
        <v>37</v>
      </c>
      <c r="B487" s="2" t="s">
        <v>152</v>
      </c>
      <c r="C487" s="2" t="s">
        <v>153</v>
      </c>
      <c r="D487" s="2" t="s">
        <v>69</v>
      </c>
      <c r="E487" s="12" t="s">
        <v>26</v>
      </c>
      <c r="F487" s="83">
        <f>'Final Output'!K35</f>
        <v>-0.10671944592169762</v>
      </c>
    </row>
    <row r="488" spans="1:6" x14ac:dyDescent="0.45">
      <c r="A488" s="65" t="s">
        <v>37</v>
      </c>
      <c r="B488" s="2" t="s">
        <v>154</v>
      </c>
      <c r="C488" s="2" t="s">
        <v>155</v>
      </c>
      <c r="D488" s="2" t="s">
        <v>69</v>
      </c>
      <c r="E488" s="12" t="s">
        <v>26</v>
      </c>
      <c r="F488" s="83">
        <f>'Final Output'!K36</f>
        <v>-3.3174134987240568E-2</v>
      </c>
    </row>
    <row r="489" spans="1:6" x14ac:dyDescent="0.45">
      <c r="A489" s="65" t="s">
        <v>37</v>
      </c>
      <c r="B489" s="2" t="s">
        <v>156</v>
      </c>
      <c r="C489" s="2" t="s">
        <v>157</v>
      </c>
      <c r="D489" s="2" t="s">
        <v>69</v>
      </c>
      <c r="E489" s="12" t="s">
        <v>26</v>
      </c>
      <c r="F489" s="83">
        <f>'Final Output'!K37</f>
        <v>0</v>
      </c>
    </row>
    <row r="490" spans="1:6" x14ac:dyDescent="0.45">
      <c r="A490" s="65" t="s">
        <v>37</v>
      </c>
      <c r="B490" s="2" t="s">
        <v>158</v>
      </c>
      <c r="C490" s="2" t="s">
        <v>159</v>
      </c>
      <c r="D490" s="2" t="s">
        <v>69</v>
      </c>
      <c r="E490" s="12" t="s">
        <v>26</v>
      </c>
      <c r="F490" s="83">
        <f>'Final Output'!K38</f>
        <v>4.4237816637214794E-2</v>
      </c>
    </row>
    <row r="491" spans="1:6" x14ac:dyDescent="0.45">
      <c r="A491" s="65" t="s">
        <v>37</v>
      </c>
      <c r="B491" s="2" t="s">
        <v>160</v>
      </c>
      <c r="C491" s="2" t="s">
        <v>161</v>
      </c>
      <c r="D491" s="2" t="s">
        <v>69</v>
      </c>
      <c r="E491" s="12" t="s">
        <v>26</v>
      </c>
      <c r="F491" s="83">
        <f>'Final Output'!K39</f>
        <v>0.15136402244310126</v>
      </c>
    </row>
    <row r="492" spans="1:6" x14ac:dyDescent="0.45">
      <c r="A492" s="65" t="s">
        <v>37</v>
      </c>
      <c r="B492" s="2" t="s">
        <v>162</v>
      </c>
      <c r="C492" s="2" t="s">
        <v>163</v>
      </c>
      <c r="D492" s="2" t="s">
        <v>69</v>
      </c>
      <c r="E492" s="12" t="s">
        <v>26</v>
      </c>
      <c r="F492" s="83">
        <f>'Final Output'!K40</f>
        <v>0.32439425427950058</v>
      </c>
    </row>
    <row r="493" spans="1:6" x14ac:dyDescent="0.45">
      <c r="A493" s="65" t="s">
        <v>37</v>
      </c>
      <c r="B493" s="2" t="s">
        <v>164</v>
      </c>
      <c r="C493" s="2" t="s">
        <v>165</v>
      </c>
      <c r="D493" s="2" t="s">
        <v>69</v>
      </c>
      <c r="E493" s="12" t="s">
        <v>26</v>
      </c>
      <c r="F493" s="83">
        <f>'Final Output'!K41</f>
        <v>0.53770346193595653</v>
      </c>
    </row>
    <row r="494" spans="1:6" x14ac:dyDescent="0.45">
      <c r="A494" s="65" t="s">
        <v>37</v>
      </c>
      <c r="B494" s="2" t="s">
        <v>166</v>
      </c>
      <c r="C494" s="2" t="s">
        <v>167</v>
      </c>
      <c r="D494" s="2" t="s">
        <v>69</v>
      </c>
      <c r="E494" s="12" t="s">
        <v>26</v>
      </c>
      <c r="F494" s="83">
        <f>'Final Output'!K42</f>
        <v>0.73682474738493942</v>
      </c>
    </row>
    <row r="495" spans="1:6" x14ac:dyDescent="0.45">
      <c r="A495" s="65" t="s">
        <v>37</v>
      </c>
      <c r="B495" s="2" t="s">
        <v>168</v>
      </c>
      <c r="C495" s="2" t="s">
        <v>169</v>
      </c>
      <c r="D495" s="2" t="s">
        <v>69</v>
      </c>
      <c r="E495" s="12" t="s">
        <v>26</v>
      </c>
      <c r="F495" s="83">
        <f>'Final Output'!K43</f>
        <v>0.94404235062167463</v>
      </c>
    </row>
    <row r="496" spans="1:6" x14ac:dyDescent="0.45">
      <c r="A496" s="65" t="s">
        <v>37</v>
      </c>
      <c r="B496" s="2" t="s">
        <v>170</v>
      </c>
      <c r="C496" s="2" t="s">
        <v>171</v>
      </c>
      <c r="D496" s="2" t="s">
        <v>69</v>
      </c>
      <c r="E496" s="12" t="s">
        <v>26</v>
      </c>
      <c r="F496" s="83">
        <f>'Final Output'!K44</f>
        <v>1.0748824785888091</v>
      </c>
    </row>
    <row r="497" spans="1:6" x14ac:dyDescent="0.45">
      <c r="A497" s="65" t="s">
        <v>37</v>
      </c>
      <c r="B497" s="2" t="s">
        <v>172</v>
      </c>
      <c r="C497" s="2" t="s">
        <v>173</v>
      </c>
      <c r="D497" s="2" t="s">
        <v>69</v>
      </c>
      <c r="E497" s="12" t="s">
        <v>26</v>
      </c>
      <c r="F497" s="83">
        <f>'Final Output'!K45</f>
        <v>1.2793028630155538</v>
      </c>
    </row>
    <row r="498" spans="1:6" x14ac:dyDescent="0.45">
      <c r="A498" s="65" t="s">
        <v>38</v>
      </c>
      <c r="B498" s="11" t="s">
        <v>95</v>
      </c>
      <c r="C498" s="11" t="s">
        <v>96</v>
      </c>
      <c r="D498" s="11" t="s">
        <v>97</v>
      </c>
      <c r="E498" s="12" t="s">
        <v>26</v>
      </c>
      <c r="F498" s="81" t="str">
        <f ca="1">CONCATENATE("[…]", TEXT(NOW(),"dd/mm/yyy hh:mm:ss"))</f>
        <v>[…]12/12/2024 16:37:48</v>
      </c>
    </row>
    <row r="499" spans="1:6" x14ac:dyDescent="0.45">
      <c r="A499" s="65" t="s">
        <v>38</v>
      </c>
      <c r="B499" s="11" t="s">
        <v>98</v>
      </c>
      <c r="C499" s="11" t="s">
        <v>99</v>
      </c>
      <c r="D499" s="11" t="s">
        <v>97</v>
      </c>
      <c r="E499" s="12" t="s">
        <v>26</v>
      </c>
      <c r="F499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500" spans="1:6" x14ac:dyDescent="0.45">
      <c r="A500" s="65" t="s">
        <v>38</v>
      </c>
      <c r="B500" s="11" t="s">
        <v>100</v>
      </c>
      <c r="C500" s="11" t="s">
        <v>101</v>
      </c>
      <c r="D500" s="11" t="s">
        <v>97</v>
      </c>
      <c r="E500" s="12" t="s">
        <v>26</v>
      </c>
      <c r="F500" s="12" t="str">
        <f>F_Inputs!$E$1</f>
        <v>Run on 13 Nov 2024 17:00</v>
      </c>
    </row>
    <row r="501" spans="1:6" x14ac:dyDescent="0.45">
      <c r="A501" s="65" t="s">
        <v>38</v>
      </c>
      <c r="B501" s="11" t="s">
        <v>102</v>
      </c>
      <c r="C501" s="11" t="s">
        <v>103</v>
      </c>
      <c r="D501" s="11" t="s">
        <v>104</v>
      </c>
      <c r="E501" s="12" t="s">
        <v>26</v>
      </c>
      <c r="F501" s="82" t="s">
        <v>105</v>
      </c>
    </row>
    <row r="502" spans="1:6" x14ac:dyDescent="0.45">
      <c r="A502" s="65" t="s">
        <v>38</v>
      </c>
      <c r="B502" s="2" t="s">
        <v>106</v>
      </c>
      <c r="C502" s="2" t="s">
        <v>107</v>
      </c>
      <c r="D502" s="2" t="s">
        <v>69</v>
      </c>
      <c r="E502" s="12" t="s">
        <v>26</v>
      </c>
      <c r="F502" s="83">
        <f>'Final Output'!K9</f>
        <v>-1.4837079849545212</v>
      </c>
    </row>
    <row r="503" spans="1:6" x14ac:dyDescent="0.45">
      <c r="A503" s="65" t="s">
        <v>38</v>
      </c>
      <c r="B503" s="2" t="s">
        <v>108</v>
      </c>
      <c r="C503" s="2" t="s">
        <v>109</v>
      </c>
      <c r="D503" s="2" t="s">
        <v>69</v>
      </c>
      <c r="E503" s="12" t="s">
        <v>26</v>
      </c>
      <c r="F503" s="83">
        <f>'Final Output'!K10</f>
        <v>-1.1365719181751426</v>
      </c>
    </row>
    <row r="504" spans="1:6" x14ac:dyDescent="0.45">
      <c r="A504" s="65" t="s">
        <v>38</v>
      </c>
      <c r="B504" s="2" t="s">
        <v>110</v>
      </c>
      <c r="C504" s="2" t="s">
        <v>111</v>
      </c>
      <c r="D504" s="2" t="s">
        <v>69</v>
      </c>
      <c r="E504" s="12" t="s">
        <v>26</v>
      </c>
      <c r="F504" s="83">
        <f>'Final Output'!K11</f>
        <v>-0.59420107647612719</v>
      </c>
    </row>
    <row r="505" spans="1:6" x14ac:dyDescent="0.45">
      <c r="A505" s="65" t="s">
        <v>38</v>
      </c>
      <c r="B505" s="2" t="s">
        <v>112</v>
      </c>
      <c r="C505" s="2" t="s">
        <v>113</v>
      </c>
      <c r="D505" s="2" t="s">
        <v>69</v>
      </c>
      <c r="E505" s="12" t="s">
        <v>26</v>
      </c>
      <c r="F505" s="83">
        <f>'Final Output'!K12</f>
        <v>-0.41524535764080656</v>
      </c>
    </row>
    <row r="506" spans="1:6" x14ac:dyDescent="0.45">
      <c r="A506" s="65" t="s">
        <v>38</v>
      </c>
      <c r="B506" s="2" t="s">
        <v>114</v>
      </c>
      <c r="C506" s="2" t="s">
        <v>115</v>
      </c>
      <c r="D506" s="2" t="s">
        <v>69</v>
      </c>
      <c r="E506" s="12" t="s">
        <v>26</v>
      </c>
      <c r="F506" s="83">
        <f>'Final Output'!K13</f>
        <v>-0.28410869417646634</v>
      </c>
    </row>
    <row r="507" spans="1:6" x14ac:dyDescent="0.45">
      <c r="A507" s="65" t="s">
        <v>38</v>
      </c>
      <c r="B507" s="2" t="s">
        <v>116</v>
      </c>
      <c r="C507" s="2" t="s">
        <v>117</v>
      </c>
      <c r="D507" s="2" t="s">
        <v>69</v>
      </c>
      <c r="E507" s="12" t="s">
        <v>26</v>
      </c>
      <c r="F507" s="83">
        <f>'Final Output'!K14</f>
        <v>-0.21134671476907207</v>
      </c>
    </row>
    <row r="508" spans="1:6" x14ac:dyDescent="0.45">
      <c r="A508" s="65" t="s">
        <v>38</v>
      </c>
      <c r="B508" s="2" t="s">
        <v>118</v>
      </c>
      <c r="C508" s="2" t="s">
        <v>119</v>
      </c>
      <c r="D508" s="2" t="s">
        <v>69</v>
      </c>
      <c r="E508" s="12" t="s">
        <v>26</v>
      </c>
      <c r="F508" s="83">
        <f>'Final Output'!K15</f>
        <v>-0.13941493956803</v>
      </c>
    </row>
    <row r="509" spans="1:6" x14ac:dyDescent="0.45">
      <c r="A509" s="65" t="s">
        <v>38</v>
      </c>
      <c r="B509" s="2" t="s">
        <v>120</v>
      </c>
      <c r="C509" s="2" t="s">
        <v>121</v>
      </c>
      <c r="D509" s="2" t="s">
        <v>69</v>
      </c>
      <c r="E509" s="12" t="s">
        <v>26</v>
      </c>
      <c r="F509" s="83">
        <f>'Final Output'!K16</f>
        <v>-6.733468563279274E-2</v>
      </c>
    </row>
    <row r="510" spans="1:6" x14ac:dyDescent="0.45">
      <c r="A510" s="65" t="s">
        <v>38</v>
      </c>
      <c r="B510" s="2" t="s">
        <v>122</v>
      </c>
      <c r="C510" s="2" t="s">
        <v>123</v>
      </c>
      <c r="D510" s="2" t="s">
        <v>69</v>
      </c>
      <c r="E510" s="12" t="s">
        <v>26</v>
      </c>
      <c r="F510" s="83">
        <f>'Final Output'!K17</f>
        <v>0</v>
      </c>
    </row>
    <row r="511" spans="1:6" x14ac:dyDescent="0.45">
      <c r="A511" s="65" t="s">
        <v>38</v>
      </c>
      <c r="B511" s="2" t="s">
        <v>124</v>
      </c>
      <c r="C511" s="2" t="s">
        <v>125</v>
      </c>
      <c r="D511" s="2" t="s">
        <v>69</v>
      </c>
      <c r="E511" s="12" t="s">
        <v>26</v>
      </c>
      <c r="F511" s="83">
        <f>'Final Output'!K18</f>
        <v>7.6546606473526374E-2</v>
      </c>
    </row>
    <row r="512" spans="1:6" x14ac:dyDescent="0.45">
      <c r="A512" s="65" t="s">
        <v>38</v>
      </c>
      <c r="B512" s="2" t="s">
        <v>126</v>
      </c>
      <c r="C512" s="2" t="s">
        <v>127</v>
      </c>
      <c r="D512" s="2" t="s">
        <v>69</v>
      </c>
      <c r="E512" s="12" t="s">
        <v>26</v>
      </c>
      <c r="F512" s="83">
        <f>'Final Output'!K19</f>
        <v>0.14041744805097467</v>
      </c>
    </row>
    <row r="513" spans="1:6" x14ac:dyDescent="0.45">
      <c r="A513" s="65" t="s">
        <v>38</v>
      </c>
      <c r="B513" s="2" t="s">
        <v>128</v>
      </c>
      <c r="C513" s="2" t="s">
        <v>129</v>
      </c>
      <c r="D513" s="2" t="s">
        <v>69</v>
      </c>
      <c r="E513" s="12" t="s">
        <v>26</v>
      </c>
      <c r="F513" s="83">
        <f>'Final Output'!K20</f>
        <v>0.22682459207767666</v>
      </c>
    </row>
    <row r="514" spans="1:6" x14ac:dyDescent="0.45">
      <c r="A514" s="65" t="s">
        <v>38</v>
      </c>
      <c r="B514" s="2" t="s">
        <v>130</v>
      </c>
      <c r="C514" s="2" t="s">
        <v>131</v>
      </c>
      <c r="D514" s="2" t="s">
        <v>69</v>
      </c>
      <c r="E514" s="12" t="s">
        <v>26</v>
      </c>
      <c r="F514" s="83">
        <f>'Final Output'!K21</f>
        <v>0.29802217724222141</v>
      </c>
    </row>
    <row r="515" spans="1:6" x14ac:dyDescent="0.45">
      <c r="A515" s="65" t="s">
        <v>38</v>
      </c>
      <c r="B515" s="2" t="s">
        <v>132</v>
      </c>
      <c r="C515" s="2" t="s">
        <v>133</v>
      </c>
      <c r="D515" s="2" t="s">
        <v>69</v>
      </c>
      <c r="E515" s="12" t="s">
        <v>26</v>
      </c>
      <c r="F515" s="83">
        <f>'Final Output'!K22</f>
        <v>0.46963846414915594</v>
      </c>
    </row>
    <row r="516" spans="1:6" x14ac:dyDescent="0.45">
      <c r="A516" s="65" t="s">
        <v>38</v>
      </c>
      <c r="B516" s="2" t="s">
        <v>134</v>
      </c>
      <c r="C516" s="2" t="s">
        <v>135</v>
      </c>
      <c r="D516" s="2" t="s">
        <v>69</v>
      </c>
      <c r="E516" s="12" t="s">
        <v>26</v>
      </c>
      <c r="F516" s="83">
        <f>'Final Output'!K23</f>
        <v>0.85372492724387583</v>
      </c>
    </row>
    <row r="517" spans="1:6" x14ac:dyDescent="0.45">
      <c r="A517" s="65" t="s">
        <v>38</v>
      </c>
      <c r="B517" s="2" t="s">
        <v>136</v>
      </c>
      <c r="C517" s="2" t="s">
        <v>137</v>
      </c>
      <c r="D517" s="2" t="s">
        <v>69</v>
      </c>
      <c r="E517" s="12" t="s">
        <v>26</v>
      </c>
      <c r="F517" s="83">
        <f>'Final Output'!K24</f>
        <v>1.1350594456600873</v>
      </c>
    </row>
    <row r="518" spans="1:6" x14ac:dyDescent="0.45">
      <c r="A518" s="65" t="s">
        <v>38</v>
      </c>
      <c r="B518" s="2" t="s">
        <v>138</v>
      </c>
      <c r="C518" s="2" t="s">
        <v>139</v>
      </c>
      <c r="D518" s="2" t="s">
        <v>69</v>
      </c>
      <c r="E518" s="12" t="s">
        <v>26</v>
      </c>
      <c r="F518" s="83">
        <f>'Final Output'!K25</f>
        <v>1.615026815759405</v>
      </c>
    </row>
    <row r="519" spans="1:6" x14ac:dyDescent="0.45">
      <c r="A519" s="65" t="s">
        <v>38</v>
      </c>
      <c r="B519" s="2" t="s">
        <v>140</v>
      </c>
      <c r="C519" s="2" t="s">
        <v>141</v>
      </c>
      <c r="D519" s="2" t="s">
        <v>69</v>
      </c>
      <c r="E519" s="12" t="s">
        <v>26</v>
      </c>
      <c r="F519" s="83">
        <f>'Final Output'!K29</f>
        <v>-1.2132078084332143</v>
      </c>
    </row>
    <row r="520" spans="1:6" x14ac:dyDescent="0.45">
      <c r="A520" s="65" t="s">
        <v>38</v>
      </c>
      <c r="B520" s="2" t="s">
        <v>142</v>
      </c>
      <c r="C520" s="2" t="s">
        <v>143</v>
      </c>
      <c r="D520" s="2" t="s">
        <v>69</v>
      </c>
      <c r="E520" s="12" t="s">
        <v>26</v>
      </c>
      <c r="F520" s="83">
        <f>'Final Output'!K30</f>
        <v>-0.8007336519739795</v>
      </c>
    </row>
    <row r="521" spans="1:6" x14ac:dyDescent="0.45">
      <c r="A521" s="65" t="s">
        <v>38</v>
      </c>
      <c r="B521" s="2" t="s">
        <v>144</v>
      </c>
      <c r="C521" s="2" t="s">
        <v>145</v>
      </c>
      <c r="D521" s="2" t="s">
        <v>69</v>
      </c>
      <c r="E521" s="12" t="s">
        <v>26</v>
      </c>
      <c r="F521" s="83">
        <f>'Final Output'!K31</f>
        <v>-0.6305981089193724</v>
      </c>
    </row>
    <row r="522" spans="1:6" x14ac:dyDescent="0.45">
      <c r="A522" s="65" t="s">
        <v>38</v>
      </c>
      <c r="B522" s="2" t="s">
        <v>146</v>
      </c>
      <c r="C522" s="2" t="s">
        <v>147</v>
      </c>
      <c r="D522" s="2" t="s">
        <v>69</v>
      </c>
      <c r="E522" s="12" t="s">
        <v>26</v>
      </c>
      <c r="F522" s="83">
        <f>'Final Output'!K32</f>
        <v>-0.49737562749240172</v>
      </c>
    </row>
    <row r="523" spans="1:6" x14ac:dyDescent="0.45">
      <c r="A523" s="65" t="s">
        <v>38</v>
      </c>
      <c r="B523" s="2" t="s">
        <v>148</v>
      </c>
      <c r="C523" s="2" t="s">
        <v>149</v>
      </c>
      <c r="D523" s="2" t="s">
        <v>69</v>
      </c>
      <c r="E523" s="12" t="s">
        <v>26</v>
      </c>
      <c r="F523" s="83">
        <f>'Final Output'!K33</f>
        <v>-0.39602359943709536</v>
      </c>
    </row>
    <row r="524" spans="1:6" x14ac:dyDescent="0.45">
      <c r="A524" s="65" t="s">
        <v>38</v>
      </c>
      <c r="B524" s="2" t="s">
        <v>150</v>
      </c>
      <c r="C524" s="2" t="s">
        <v>151</v>
      </c>
      <c r="D524" s="2" t="s">
        <v>69</v>
      </c>
      <c r="E524" s="12" t="s">
        <v>26</v>
      </c>
      <c r="F524" s="83">
        <f>'Final Output'!K34</f>
        <v>-0.18195151150795497</v>
      </c>
    </row>
    <row r="525" spans="1:6" x14ac:dyDescent="0.45">
      <c r="A525" s="65" t="s">
        <v>38</v>
      </c>
      <c r="B525" s="2" t="s">
        <v>152</v>
      </c>
      <c r="C525" s="2" t="s">
        <v>153</v>
      </c>
      <c r="D525" s="2" t="s">
        <v>69</v>
      </c>
      <c r="E525" s="12" t="s">
        <v>26</v>
      </c>
      <c r="F525" s="83">
        <f>'Final Output'!K35</f>
        <v>-0.10671944592169762</v>
      </c>
    </row>
    <row r="526" spans="1:6" x14ac:dyDescent="0.45">
      <c r="A526" s="65" t="s">
        <v>38</v>
      </c>
      <c r="B526" s="2" t="s">
        <v>154</v>
      </c>
      <c r="C526" s="2" t="s">
        <v>155</v>
      </c>
      <c r="D526" s="2" t="s">
        <v>69</v>
      </c>
      <c r="E526" s="12" t="s">
        <v>26</v>
      </c>
      <c r="F526" s="83">
        <f>'Final Output'!K36</f>
        <v>-3.3174134987240568E-2</v>
      </c>
    </row>
    <row r="527" spans="1:6" x14ac:dyDescent="0.45">
      <c r="A527" s="65" t="s">
        <v>38</v>
      </c>
      <c r="B527" s="2" t="s">
        <v>156</v>
      </c>
      <c r="C527" s="2" t="s">
        <v>157</v>
      </c>
      <c r="D527" s="2" t="s">
        <v>69</v>
      </c>
      <c r="E527" s="12" t="s">
        <v>26</v>
      </c>
      <c r="F527" s="83">
        <f>'Final Output'!K37</f>
        <v>0</v>
      </c>
    </row>
    <row r="528" spans="1:6" x14ac:dyDescent="0.45">
      <c r="A528" s="65" t="s">
        <v>38</v>
      </c>
      <c r="B528" s="2" t="s">
        <v>158</v>
      </c>
      <c r="C528" s="2" t="s">
        <v>159</v>
      </c>
      <c r="D528" s="2" t="s">
        <v>69</v>
      </c>
      <c r="E528" s="12" t="s">
        <v>26</v>
      </c>
      <c r="F528" s="83">
        <f>'Final Output'!K38</f>
        <v>4.4237816637214794E-2</v>
      </c>
    </row>
    <row r="529" spans="1:6" x14ac:dyDescent="0.45">
      <c r="A529" s="65" t="s">
        <v>38</v>
      </c>
      <c r="B529" s="2" t="s">
        <v>160</v>
      </c>
      <c r="C529" s="2" t="s">
        <v>161</v>
      </c>
      <c r="D529" s="2" t="s">
        <v>69</v>
      </c>
      <c r="E529" s="12" t="s">
        <v>26</v>
      </c>
      <c r="F529" s="83">
        <f>'Final Output'!K39</f>
        <v>0.15136402244310126</v>
      </c>
    </row>
    <row r="530" spans="1:6" x14ac:dyDescent="0.45">
      <c r="A530" s="65" t="s">
        <v>38</v>
      </c>
      <c r="B530" s="2" t="s">
        <v>162</v>
      </c>
      <c r="C530" s="2" t="s">
        <v>163</v>
      </c>
      <c r="D530" s="2" t="s">
        <v>69</v>
      </c>
      <c r="E530" s="12" t="s">
        <v>26</v>
      </c>
      <c r="F530" s="83">
        <f>'Final Output'!K40</f>
        <v>0.32439425427950058</v>
      </c>
    </row>
    <row r="531" spans="1:6" x14ac:dyDescent="0.45">
      <c r="A531" s="65" t="s">
        <v>38</v>
      </c>
      <c r="B531" s="2" t="s">
        <v>164</v>
      </c>
      <c r="C531" s="2" t="s">
        <v>165</v>
      </c>
      <c r="D531" s="2" t="s">
        <v>69</v>
      </c>
      <c r="E531" s="12" t="s">
        <v>26</v>
      </c>
      <c r="F531" s="83">
        <f>'Final Output'!K41</f>
        <v>0.53770346193595653</v>
      </c>
    </row>
    <row r="532" spans="1:6" x14ac:dyDescent="0.45">
      <c r="A532" s="65" t="s">
        <v>38</v>
      </c>
      <c r="B532" s="2" t="s">
        <v>166</v>
      </c>
      <c r="C532" s="2" t="s">
        <v>167</v>
      </c>
      <c r="D532" s="2" t="s">
        <v>69</v>
      </c>
      <c r="E532" s="12" t="s">
        <v>26</v>
      </c>
      <c r="F532" s="83">
        <f>'Final Output'!K42</f>
        <v>0.73682474738493942</v>
      </c>
    </row>
    <row r="533" spans="1:6" x14ac:dyDescent="0.45">
      <c r="A533" s="65" t="s">
        <v>38</v>
      </c>
      <c r="B533" s="2" t="s">
        <v>168</v>
      </c>
      <c r="C533" s="2" t="s">
        <v>169</v>
      </c>
      <c r="D533" s="2" t="s">
        <v>69</v>
      </c>
      <c r="E533" s="12" t="s">
        <v>26</v>
      </c>
      <c r="F533" s="83">
        <f>'Final Output'!K43</f>
        <v>0.94404235062167463</v>
      </c>
    </row>
    <row r="534" spans="1:6" x14ac:dyDescent="0.45">
      <c r="A534" s="65" t="s">
        <v>38</v>
      </c>
      <c r="B534" s="2" t="s">
        <v>170</v>
      </c>
      <c r="C534" s="2" t="s">
        <v>171</v>
      </c>
      <c r="D534" s="2" t="s">
        <v>69</v>
      </c>
      <c r="E534" s="12" t="s">
        <v>26</v>
      </c>
      <c r="F534" s="83">
        <f>'Final Output'!K44</f>
        <v>1.0748824785888091</v>
      </c>
    </row>
    <row r="535" spans="1:6" x14ac:dyDescent="0.45">
      <c r="A535" s="65" t="s">
        <v>38</v>
      </c>
      <c r="B535" s="2" t="s">
        <v>172</v>
      </c>
      <c r="C535" s="2" t="s">
        <v>173</v>
      </c>
      <c r="D535" s="2" t="s">
        <v>69</v>
      </c>
      <c r="E535" s="12" t="s">
        <v>26</v>
      </c>
      <c r="F535" s="83">
        <f>'Final Output'!K45</f>
        <v>1.2793028630155538</v>
      </c>
    </row>
    <row r="536" spans="1:6" x14ac:dyDescent="0.45">
      <c r="A536" s="65" t="s">
        <v>39</v>
      </c>
      <c r="B536" s="11" t="s">
        <v>95</v>
      </c>
      <c r="C536" s="11" t="s">
        <v>96</v>
      </c>
      <c r="D536" s="11" t="s">
        <v>97</v>
      </c>
      <c r="E536" s="12" t="s">
        <v>26</v>
      </c>
      <c r="F536" s="81" t="str">
        <f ca="1">CONCATENATE("[…]", TEXT(NOW(),"dd/mm/yyy hh:mm:ss"))</f>
        <v>[…]12/12/2024 16:37:48</v>
      </c>
    </row>
    <row r="537" spans="1:6" x14ac:dyDescent="0.45">
      <c r="A537" s="65" t="s">
        <v>39</v>
      </c>
      <c r="B537" s="11" t="s">
        <v>98</v>
      </c>
      <c r="C537" s="11" t="s">
        <v>99</v>
      </c>
      <c r="D537" s="11" t="s">
        <v>97</v>
      </c>
      <c r="E537" s="12" t="s">
        <v>26</v>
      </c>
      <c r="F537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538" spans="1:6" x14ac:dyDescent="0.45">
      <c r="A538" s="65" t="s">
        <v>39</v>
      </c>
      <c r="B538" s="11" t="s">
        <v>100</v>
      </c>
      <c r="C538" s="11" t="s">
        <v>101</v>
      </c>
      <c r="D538" s="11" t="s">
        <v>97</v>
      </c>
      <c r="E538" s="12" t="s">
        <v>26</v>
      </c>
      <c r="F538" s="12" t="str">
        <f>F_Inputs!$E$1</f>
        <v>Run on 13 Nov 2024 17:00</v>
      </c>
    </row>
    <row r="539" spans="1:6" x14ac:dyDescent="0.45">
      <c r="A539" s="65" t="s">
        <v>39</v>
      </c>
      <c r="B539" s="11" t="s">
        <v>102</v>
      </c>
      <c r="C539" s="11" t="s">
        <v>103</v>
      </c>
      <c r="D539" s="11" t="s">
        <v>104</v>
      </c>
      <c r="E539" s="12" t="s">
        <v>26</v>
      </c>
      <c r="F539" s="82" t="s">
        <v>105</v>
      </c>
    </row>
    <row r="540" spans="1:6" x14ac:dyDescent="0.45">
      <c r="A540" s="65" t="s">
        <v>39</v>
      </c>
      <c r="B540" s="2" t="s">
        <v>106</v>
      </c>
      <c r="C540" s="2" t="s">
        <v>107</v>
      </c>
      <c r="D540" s="2" t="s">
        <v>69</v>
      </c>
      <c r="E540" s="12" t="s">
        <v>26</v>
      </c>
      <c r="F540" s="83">
        <f>'Final Output'!K9</f>
        <v>-1.4837079849545212</v>
      </c>
    </row>
    <row r="541" spans="1:6" x14ac:dyDescent="0.45">
      <c r="A541" s="65" t="s">
        <v>39</v>
      </c>
      <c r="B541" s="2" t="s">
        <v>108</v>
      </c>
      <c r="C541" s="2" t="s">
        <v>109</v>
      </c>
      <c r="D541" s="2" t="s">
        <v>69</v>
      </c>
      <c r="E541" s="12" t="s">
        <v>26</v>
      </c>
      <c r="F541" s="83">
        <f>'Final Output'!K10</f>
        <v>-1.1365719181751426</v>
      </c>
    </row>
    <row r="542" spans="1:6" x14ac:dyDescent="0.45">
      <c r="A542" s="65" t="s">
        <v>39</v>
      </c>
      <c r="B542" s="2" t="s">
        <v>110</v>
      </c>
      <c r="C542" s="2" t="s">
        <v>111</v>
      </c>
      <c r="D542" s="2" t="s">
        <v>69</v>
      </c>
      <c r="E542" s="12" t="s">
        <v>26</v>
      </c>
      <c r="F542" s="83">
        <f>'Final Output'!K11</f>
        <v>-0.59420107647612719</v>
      </c>
    </row>
    <row r="543" spans="1:6" x14ac:dyDescent="0.45">
      <c r="A543" s="65" t="s">
        <v>39</v>
      </c>
      <c r="B543" s="2" t="s">
        <v>112</v>
      </c>
      <c r="C543" s="2" t="s">
        <v>113</v>
      </c>
      <c r="D543" s="2" t="s">
        <v>69</v>
      </c>
      <c r="E543" s="12" t="s">
        <v>26</v>
      </c>
      <c r="F543" s="83">
        <f>'Final Output'!K12</f>
        <v>-0.41524535764080656</v>
      </c>
    </row>
    <row r="544" spans="1:6" x14ac:dyDescent="0.45">
      <c r="A544" s="65" t="s">
        <v>39</v>
      </c>
      <c r="B544" s="2" t="s">
        <v>114</v>
      </c>
      <c r="C544" s="2" t="s">
        <v>115</v>
      </c>
      <c r="D544" s="2" t="s">
        <v>69</v>
      </c>
      <c r="E544" s="12" t="s">
        <v>26</v>
      </c>
      <c r="F544" s="83">
        <f>'Final Output'!K13</f>
        <v>-0.28410869417646634</v>
      </c>
    </row>
    <row r="545" spans="1:6" x14ac:dyDescent="0.45">
      <c r="A545" s="65" t="s">
        <v>39</v>
      </c>
      <c r="B545" s="2" t="s">
        <v>116</v>
      </c>
      <c r="C545" s="2" t="s">
        <v>117</v>
      </c>
      <c r="D545" s="2" t="s">
        <v>69</v>
      </c>
      <c r="E545" s="12" t="s">
        <v>26</v>
      </c>
      <c r="F545" s="83">
        <f>'Final Output'!K14</f>
        <v>-0.21134671476907207</v>
      </c>
    </row>
    <row r="546" spans="1:6" x14ac:dyDescent="0.45">
      <c r="A546" s="65" t="s">
        <v>39</v>
      </c>
      <c r="B546" s="2" t="s">
        <v>118</v>
      </c>
      <c r="C546" s="2" t="s">
        <v>119</v>
      </c>
      <c r="D546" s="2" t="s">
        <v>69</v>
      </c>
      <c r="E546" s="12" t="s">
        <v>26</v>
      </c>
      <c r="F546" s="83">
        <f>'Final Output'!K15</f>
        <v>-0.13941493956803</v>
      </c>
    </row>
    <row r="547" spans="1:6" x14ac:dyDescent="0.45">
      <c r="A547" s="65" t="s">
        <v>39</v>
      </c>
      <c r="B547" s="2" t="s">
        <v>120</v>
      </c>
      <c r="C547" s="2" t="s">
        <v>121</v>
      </c>
      <c r="D547" s="2" t="s">
        <v>69</v>
      </c>
      <c r="E547" s="12" t="s">
        <v>26</v>
      </c>
      <c r="F547" s="83">
        <f>'Final Output'!K16</f>
        <v>-6.733468563279274E-2</v>
      </c>
    </row>
    <row r="548" spans="1:6" x14ac:dyDescent="0.45">
      <c r="A548" s="65" t="s">
        <v>39</v>
      </c>
      <c r="B548" s="2" t="s">
        <v>122</v>
      </c>
      <c r="C548" s="2" t="s">
        <v>123</v>
      </c>
      <c r="D548" s="2" t="s">
        <v>69</v>
      </c>
      <c r="E548" s="12" t="s">
        <v>26</v>
      </c>
      <c r="F548" s="83">
        <f>'Final Output'!K17</f>
        <v>0</v>
      </c>
    </row>
    <row r="549" spans="1:6" x14ac:dyDescent="0.45">
      <c r="A549" s="65" t="s">
        <v>39</v>
      </c>
      <c r="B549" s="2" t="s">
        <v>124</v>
      </c>
      <c r="C549" s="2" t="s">
        <v>125</v>
      </c>
      <c r="D549" s="2" t="s">
        <v>69</v>
      </c>
      <c r="E549" s="12" t="s">
        <v>26</v>
      </c>
      <c r="F549" s="83">
        <f>'Final Output'!K18</f>
        <v>7.6546606473526374E-2</v>
      </c>
    </row>
    <row r="550" spans="1:6" x14ac:dyDescent="0.45">
      <c r="A550" s="65" t="s">
        <v>39</v>
      </c>
      <c r="B550" s="2" t="s">
        <v>126</v>
      </c>
      <c r="C550" s="2" t="s">
        <v>127</v>
      </c>
      <c r="D550" s="2" t="s">
        <v>69</v>
      </c>
      <c r="E550" s="12" t="s">
        <v>26</v>
      </c>
      <c r="F550" s="83">
        <f>'Final Output'!K19</f>
        <v>0.14041744805097467</v>
      </c>
    </row>
    <row r="551" spans="1:6" x14ac:dyDescent="0.45">
      <c r="A551" s="65" t="s">
        <v>39</v>
      </c>
      <c r="B551" s="2" t="s">
        <v>128</v>
      </c>
      <c r="C551" s="2" t="s">
        <v>129</v>
      </c>
      <c r="D551" s="2" t="s">
        <v>69</v>
      </c>
      <c r="E551" s="12" t="s">
        <v>26</v>
      </c>
      <c r="F551" s="83">
        <f>'Final Output'!K20</f>
        <v>0.22682459207767666</v>
      </c>
    </row>
    <row r="552" spans="1:6" x14ac:dyDescent="0.45">
      <c r="A552" s="65" t="s">
        <v>39</v>
      </c>
      <c r="B552" s="2" t="s">
        <v>130</v>
      </c>
      <c r="C552" s="2" t="s">
        <v>131</v>
      </c>
      <c r="D552" s="2" t="s">
        <v>69</v>
      </c>
      <c r="E552" s="12" t="s">
        <v>26</v>
      </c>
      <c r="F552" s="83">
        <f>'Final Output'!K21</f>
        <v>0.29802217724222141</v>
      </c>
    </row>
    <row r="553" spans="1:6" x14ac:dyDescent="0.45">
      <c r="A553" s="65" t="s">
        <v>39</v>
      </c>
      <c r="B553" s="2" t="s">
        <v>132</v>
      </c>
      <c r="C553" s="2" t="s">
        <v>133</v>
      </c>
      <c r="D553" s="2" t="s">
        <v>69</v>
      </c>
      <c r="E553" s="12" t="s">
        <v>26</v>
      </c>
      <c r="F553" s="83">
        <f>'Final Output'!K22</f>
        <v>0.46963846414915594</v>
      </c>
    </row>
    <row r="554" spans="1:6" x14ac:dyDescent="0.45">
      <c r="A554" s="65" t="s">
        <v>39</v>
      </c>
      <c r="B554" s="2" t="s">
        <v>134</v>
      </c>
      <c r="C554" s="2" t="s">
        <v>135</v>
      </c>
      <c r="D554" s="2" t="s">
        <v>69</v>
      </c>
      <c r="E554" s="12" t="s">
        <v>26</v>
      </c>
      <c r="F554" s="83">
        <f>'Final Output'!K23</f>
        <v>0.85372492724387583</v>
      </c>
    </row>
    <row r="555" spans="1:6" x14ac:dyDescent="0.45">
      <c r="A555" s="65" t="s">
        <v>39</v>
      </c>
      <c r="B555" s="2" t="s">
        <v>136</v>
      </c>
      <c r="C555" s="2" t="s">
        <v>137</v>
      </c>
      <c r="D555" s="2" t="s">
        <v>69</v>
      </c>
      <c r="E555" s="12" t="s">
        <v>26</v>
      </c>
      <c r="F555" s="83">
        <f>'Final Output'!K24</f>
        <v>1.1350594456600873</v>
      </c>
    </row>
    <row r="556" spans="1:6" x14ac:dyDescent="0.45">
      <c r="A556" s="65" t="s">
        <v>39</v>
      </c>
      <c r="B556" s="2" t="s">
        <v>138</v>
      </c>
      <c r="C556" s="2" t="s">
        <v>139</v>
      </c>
      <c r="D556" s="2" t="s">
        <v>69</v>
      </c>
      <c r="E556" s="12" t="s">
        <v>26</v>
      </c>
      <c r="F556" s="83">
        <f>'Final Output'!K25</f>
        <v>1.615026815759405</v>
      </c>
    </row>
    <row r="557" spans="1:6" x14ac:dyDescent="0.45">
      <c r="A557" s="65" t="s">
        <v>39</v>
      </c>
      <c r="B557" s="2" t="s">
        <v>140</v>
      </c>
      <c r="C557" s="2" t="s">
        <v>141</v>
      </c>
      <c r="D557" s="2" t="s">
        <v>69</v>
      </c>
      <c r="E557" s="12" t="s">
        <v>26</v>
      </c>
      <c r="F557" s="83">
        <f>'Final Output'!K29</f>
        <v>-1.2132078084332143</v>
      </c>
    </row>
    <row r="558" spans="1:6" x14ac:dyDescent="0.45">
      <c r="A558" s="65" t="s">
        <v>39</v>
      </c>
      <c r="B558" s="2" t="s">
        <v>142</v>
      </c>
      <c r="C558" s="2" t="s">
        <v>143</v>
      </c>
      <c r="D558" s="2" t="s">
        <v>69</v>
      </c>
      <c r="E558" s="12" t="s">
        <v>26</v>
      </c>
      <c r="F558" s="83">
        <f>'Final Output'!K30</f>
        <v>-0.8007336519739795</v>
      </c>
    </row>
    <row r="559" spans="1:6" x14ac:dyDescent="0.45">
      <c r="A559" s="65" t="s">
        <v>39</v>
      </c>
      <c r="B559" s="2" t="s">
        <v>144</v>
      </c>
      <c r="C559" s="2" t="s">
        <v>145</v>
      </c>
      <c r="D559" s="2" t="s">
        <v>69</v>
      </c>
      <c r="E559" s="12" t="s">
        <v>26</v>
      </c>
      <c r="F559" s="83">
        <f>'Final Output'!K31</f>
        <v>-0.6305981089193724</v>
      </c>
    </row>
    <row r="560" spans="1:6" x14ac:dyDescent="0.45">
      <c r="A560" s="65" t="s">
        <v>39</v>
      </c>
      <c r="B560" s="2" t="s">
        <v>146</v>
      </c>
      <c r="C560" s="2" t="s">
        <v>147</v>
      </c>
      <c r="D560" s="2" t="s">
        <v>69</v>
      </c>
      <c r="E560" s="12" t="s">
        <v>26</v>
      </c>
      <c r="F560" s="83">
        <f>'Final Output'!K32</f>
        <v>-0.49737562749240172</v>
      </c>
    </row>
    <row r="561" spans="1:6" x14ac:dyDescent="0.45">
      <c r="A561" s="65" t="s">
        <v>39</v>
      </c>
      <c r="B561" s="2" t="s">
        <v>148</v>
      </c>
      <c r="C561" s="2" t="s">
        <v>149</v>
      </c>
      <c r="D561" s="2" t="s">
        <v>69</v>
      </c>
      <c r="E561" s="12" t="s">
        <v>26</v>
      </c>
      <c r="F561" s="83">
        <f>'Final Output'!K33</f>
        <v>-0.39602359943709536</v>
      </c>
    </row>
    <row r="562" spans="1:6" x14ac:dyDescent="0.45">
      <c r="A562" s="65" t="s">
        <v>39</v>
      </c>
      <c r="B562" s="2" t="s">
        <v>150</v>
      </c>
      <c r="C562" s="2" t="s">
        <v>151</v>
      </c>
      <c r="D562" s="2" t="s">
        <v>69</v>
      </c>
      <c r="E562" s="12" t="s">
        <v>26</v>
      </c>
      <c r="F562" s="83">
        <f>'Final Output'!K34</f>
        <v>-0.18195151150795497</v>
      </c>
    </row>
    <row r="563" spans="1:6" x14ac:dyDescent="0.45">
      <c r="A563" s="65" t="s">
        <v>39</v>
      </c>
      <c r="B563" s="2" t="s">
        <v>152</v>
      </c>
      <c r="C563" s="2" t="s">
        <v>153</v>
      </c>
      <c r="D563" s="2" t="s">
        <v>69</v>
      </c>
      <c r="E563" s="12" t="s">
        <v>26</v>
      </c>
      <c r="F563" s="83">
        <f>'Final Output'!K35</f>
        <v>-0.10671944592169762</v>
      </c>
    </row>
    <row r="564" spans="1:6" x14ac:dyDescent="0.45">
      <c r="A564" s="65" t="s">
        <v>39</v>
      </c>
      <c r="B564" s="2" t="s">
        <v>154</v>
      </c>
      <c r="C564" s="2" t="s">
        <v>155</v>
      </c>
      <c r="D564" s="2" t="s">
        <v>69</v>
      </c>
      <c r="E564" s="12" t="s">
        <v>26</v>
      </c>
      <c r="F564" s="83">
        <f>'Final Output'!K36</f>
        <v>-3.3174134987240568E-2</v>
      </c>
    </row>
    <row r="565" spans="1:6" x14ac:dyDescent="0.45">
      <c r="A565" s="65" t="s">
        <v>39</v>
      </c>
      <c r="B565" s="2" t="s">
        <v>156</v>
      </c>
      <c r="C565" s="2" t="s">
        <v>157</v>
      </c>
      <c r="D565" s="2" t="s">
        <v>69</v>
      </c>
      <c r="E565" s="12" t="s">
        <v>26</v>
      </c>
      <c r="F565" s="83">
        <f>'Final Output'!K37</f>
        <v>0</v>
      </c>
    </row>
    <row r="566" spans="1:6" x14ac:dyDescent="0.45">
      <c r="A566" s="65" t="s">
        <v>39</v>
      </c>
      <c r="B566" s="2" t="s">
        <v>158</v>
      </c>
      <c r="C566" s="2" t="s">
        <v>159</v>
      </c>
      <c r="D566" s="2" t="s">
        <v>69</v>
      </c>
      <c r="E566" s="12" t="s">
        <v>26</v>
      </c>
      <c r="F566" s="83">
        <f>'Final Output'!K38</f>
        <v>4.4237816637214794E-2</v>
      </c>
    </row>
    <row r="567" spans="1:6" x14ac:dyDescent="0.45">
      <c r="A567" s="65" t="s">
        <v>39</v>
      </c>
      <c r="B567" s="2" t="s">
        <v>160</v>
      </c>
      <c r="C567" s="2" t="s">
        <v>161</v>
      </c>
      <c r="D567" s="2" t="s">
        <v>69</v>
      </c>
      <c r="E567" s="12" t="s">
        <v>26</v>
      </c>
      <c r="F567" s="83">
        <f>'Final Output'!K39</f>
        <v>0.15136402244310126</v>
      </c>
    </row>
    <row r="568" spans="1:6" x14ac:dyDescent="0.45">
      <c r="A568" s="65" t="s">
        <v>39</v>
      </c>
      <c r="B568" s="2" t="s">
        <v>162</v>
      </c>
      <c r="C568" s="2" t="s">
        <v>163</v>
      </c>
      <c r="D568" s="2" t="s">
        <v>69</v>
      </c>
      <c r="E568" s="12" t="s">
        <v>26</v>
      </c>
      <c r="F568" s="83">
        <f>'Final Output'!K40</f>
        <v>0.32439425427950058</v>
      </c>
    </row>
    <row r="569" spans="1:6" x14ac:dyDescent="0.45">
      <c r="A569" s="65" t="s">
        <v>39</v>
      </c>
      <c r="B569" s="2" t="s">
        <v>164</v>
      </c>
      <c r="C569" s="2" t="s">
        <v>165</v>
      </c>
      <c r="D569" s="2" t="s">
        <v>69</v>
      </c>
      <c r="E569" s="12" t="s">
        <v>26</v>
      </c>
      <c r="F569" s="83">
        <f>'Final Output'!K41</f>
        <v>0.53770346193595653</v>
      </c>
    </row>
    <row r="570" spans="1:6" x14ac:dyDescent="0.45">
      <c r="A570" s="65" t="s">
        <v>39</v>
      </c>
      <c r="B570" s="2" t="s">
        <v>166</v>
      </c>
      <c r="C570" s="2" t="s">
        <v>167</v>
      </c>
      <c r="D570" s="2" t="s">
        <v>69</v>
      </c>
      <c r="E570" s="12" t="s">
        <v>26</v>
      </c>
      <c r="F570" s="83">
        <f>'Final Output'!K42</f>
        <v>0.73682474738493942</v>
      </c>
    </row>
    <row r="571" spans="1:6" x14ac:dyDescent="0.45">
      <c r="A571" s="65" t="s">
        <v>39</v>
      </c>
      <c r="B571" s="2" t="s">
        <v>168</v>
      </c>
      <c r="C571" s="2" t="s">
        <v>169</v>
      </c>
      <c r="D571" s="2" t="s">
        <v>69</v>
      </c>
      <c r="E571" s="12" t="s">
        <v>26</v>
      </c>
      <c r="F571" s="83">
        <f>'Final Output'!K43</f>
        <v>0.94404235062167463</v>
      </c>
    </row>
    <row r="572" spans="1:6" x14ac:dyDescent="0.45">
      <c r="A572" s="65" t="s">
        <v>39</v>
      </c>
      <c r="B572" s="2" t="s">
        <v>170</v>
      </c>
      <c r="C572" s="2" t="s">
        <v>171</v>
      </c>
      <c r="D572" s="2" t="s">
        <v>69</v>
      </c>
      <c r="E572" s="12" t="s">
        <v>26</v>
      </c>
      <c r="F572" s="83">
        <f>'Final Output'!K44</f>
        <v>1.0748824785888091</v>
      </c>
    </row>
    <row r="573" spans="1:6" x14ac:dyDescent="0.45">
      <c r="A573" s="65" t="s">
        <v>39</v>
      </c>
      <c r="B573" s="2" t="s">
        <v>172</v>
      </c>
      <c r="C573" s="2" t="s">
        <v>173</v>
      </c>
      <c r="D573" s="2" t="s">
        <v>69</v>
      </c>
      <c r="E573" s="12" t="s">
        <v>26</v>
      </c>
      <c r="F573" s="83">
        <f>'Final Output'!K45</f>
        <v>1.2793028630155538</v>
      </c>
    </row>
    <row r="574" spans="1:6" x14ac:dyDescent="0.45">
      <c r="A574" s="65" t="s">
        <v>40</v>
      </c>
      <c r="B574" s="11" t="s">
        <v>95</v>
      </c>
      <c r="C574" s="11" t="s">
        <v>96</v>
      </c>
      <c r="D574" s="11" t="s">
        <v>97</v>
      </c>
      <c r="E574" s="12" t="s">
        <v>26</v>
      </c>
      <c r="F574" s="81" t="str">
        <f ca="1">CONCATENATE("[…]", TEXT(NOW(),"dd/mm/yyy hh:mm:ss"))</f>
        <v>[…]12/12/2024 16:37:48</v>
      </c>
    </row>
    <row r="575" spans="1:6" x14ac:dyDescent="0.45">
      <c r="A575" s="65" t="s">
        <v>40</v>
      </c>
      <c r="B575" s="11" t="s">
        <v>98</v>
      </c>
      <c r="C575" s="11" t="s">
        <v>99</v>
      </c>
      <c r="D575" s="11" t="s">
        <v>97</v>
      </c>
      <c r="E575" s="12" t="s">
        <v>26</v>
      </c>
      <c r="F575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576" spans="1:6" x14ac:dyDescent="0.45">
      <c r="A576" s="65" t="s">
        <v>40</v>
      </c>
      <c r="B576" s="11" t="s">
        <v>100</v>
      </c>
      <c r="C576" s="11" t="s">
        <v>101</v>
      </c>
      <c r="D576" s="11" t="s">
        <v>97</v>
      </c>
      <c r="E576" s="12" t="s">
        <v>26</v>
      </c>
      <c r="F576" s="12" t="str">
        <f>F_Inputs!$E$1</f>
        <v>Run on 13 Nov 2024 17:00</v>
      </c>
    </row>
    <row r="577" spans="1:6" x14ac:dyDescent="0.45">
      <c r="A577" s="65" t="s">
        <v>40</v>
      </c>
      <c r="B577" s="11" t="s">
        <v>102</v>
      </c>
      <c r="C577" s="11" t="s">
        <v>103</v>
      </c>
      <c r="D577" s="11" t="s">
        <v>104</v>
      </c>
      <c r="E577" s="12" t="s">
        <v>26</v>
      </c>
      <c r="F577" s="82" t="s">
        <v>105</v>
      </c>
    </row>
    <row r="578" spans="1:6" x14ac:dyDescent="0.45">
      <c r="A578" s="65" t="s">
        <v>40</v>
      </c>
      <c r="B578" s="2" t="s">
        <v>106</v>
      </c>
      <c r="C578" s="2" t="s">
        <v>107</v>
      </c>
      <c r="D578" s="2" t="s">
        <v>69</v>
      </c>
      <c r="E578" s="12" t="s">
        <v>26</v>
      </c>
      <c r="F578" s="83">
        <f>'Final Output'!K9</f>
        <v>-1.4837079849545212</v>
      </c>
    </row>
    <row r="579" spans="1:6" x14ac:dyDescent="0.45">
      <c r="A579" s="65" t="s">
        <v>40</v>
      </c>
      <c r="B579" s="2" t="s">
        <v>108</v>
      </c>
      <c r="C579" s="2" t="s">
        <v>109</v>
      </c>
      <c r="D579" s="2" t="s">
        <v>69</v>
      </c>
      <c r="E579" s="12" t="s">
        <v>26</v>
      </c>
      <c r="F579" s="83">
        <f>'Final Output'!K10</f>
        <v>-1.1365719181751426</v>
      </c>
    </row>
    <row r="580" spans="1:6" x14ac:dyDescent="0.45">
      <c r="A580" s="65" t="s">
        <v>40</v>
      </c>
      <c r="B580" s="2" t="s">
        <v>110</v>
      </c>
      <c r="C580" s="2" t="s">
        <v>111</v>
      </c>
      <c r="D580" s="2" t="s">
        <v>69</v>
      </c>
      <c r="E580" s="12" t="s">
        <v>26</v>
      </c>
      <c r="F580" s="83">
        <f>'Final Output'!K11</f>
        <v>-0.59420107647612719</v>
      </c>
    </row>
    <row r="581" spans="1:6" x14ac:dyDescent="0.45">
      <c r="A581" s="65" t="s">
        <v>40</v>
      </c>
      <c r="B581" s="2" t="s">
        <v>112</v>
      </c>
      <c r="C581" s="2" t="s">
        <v>113</v>
      </c>
      <c r="D581" s="2" t="s">
        <v>69</v>
      </c>
      <c r="E581" s="12" t="s">
        <v>26</v>
      </c>
      <c r="F581" s="83">
        <f>'Final Output'!K12</f>
        <v>-0.41524535764080656</v>
      </c>
    </row>
    <row r="582" spans="1:6" x14ac:dyDescent="0.45">
      <c r="A582" s="65" t="s">
        <v>40</v>
      </c>
      <c r="B582" s="2" t="s">
        <v>114</v>
      </c>
      <c r="C582" s="2" t="s">
        <v>115</v>
      </c>
      <c r="D582" s="2" t="s">
        <v>69</v>
      </c>
      <c r="E582" s="12" t="s">
        <v>26</v>
      </c>
      <c r="F582" s="83">
        <f>'Final Output'!K13</f>
        <v>-0.28410869417646634</v>
      </c>
    </row>
    <row r="583" spans="1:6" x14ac:dyDescent="0.45">
      <c r="A583" s="65" t="s">
        <v>40</v>
      </c>
      <c r="B583" s="2" t="s">
        <v>116</v>
      </c>
      <c r="C583" s="2" t="s">
        <v>117</v>
      </c>
      <c r="D583" s="2" t="s">
        <v>69</v>
      </c>
      <c r="E583" s="12" t="s">
        <v>26</v>
      </c>
      <c r="F583" s="83">
        <f>'Final Output'!K14</f>
        <v>-0.21134671476907207</v>
      </c>
    </row>
    <row r="584" spans="1:6" x14ac:dyDescent="0.45">
      <c r="A584" s="65" t="s">
        <v>40</v>
      </c>
      <c r="B584" s="2" t="s">
        <v>118</v>
      </c>
      <c r="C584" s="2" t="s">
        <v>119</v>
      </c>
      <c r="D584" s="2" t="s">
        <v>69</v>
      </c>
      <c r="E584" s="12" t="s">
        <v>26</v>
      </c>
      <c r="F584" s="83">
        <f>'Final Output'!K15</f>
        <v>-0.13941493956803</v>
      </c>
    </row>
    <row r="585" spans="1:6" x14ac:dyDescent="0.45">
      <c r="A585" s="65" t="s">
        <v>40</v>
      </c>
      <c r="B585" s="2" t="s">
        <v>120</v>
      </c>
      <c r="C585" s="2" t="s">
        <v>121</v>
      </c>
      <c r="D585" s="2" t="s">
        <v>69</v>
      </c>
      <c r="E585" s="12" t="s">
        <v>26</v>
      </c>
      <c r="F585" s="83">
        <f>'Final Output'!K16</f>
        <v>-6.733468563279274E-2</v>
      </c>
    </row>
    <row r="586" spans="1:6" x14ac:dyDescent="0.45">
      <c r="A586" s="65" t="s">
        <v>40</v>
      </c>
      <c r="B586" s="2" t="s">
        <v>122</v>
      </c>
      <c r="C586" s="2" t="s">
        <v>123</v>
      </c>
      <c r="D586" s="2" t="s">
        <v>69</v>
      </c>
      <c r="E586" s="12" t="s">
        <v>26</v>
      </c>
      <c r="F586" s="83">
        <f>'Final Output'!K17</f>
        <v>0</v>
      </c>
    </row>
    <row r="587" spans="1:6" x14ac:dyDescent="0.45">
      <c r="A587" s="65" t="s">
        <v>40</v>
      </c>
      <c r="B587" s="2" t="s">
        <v>124</v>
      </c>
      <c r="C587" s="2" t="s">
        <v>125</v>
      </c>
      <c r="D587" s="2" t="s">
        <v>69</v>
      </c>
      <c r="E587" s="12" t="s">
        <v>26</v>
      </c>
      <c r="F587" s="83">
        <f>'Final Output'!K18</f>
        <v>7.6546606473526374E-2</v>
      </c>
    </row>
    <row r="588" spans="1:6" x14ac:dyDescent="0.45">
      <c r="A588" s="65" t="s">
        <v>40</v>
      </c>
      <c r="B588" s="2" t="s">
        <v>126</v>
      </c>
      <c r="C588" s="2" t="s">
        <v>127</v>
      </c>
      <c r="D588" s="2" t="s">
        <v>69</v>
      </c>
      <c r="E588" s="12" t="s">
        <v>26</v>
      </c>
      <c r="F588" s="83">
        <f>'Final Output'!K19</f>
        <v>0.14041744805097467</v>
      </c>
    </row>
    <row r="589" spans="1:6" x14ac:dyDescent="0.45">
      <c r="A589" s="65" t="s">
        <v>40</v>
      </c>
      <c r="B589" s="2" t="s">
        <v>128</v>
      </c>
      <c r="C589" s="2" t="s">
        <v>129</v>
      </c>
      <c r="D589" s="2" t="s">
        <v>69</v>
      </c>
      <c r="E589" s="12" t="s">
        <v>26</v>
      </c>
      <c r="F589" s="83">
        <f>'Final Output'!K20</f>
        <v>0.22682459207767666</v>
      </c>
    </row>
    <row r="590" spans="1:6" x14ac:dyDescent="0.45">
      <c r="A590" s="65" t="s">
        <v>40</v>
      </c>
      <c r="B590" s="2" t="s">
        <v>130</v>
      </c>
      <c r="C590" s="2" t="s">
        <v>131</v>
      </c>
      <c r="D590" s="2" t="s">
        <v>69</v>
      </c>
      <c r="E590" s="12" t="s">
        <v>26</v>
      </c>
      <c r="F590" s="83">
        <f>'Final Output'!K21</f>
        <v>0.29802217724222141</v>
      </c>
    </row>
    <row r="591" spans="1:6" x14ac:dyDescent="0.45">
      <c r="A591" s="65" t="s">
        <v>40</v>
      </c>
      <c r="B591" s="2" t="s">
        <v>132</v>
      </c>
      <c r="C591" s="2" t="s">
        <v>133</v>
      </c>
      <c r="D591" s="2" t="s">
        <v>69</v>
      </c>
      <c r="E591" s="12" t="s">
        <v>26</v>
      </c>
      <c r="F591" s="83">
        <f>'Final Output'!K22</f>
        <v>0.46963846414915594</v>
      </c>
    </row>
    <row r="592" spans="1:6" x14ac:dyDescent="0.45">
      <c r="A592" s="65" t="s">
        <v>40</v>
      </c>
      <c r="B592" s="2" t="s">
        <v>134</v>
      </c>
      <c r="C592" s="2" t="s">
        <v>135</v>
      </c>
      <c r="D592" s="2" t="s">
        <v>69</v>
      </c>
      <c r="E592" s="12" t="s">
        <v>26</v>
      </c>
      <c r="F592" s="83">
        <f>'Final Output'!K23</f>
        <v>0.85372492724387583</v>
      </c>
    </row>
    <row r="593" spans="1:6" x14ac:dyDescent="0.45">
      <c r="A593" s="65" t="s">
        <v>40</v>
      </c>
      <c r="B593" s="2" t="s">
        <v>136</v>
      </c>
      <c r="C593" s="2" t="s">
        <v>137</v>
      </c>
      <c r="D593" s="2" t="s">
        <v>69</v>
      </c>
      <c r="E593" s="12" t="s">
        <v>26</v>
      </c>
      <c r="F593" s="83">
        <f>'Final Output'!K24</f>
        <v>1.1350594456600873</v>
      </c>
    </row>
    <row r="594" spans="1:6" x14ac:dyDescent="0.45">
      <c r="A594" s="65" t="s">
        <v>40</v>
      </c>
      <c r="B594" s="2" t="s">
        <v>138</v>
      </c>
      <c r="C594" s="2" t="s">
        <v>139</v>
      </c>
      <c r="D594" s="2" t="s">
        <v>69</v>
      </c>
      <c r="E594" s="12" t="s">
        <v>26</v>
      </c>
      <c r="F594" s="83">
        <f>'Final Output'!K25</f>
        <v>1.615026815759405</v>
      </c>
    </row>
    <row r="595" spans="1:6" x14ac:dyDescent="0.45">
      <c r="A595" s="65" t="s">
        <v>40</v>
      </c>
      <c r="B595" s="2" t="s">
        <v>140</v>
      </c>
      <c r="C595" s="2" t="s">
        <v>141</v>
      </c>
      <c r="D595" s="2" t="s">
        <v>69</v>
      </c>
      <c r="E595" s="12" t="s">
        <v>26</v>
      </c>
      <c r="F595" s="83">
        <f>'Final Output'!K29</f>
        <v>-1.2132078084332143</v>
      </c>
    </row>
    <row r="596" spans="1:6" x14ac:dyDescent="0.45">
      <c r="A596" s="65" t="s">
        <v>40</v>
      </c>
      <c r="B596" s="2" t="s">
        <v>142</v>
      </c>
      <c r="C596" s="2" t="s">
        <v>143</v>
      </c>
      <c r="D596" s="2" t="s">
        <v>69</v>
      </c>
      <c r="E596" s="12" t="s">
        <v>26</v>
      </c>
      <c r="F596" s="83">
        <f>'Final Output'!K30</f>
        <v>-0.8007336519739795</v>
      </c>
    </row>
    <row r="597" spans="1:6" x14ac:dyDescent="0.45">
      <c r="A597" s="65" t="s">
        <v>40</v>
      </c>
      <c r="B597" s="2" t="s">
        <v>144</v>
      </c>
      <c r="C597" s="2" t="s">
        <v>145</v>
      </c>
      <c r="D597" s="2" t="s">
        <v>69</v>
      </c>
      <c r="E597" s="12" t="s">
        <v>26</v>
      </c>
      <c r="F597" s="83">
        <f>'Final Output'!K31</f>
        <v>-0.6305981089193724</v>
      </c>
    </row>
    <row r="598" spans="1:6" x14ac:dyDescent="0.45">
      <c r="A598" s="65" t="s">
        <v>40</v>
      </c>
      <c r="B598" s="2" t="s">
        <v>146</v>
      </c>
      <c r="C598" s="2" t="s">
        <v>147</v>
      </c>
      <c r="D598" s="2" t="s">
        <v>69</v>
      </c>
      <c r="E598" s="12" t="s">
        <v>26</v>
      </c>
      <c r="F598" s="83">
        <f>'Final Output'!K32</f>
        <v>-0.49737562749240172</v>
      </c>
    </row>
    <row r="599" spans="1:6" x14ac:dyDescent="0.45">
      <c r="A599" s="65" t="s">
        <v>40</v>
      </c>
      <c r="B599" s="2" t="s">
        <v>148</v>
      </c>
      <c r="C599" s="2" t="s">
        <v>149</v>
      </c>
      <c r="D599" s="2" t="s">
        <v>69</v>
      </c>
      <c r="E599" s="12" t="s">
        <v>26</v>
      </c>
      <c r="F599" s="83">
        <f>'Final Output'!K33</f>
        <v>-0.39602359943709536</v>
      </c>
    </row>
    <row r="600" spans="1:6" x14ac:dyDescent="0.45">
      <c r="A600" s="65" t="s">
        <v>40</v>
      </c>
      <c r="B600" s="2" t="s">
        <v>150</v>
      </c>
      <c r="C600" s="2" t="s">
        <v>151</v>
      </c>
      <c r="D600" s="2" t="s">
        <v>69</v>
      </c>
      <c r="E600" s="12" t="s">
        <v>26</v>
      </c>
      <c r="F600" s="83">
        <f>'Final Output'!K34</f>
        <v>-0.18195151150795497</v>
      </c>
    </row>
    <row r="601" spans="1:6" x14ac:dyDescent="0.45">
      <c r="A601" s="65" t="s">
        <v>40</v>
      </c>
      <c r="B601" s="2" t="s">
        <v>152</v>
      </c>
      <c r="C601" s="2" t="s">
        <v>153</v>
      </c>
      <c r="D601" s="2" t="s">
        <v>69</v>
      </c>
      <c r="E601" s="12" t="s">
        <v>26</v>
      </c>
      <c r="F601" s="83">
        <f>'Final Output'!K35</f>
        <v>-0.10671944592169762</v>
      </c>
    </row>
    <row r="602" spans="1:6" x14ac:dyDescent="0.45">
      <c r="A602" s="65" t="s">
        <v>40</v>
      </c>
      <c r="B602" s="2" t="s">
        <v>154</v>
      </c>
      <c r="C602" s="2" t="s">
        <v>155</v>
      </c>
      <c r="D602" s="2" t="s">
        <v>69</v>
      </c>
      <c r="E602" s="12" t="s">
        <v>26</v>
      </c>
      <c r="F602" s="83">
        <f>'Final Output'!K36</f>
        <v>-3.3174134987240568E-2</v>
      </c>
    </row>
    <row r="603" spans="1:6" x14ac:dyDescent="0.45">
      <c r="A603" s="65" t="s">
        <v>40</v>
      </c>
      <c r="B603" s="2" t="s">
        <v>156</v>
      </c>
      <c r="C603" s="2" t="s">
        <v>157</v>
      </c>
      <c r="D603" s="2" t="s">
        <v>69</v>
      </c>
      <c r="E603" s="12" t="s">
        <v>26</v>
      </c>
      <c r="F603" s="83">
        <f>'Final Output'!K37</f>
        <v>0</v>
      </c>
    </row>
    <row r="604" spans="1:6" x14ac:dyDescent="0.45">
      <c r="A604" s="65" t="s">
        <v>40</v>
      </c>
      <c r="B604" s="2" t="s">
        <v>158</v>
      </c>
      <c r="C604" s="2" t="s">
        <v>159</v>
      </c>
      <c r="D604" s="2" t="s">
        <v>69</v>
      </c>
      <c r="E604" s="12" t="s">
        <v>26</v>
      </c>
      <c r="F604" s="83">
        <f>'Final Output'!K38</f>
        <v>4.4237816637214794E-2</v>
      </c>
    </row>
    <row r="605" spans="1:6" x14ac:dyDescent="0.45">
      <c r="A605" s="65" t="s">
        <v>40</v>
      </c>
      <c r="B605" s="2" t="s">
        <v>160</v>
      </c>
      <c r="C605" s="2" t="s">
        <v>161</v>
      </c>
      <c r="D605" s="2" t="s">
        <v>69</v>
      </c>
      <c r="E605" s="12" t="s">
        <v>26</v>
      </c>
      <c r="F605" s="83">
        <f>'Final Output'!K39</f>
        <v>0.15136402244310126</v>
      </c>
    </row>
    <row r="606" spans="1:6" x14ac:dyDescent="0.45">
      <c r="A606" s="65" t="s">
        <v>40</v>
      </c>
      <c r="B606" s="2" t="s">
        <v>162</v>
      </c>
      <c r="C606" s="2" t="s">
        <v>163</v>
      </c>
      <c r="D606" s="2" t="s">
        <v>69</v>
      </c>
      <c r="E606" s="12" t="s">
        <v>26</v>
      </c>
      <c r="F606" s="83">
        <f>'Final Output'!K40</f>
        <v>0.32439425427950058</v>
      </c>
    </row>
    <row r="607" spans="1:6" x14ac:dyDescent="0.45">
      <c r="A607" s="65" t="s">
        <v>40</v>
      </c>
      <c r="B607" s="2" t="s">
        <v>164</v>
      </c>
      <c r="C607" s="2" t="s">
        <v>165</v>
      </c>
      <c r="D607" s="2" t="s">
        <v>69</v>
      </c>
      <c r="E607" s="12" t="s">
        <v>26</v>
      </c>
      <c r="F607" s="83">
        <f>'Final Output'!K41</f>
        <v>0.53770346193595653</v>
      </c>
    </row>
    <row r="608" spans="1:6" x14ac:dyDescent="0.45">
      <c r="A608" s="65" t="s">
        <v>40</v>
      </c>
      <c r="B608" s="2" t="s">
        <v>166</v>
      </c>
      <c r="C608" s="2" t="s">
        <v>167</v>
      </c>
      <c r="D608" s="2" t="s">
        <v>69</v>
      </c>
      <c r="E608" s="12" t="s">
        <v>26</v>
      </c>
      <c r="F608" s="83">
        <f>'Final Output'!K42</f>
        <v>0.73682474738493942</v>
      </c>
    </row>
    <row r="609" spans="1:6" x14ac:dyDescent="0.45">
      <c r="A609" s="65" t="s">
        <v>40</v>
      </c>
      <c r="B609" s="2" t="s">
        <v>168</v>
      </c>
      <c r="C609" s="2" t="s">
        <v>169</v>
      </c>
      <c r="D609" s="2" t="s">
        <v>69</v>
      </c>
      <c r="E609" s="12" t="s">
        <v>26</v>
      </c>
      <c r="F609" s="83">
        <f>'Final Output'!K43</f>
        <v>0.94404235062167463</v>
      </c>
    </row>
    <row r="610" spans="1:6" x14ac:dyDescent="0.45">
      <c r="A610" s="65" t="s">
        <v>40</v>
      </c>
      <c r="B610" s="2" t="s">
        <v>170</v>
      </c>
      <c r="C610" s="2" t="s">
        <v>171</v>
      </c>
      <c r="D610" s="2" t="s">
        <v>69</v>
      </c>
      <c r="E610" s="12" t="s">
        <v>26</v>
      </c>
      <c r="F610" s="83">
        <f>'Final Output'!K44</f>
        <v>1.0748824785888091</v>
      </c>
    </row>
    <row r="611" spans="1:6" x14ac:dyDescent="0.45">
      <c r="A611" s="65" t="s">
        <v>40</v>
      </c>
      <c r="B611" s="2" t="s">
        <v>172</v>
      </c>
      <c r="C611" s="2" t="s">
        <v>173</v>
      </c>
      <c r="D611" s="2" t="s">
        <v>69</v>
      </c>
      <c r="E611" s="12" t="s">
        <v>26</v>
      </c>
      <c r="F611" s="83">
        <f>'Final Output'!K45</f>
        <v>1.2793028630155538</v>
      </c>
    </row>
    <row r="612" spans="1:6" x14ac:dyDescent="0.45">
      <c r="A612" s="65" t="s">
        <v>41</v>
      </c>
      <c r="B612" s="11" t="s">
        <v>95</v>
      </c>
      <c r="C612" s="11" t="s">
        <v>96</v>
      </c>
      <c r="D612" s="11" t="s">
        <v>97</v>
      </c>
      <c r="E612" s="12" t="s">
        <v>26</v>
      </c>
      <c r="F612" s="81" t="str">
        <f ca="1">CONCATENATE("[…]", TEXT(NOW(),"dd/mm/yyy hh:mm:ss"))</f>
        <v>[…]12/12/2024 16:37:48</v>
      </c>
    </row>
    <row r="613" spans="1:6" x14ac:dyDescent="0.45">
      <c r="A613" s="65" t="s">
        <v>41</v>
      </c>
      <c r="B613" s="11" t="s">
        <v>98</v>
      </c>
      <c r="C613" s="11" t="s">
        <v>99</v>
      </c>
      <c r="D613" s="11" t="s">
        <v>97</v>
      </c>
      <c r="E613" s="12" t="s">
        <v>26</v>
      </c>
      <c r="F613" s="12" t="str">
        <f ca="1">MID(CELL("filename"),SEARCH("[",CELL("filename"))+1,SEARCH("]",CELL("filename"))-SEARCH("[",CELL("filename"))-1)</f>
        <v>PR24 FD OC12 ODI risk - Feeder Model (Operational Greenhouse Gas Emissions).xlsx</v>
      </c>
    </row>
    <row r="614" spans="1:6" x14ac:dyDescent="0.45">
      <c r="A614" s="65" t="s">
        <v>41</v>
      </c>
      <c r="B614" s="11" t="s">
        <v>100</v>
      </c>
      <c r="C614" s="11" t="s">
        <v>101</v>
      </c>
      <c r="D614" s="11" t="s">
        <v>97</v>
      </c>
      <c r="E614" s="12" t="s">
        <v>26</v>
      </c>
      <c r="F614" s="12" t="str">
        <f>F_Inputs!$E$1</f>
        <v>Run on 13 Nov 2024 17:00</v>
      </c>
    </row>
    <row r="615" spans="1:6" x14ac:dyDescent="0.45">
      <c r="A615" s="65" t="s">
        <v>41</v>
      </c>
      <c r="B615" s="11" t="s">
        <v>102</v>
      </c>
      <c r="C615" s="11" t="s">
        <v>103</v>
      </c>
      <c r="D615" s="11" t="s">
        <v>104</v>
      </c>
      <c r="E615" s="12" t="s">
        <v>26</v>
      </c>
      <c r="F615" s="82" t="s">
        <v>105</v>
      </c>
    </row>
    <row r="616" spans="1:6" x14ac:dyDescent="0.45">
      <c r="A616" s="65" t="s">
        <v>41</v>
      </c>
      <c r="B616" s="2" t="s">
        <v>106</v>
      </c>
      <c r="C616" s="2" t="s">
        <v>107</v>
      </c>
      <c r="D616" s="2" t="s">
        <v>69</v>
      </c>
      <c r="E616" s="12" t="s">
        <v>26</v>
      </c>
      <c r="F616" s="83">
        <f>'Final Output'!K9</f>
        <v>-1.4837079849545212</v>
      </c>
    </row>
    <row r="617" spans="1:6" x14ac:dyDescent="0.45">
      <c r="A617" s="65" t="s">
        <v>41</v>
      </c>
      <c r="B617" s="2" t="s">
        <v>108</v>
      </c>
      <c r="C617" s="2" t="s">
        <v>109</v>
      </c>
      <c r="D617" s="2" t="s">
        <v>69</v>
      </c>
      <c r="E617" s="12" t="s">
        <v>26</v>
      </c>
      <c r="F617" s="83">
        <f>'Final Output'!K10</f>
        <v>-1.1365719181751426</v>
      </c>
    </row>
    <row r="618" spans="1:6" x14ac:dyDescent="0.45">
      <c r="A618" s="65" t="s">
        <v>41</v>
      </c>
      <c r="B618" s="2" t="s">
        <v>110</v>
      </c>
      <c r="C618" s="2" t="s">
        <v>111</v>
      </c>
      <c r="D618" s="2" t="s">
        <v>69</v>
      </c>
      <c r="E618" s="12" t="s">
        <v>26</v>
      </c>
      <c r="F618" s="83">
        <f>'Final Output'!K11</f>
        <v>-0.59420107647612719</v>
      </c>
    </row>
    <row r="619" spans="1:6" x14ac:dyDescent="0.45">
      <c r="A619" s="65" t="s">
        <v>41</v>
      </c>
      <c r="B619" s="2" t="s">
        <v>112</v>
      </c>
      <c r="C619" s="2" t="s">
        <v>113</v>
      </c>
      <c r="D619" s="2" t="s">
        <v>69</v>
      </c>
      <c r="E619" s="12" t="s">
        <v>26</v>
      </c>
      <c r="F619" s="83">
        <f>'Final Output'!K12</f>
        <v>-0.41524535764080656</v>
      </c>
    </row>
    <row r="620" spans="1:6" x14ac:dyDescent="0.45">
      <c r="A620" s="65" t="s">
        <v>41</v>
      </c>
      <c r="B620" s="2" t="s">
        <v>114</v>
      </c>
      <c r="C620" s="2" t="s">
        <v>115</v>
      </c>
      <c r="D620" s="2" t="s">
        <v>69</v>
      </c>
      <c r="E620" s="12" t="s">
        <v>26</v>
      </c>
      <c r="F620" s="83">
        <f>'Final Output'!K13</f>
        <v>-0.28410869417646634</v>
      </c>
    </row>
    <row r="621" spans="1:6" x14ac:dyDescent="0.45">
      <c r="A621" s="65" t="s">
        <v>41</v>
      </c>
      <c r="B621" s="2" t="s">
        <v>116</v>
      </c>
      <c r="C621" s="2" t="s">
        <v>117</v>
      </c>
      <c r="D621" s="2" t="s">
        <v>69</v>
      </c>
      <c r="E621" s="12" t="s">
        <v>26</v>
      </c>
      <c r="F621" s="83">
        <f>'Final Output'!K14</f>
        <v>-0.21134671476907207</v>
      </c>
    </row>
    <row r="622" spans="1:6" x14ac:dyDescent="0.45">
      <c r="A622" s="65" t="s">
        <v>41</v>
      </c>
      <c r="B622" s="2" t="s">
        <v>118</v>
      </c>
      <c r="C622" s="2" t="s">
        <v>119</v>
      </c>
      <c r="D622" s="2" t="s">
        <v>69</v>
      </c>
      <c r="E622" s="12" t="s">
        <v>26</v>
      </c>
      <c r="F622" s="83">
        <f>'Final Output'!K15</f>
        <v>-0.13941493956803</v>
      </c>
    </row>
    <row r="623" spans="1:6" x14ac:dyDescent="0.45">
      <c r="A623" s="65" t="s">
        <v>41</v>
      </c>
      <c r="B623" s="2" t="s">
        <v>120</v>
      </c>
      <c r="C623" s="2" t="s">
        <v>121</v>
      </c>
      <c r="D623" s="2" t="s">
        <v>69</v>
      </c>
      <c r="E623" s="12" t="s">
        <v>26</v>
      </c>
      <c r="F623" s="83">
        <f>'Final Output'!K16</f>
        <v>-6.733468563279274E-2</v>
      </c>
    </row>
    <row r="624" spans="1:6" x14ac:dyDescent="0.45">
      <c r="A624" s="65" t="s">
        <v>41</v>
      </c>
      <c r="B624" s="2" t="s">
        <v>122</v>
      </c>
      <c r="C624" s="2" t="s">
        <v>123</v>
      </c>
      <c r="D624" s="2" t="s">
        <v>69</v>
      </c>
      <c r="E624" s="12" t="s">
        <v>26</v>
      </c>
      <c r="F624" s="83">
        <f>'Final Output'!K17</f>
        <v>0</v>
      </c>
    </row>
    <row r="625" spans="1:6" x14ac:dyDescent="0.45">
      <c r="A625" s="65" t="s">
        <v>41</v>
      </c>
      <c r="B625" s="2" t="s">
        <v>124</v>
      </c>
      <c r="C625" s="2" t="s">
        <v>125</v>
      </c>
      <c r="D625" s="2" t="s">
        <v>69</v>
      </c>
      <c r="E625" s="12" t="s">
        <v>26</v>
      </c>
      <c r="F625" s="83">
        <f>'Final Output'!K18</f>
        <v>7.6546606473526374E-2</v>
      </c>
    </row>
    <row r="626" spans="1:6" x14ac:dyDescent="0.45">
      <c r="A626" s="65" t="s">
        <v>41</v>
      </c>
      <c r="B626" s="2" t="s">
        <v>126</v>
      </c>
      <c r="C626" s="2" t="s">
        <v>127</v>
      </c>
      <c r="D626" s="2" t="s">
        <v>69</v>
      </c>
      <c r="E626" s="12" t="s">
        <v>26</v>
      </c>
      <c r="F626" s="83">
        <f>'Final Output'!K19</f>
        <v>0.14041744805097467</v>
      </c>
    </row>
    <row r="627" spans="1:6" x14ac:dyDescent="0.45">
      <c r="A627" s="65" t="s">
        <v>41</v>
      </c>
      <c r="B627" s="2" t="s">
        <v>128</v>
      </c>
      <c r="C627" s="2" t="s">
        <v>129</v>
      </c>
      <c r="D627" s="2" t="s">
        <v>69</v>
      </c>
      <c r="E627" s="12" t="s">
        <v>26</v>
      </c>
      <c r="F627" s="83">
        <f>'Final Output'!K20</f>
        <v>0.22682459207767666</v>
      </c>
    </row>
    <row r="628" spans="1:6" x14ac:dyDescent="0.45">
      <c r="A628" s="65" t="s">
        <v>41</v>
      </c>
      <c r="B628" s="2" t="s">
        <v>130</v>
      </c>
      <c r="C628" s="2" t="s">
        <v>131</v>
      </c>
      <c r="D628" s="2" t="s">
        <v>69</v>
      </c>
      <c r="E628" s="12" t="s">
        <v>26</v>
      </c>
      <c r="F628" s="83">
        <f>'Final Output'!K21</f>
        <v>0.29802217724222141</v>
      </c>
    </row>
    <row r="629" spans="1:6" x14ac:dyDescent="0.45">
      <c r="A629" s="65" t="s">
        <v>41</v>
      </c>
      <c r="B629" s="2" t="s">
        <v>132</v>
      </c>
      <c r="C629" s="2" t="s">
        <v>133</v>
      </c>
      <c r="D629" s="2" t="s">
        <v>69</v>
      </c>
      <c r="E629" s="12" t="s">
        <v>26</v>
      </c>
      <c r="F629" s="83">
        <f>'Final Output'!K22</f>
        <v>0.46963846414915594</v>
      </c>
    </row>
    <row r="630" spans="1:6" x14ac:dyDescent="0.45">
      <c r="A630" s="65" t="s">
        <v>41</v>
      </c>
      <c r="B630" s="2" t="s">
        <v>134</v>
      </c>
      <c r="C630" s="2" t="s">
        <v>135</v>
      </c>
      <c r="D630" s="2" t="s">
        <v>69</v>
      </c>
      <c r="E630" s="12" t="s">
        <v>26</v>
      </c>
      <c r="F630" s="83">
        <f>'Final Output'!K23</f>
        <v>0.85372492724387583</v>
      </c>
    </row>
    <row r="631" spans="1:6" x14ac:dyDescent="0.45">
      <c r="A631" s="65" t="s">
        <v>41</v>
      </c>
      <c r="B631" s="2" t="s">
        <v>136</v>
      </c>
      <c r="C631" s="2" t="s">
        <v>137</v>
      </c>
      <c r="D631" s="2" t="s">
        <v>69</v>
      </c>
      <c r="E631" s="12" t="s">
        <v>26</v>
      </c>
      <c r="F631" s="83">
        <f>'Final Output'!K24</f>
        <v>1.1350594456600873</v>
      </c>
    </row>
    <row r="632" spans="1:6" x14ac:dyDescent="0.45">
      <c r="A632" s="65" t="s">
        <v>41</v>
      </c>
      <c r="B632" s="2" t="s">
        <v>138</v>
      </c>
      <c r="C632" s="2" t="s">
        <v>139</v>
      </c>
      <c r="D632" s="2" t="s">
        <v>69</v>
      </c>
      <c r="E632" s="12" t="s">
        <v>26</v>
      </c>
      <c r="F632" s="83">
        <f>'Final Output'!K25</f>
        <v>1.615026815759405</v>
      </c>
    </row>
    <row r="633" spans="1:6" x14ac:dyDescent="0.45">
      <c r="A633" s="65" t="s">
        <v>41</v>
      </c>
      <c r="B633" s="2" t="s">
        <v>140</v>
      </c>
      <c r="C633" s="2" t="s">
        <v>141</v>
      </c>
      <c r="D633" s="2" t="s">
        <v>69</v>
      </c>
      <c r="E633" s="12" t="s">
        <v>26</v>
      </c>
      <c r="F633" s="83">
        <f>'Final Output'!K29</f>
        <v>-1.2132078084332143</v>
      </c>
    </row>
    <row r="634" spans="1:6" x14ac:dyDescent="0.45">
      <c r="A634" s="65" t="s">
        <v>41</v>
      </c>
      <c r="B634" s="2" t="s">
        <v>142</v>
      </c>
      <c r="C634" s="2" t="s">
        <v>143</v>
      </c>
      <c r="D634" s="2" t="s">
        <v>69</v>
      </c>
      <c r="E634" s="12" t="s">
        <v>26</v>
      </c>
      <c r="F634" s="83">
        <f>'Final Output'!K30</f>
        <v>-0.8007336519739795</v>
      </c>
    </row>
    <row r="635" spans="1:6" x14ac:dyDescent="0.45">
      <c r="A635" s="65" t="s">
        <v>41</v>
      </c>
      <c r="B635" s="2" t="s">
        <v>144</v>
      </c>
      <c r="C635" s="2" t="s">
        <v>145</v>
      </c>
      <c r="D635" s="2" t="s">
        <v>69</v>
      </c>
      <c r="E635" s="12" t="s">
        <v>26</v>
      </c>
      <c r="F635" s="83">
        <f>'Final Output'!K31</f>
        <v>-0.6305981089193724</v>
      </c>
    </row>
    <row r="636" spans="1:6" x14ac:dyDescent="0.45">
      <c r="A636" s="65" t="s">
        <v>41</v>
      </c>
      <c r="B636" s="2" t="s">
        <v>146</v>
      </c>
      <c r="C636" s="2" t="s">
        <v>147</v>
      </c>
      <c r="D636" s="2" t="s">
        <v>69</v>
      </c>
      <c r="E636" s="12" t="s">
        <v>26</v>
      </c>
      <c r="F636" s="83">
        <f>'Final Output'!K32</f>
        <v>-0.49737562749240172</v>
      </c>
    </row>
    <row r="637" spans="1:6" x14ac:dyDescent="0.45">
      <c r="A637" s="65" t="s">
        <v>41</v>
      </c>
      <c r="B637" s="2" t="s">
        <v>148</v>
      </c>
      <c r="C637" s="2" t="s">
        <v>149</v>
      </c>
      <c r="D637" s="2" t="s">
        <v>69</v>
      </c>
      <c r="E637" s="12" t="s">
        <v>26</v>
      </c>
      <c r="F637" s="83">
        <f>'Final Output'!K33</f>
        <v>-0.39602359943709536</v>
      </c>
    </row>
    <row r="638" spans="1:6" x14ac:dyDescent="0.45">
      <c r="A638" s="65" t="s">
        <v>41</v>
      </c>
      <c r="B638" s="2" t="s">
        <v>150</v>
      </c>
      <c r="C638" s="2" t="s">
        <v>151</v>
      </c>
      <c r="D638" s="2" t="s">
        <v>69</v>
      </c>
      <c r="E638" s="12" t="s">
        <v>26</v>
      </c>
      <c r="F638" s="83">
        <f>'Final Output'!K34</f>
        <v>-0.18195151150795497</v>
      </c>
    </row>
    <row r="639" spans="1:6" x14ac:dyDescent="0.45">
      <c r="A639" s="65" t="s">
        <v>41</v>
      </c>
      <c r="B639" s="2" t="s">
        <v>152</v>
      </c>
      <c r="C639" s="2" t="s">
        <v>153</v>
      </c>
      <c r="D639" s="2" t="s">
        <v>69</v>
      </c>
      <c r="E639" s="12" t="s">
        <v>26</v>
      </c>
      <c r="F639" s="83">
        <f>'Final Output'!K35</f>
        <v>-0.10671944592169762</v>
      </c>
    </row>
    <row r="640" spans="1:6" x14ac:dyDescent="0.45">
      <c r="A640" s="65" t="s">
        <v>41</v>
      </c>
      <c r="B640" s="2" t="s">
        <v>154</v>
      </c>
      <c r="C640" s="2" t="s">
        <v>155</v>
      </c>
      <c r="D640" s="2" t="s">
        <v>69</v>
      </c>
      <c r="E640" s="12" t="s">
        <v>26</v>
      </c>
      <c r="F640" s="83">
        <f>'Final Output'!K36</f>
        <v>-3.3174134987240568E-2</v>
      </c>
    </row>
    <row r="641" spans="1:6" x14ac:dyDescent="0.45">
      <c r="A641" s="65" t="s">
        <v>41</v>
      </c>
      <c r="B641" s="2" t="s">
        <v>156</v>
      </c>
      <c r="C641" s="2" t="s">
        <v>157</v>
      </c>
      <c r="D641" s="2" t="s">
        <v>69</v>
      </c>
      <c r="E641" s="12" t="s">
        <v>26</v>
      </c>
      <c r="F641" s="83">
        <f>'Final Output'!K37</f>
        <v>0</v>
      </c>
    </row>
    <row r="642" spans="1:6" x14ac:dyDescent="0.45">
      <c r="A642" s="65" t="s">
        <v>41</v>
      </c>
      <c r="B642" s="2" t="s">
        <v>158</v>
      </c>
      <c r="C642" s="2" t="s">
        <v>159</v>
      </c>
      <c r="D642" s="2" t="s">
        <v>69</v>
      </c>
      <c r="E642" s="12" t="s">
        <v>26</v>
      </c>
      <c r="F642" s="83">
        <f>'Final Output'!K38</f>
        <v>4.4237816637214794E-2</v>
      </c>
    </row>
    <row r="643" spans="1:6" x14ac:dyDescent="0.45">
      <c r="A643" s="65" t="s">
        <v>41</v>
      </c>
      <c r="B643" s="2" t="s">
        <v>160</v>
      </c>
      <c r="C643" s="2" t="s">
        <v>161</v>
      </c>
      <c r="D643" s="2" t="s">
        <v>69</v>
      </c>
      <c r="E643" s="12" t="s">
        <v>26</v>
      </c>
      <c r="F643" s="83">
        <f>'Final Output'!K39</f>
        <v>0.15136402244310126</v>
      </c>
    </row>
    <row r="644" spans="1:6" x14ac:dyDescent="0.45">
      <c r="A644" s="65" t="s">
        <v>41</v>
      </c>
      <c r="B644" s="2" t="s">
        <v>162</v>
      </c>
      <c r="C644" s="2" t="s">
        <v>163</v>
      </c>
      <c r="D644" s="2" t="s">
        <v>69</v>
      </c>
      <c r="E644" s="12" t="s">
        <v>26</v>
      </c>
      <c r="F644" s="83">
        <f>'Final Output'!K40</f>
        <v>0.32439425427950058</v>
      </c>
    </row>
    <row r="645" spans="1:6" x14ac:dyDescent="0.45">
      <c r="A645" s="65" t="s">
        <v>41</v>
      </c>
      <c r="B645" s="2" t="s">
        <v>164</v>
      </c>
      <c r="C645" s="2" t="s">
        <v>165</v>
      </c>
      <c r="D645" s="2" t="s">
        <v>69</v>
      </c>
      <c r="E645" s="12" t="s">
        <v>26</v>
      </c>
      <c r="F645" s="83">
        <f>'Final Output'!K41</f>
        <v>0.53770346193595653</v>
      </c>
    </row>
    <row r="646" spans="1:6" x14ac:dyDescent="0.45">
      <c r="A646" s="65" t="s">
        <v>41</v>
      </c>
      <c r="B646" s="2" t="s">
        <v>166</v>
      </c>
      <c r="C646" s="2" t="s">
        <v>167</v>
      </c>
      <c r="D646" s="2" t="s">
        <v>69</v>
      </c>
      <c r="E646" s="12" t="s">
        <v>26</v>
      </c>
      <c r="F646" s="83">
        <f>'Final Output'!K42</f>
        <v>0.73682474738493942</v>
      </c>
    </row>
    <row r="647" spans="1:6" x14ac:dyDescent="0.45">
      <c r="A647" s="65" t="s">
        <v>41</v>
      </c>
      <c r="B647" s="2" t="s">
        <v>168</v>
      </c>
      <c r="C647" s="2" t="s">
        <v>169</v>
      </c>
      <c r="D647" s="2" t="s">
        <v>69</v>
      </c>
      <c r="E647" s="12" t="s">
        <v>26</v>
      </c>
      <c r="F647" s="83">
        <f>'Final Output'!K43</f>
        <v>0.94404235062167463</v>
      </c>
    </row>
    <row r="648" spans="1:6" x14ac:dyDescent="0.45">
      <c r="A648" s="65" t="s">
        <v>41</v>
      </c>
      <c r="B648" s="2" t="s">
        <v>170</v>
      </c>
      <c r="C648" s="2" t="s">
        <v>171</v>
      </c>
      <c r="D648" s="2" t="s">
        <v>69</v>
      </c>
      <c r="E648" s="12" t="s">
        <v>26</v>
      </c>
      <c r="F648" s="83">
        <f>'Final Output'!K44</f>
        <v>1.0748824785888091</v>
      </c>
    </row>
    <row r="649" spans="1:6" x14ac:dyDescent="0.45">
      <c r="A649" s="65" t="s">
        <v>41</v>
      </c>
      <c r="B649" s="2" t="s">
        <v>172</v>
      </c>
      <c r="C649" s="2" t="s">
        <v>173</v>
      </c>
      <c r="D649" s="2" t="s">
        <v>69</v>
      </c>
      <c r="E649" s="12" t="s">
        <v>26</v>
      </c>
      <c r="F649" s="83">
        <f>'Final Output'!K45</f>
        <v>1.2793028630155538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FC690EA6-5B20-411E-AC8E-66AE86FBA57B}"/>
</file>

<file path=customXml/itemProps2.xml><?xml version="1.0" encoding="utf-8"?>
<ds:datastoreItem xmlns:ds="http://schemas.openxmlformats.org/officeDocument/2006/customXml" ds:itemID="{CE406E73-B55F-4880-9B6A-D8C31D6E9EA1}"/>
</file>

<file path=customXml/itemProps3.xml><?xml version="1.0" encoding="utf-8"?>
<ds:datastoreItem xmlns:ds="http://schemas.openxmlformats.org/officeDocument/2006/customXml" ds:itemID="{E0BB0302-B13F-4BD3-8383-FE513D5D176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Conceptual Model</vt:lpstr>
      <vt:lpstr>F_Inputs</vt:lpstr>
      <vt:lpstr>Inputs_All</vt:lpstr>
      <vt:lpstr>Water.Reduction</vt:lpstr>
      <vt:lpstr>Water.Percentiles</vt:lpstr>
      <vt:lpstr>Wastewater.Reduction</vt:lpstr>
      <vt:lpstr>Wastewater.Percentiles</vt:lpstr>
      <vt:lpstr>F_Outputs</vt:lpstr>
      <vt:lpstr>Final Output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2024-12-12T09:51:48Z</dcterms:created>
  <dcterms:modified xsi:type="dcterms:W3CDTF">2024-12-12T16:37:50Z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0x0101004010F36128E44943B1120CACFDAE9F7B</vt:lpwstr>
  </property>
</Properties>
</file>