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drawings/drawing2.xml" ContentType="application/vnd.openxmlformats-officedocument.drawing+xml"/>
  <Override PartName="/xl/ink/ink1.xml" ContentType="application/inkml+xml"/>
  <Override PartName="/xl/ink/ink2.xml" ContentType="application/inkml+xml"/>
  <Override PartName="/xl/ink/ink3.xml" ContentType="application/inkml+xml"/>
  <Override PartName="/xl/ink/ink4.xml" ContentType="application/inkml+xml"/>
  <Override PartName="/xl/ink/ink5.xml" ContentType="application/inkml+xml"/>
  <Override PartName="/xl/ink/ink6.xml" ContentType="application/inkml+xml"/>
  <Override PartName="/xl/ink/ink7.xml" ContentType="application/inkml+xml"/>
  <Override PartName="/xl/ink/ink8.xml" ContentType="application/inkml+xml"/>
  <Override PartName="/xl/ink/ink9.xml" ContentType="application/inkml+xml"/>
  <Override PartName="/xl/ink/ink10.xml" ContentType="application/inkml+xml"/>
  <Override PartName="/xl/ink/ink11.xml" ContentType="application/inkml+xml"/>
  <Override PartName="/xl/ink/ink12.xml" ContentType="application/inkml+xml"/>
  <Override PartName="/xl/ink/ink13.xml" ContentType="application/inkml+xml"/>
  <Override PartName="/xl/ink/ink14.xml" ContentType="application/inkml+xml"/>
  <Override PartName="/xl/ink/ink15.xml" ContentType="application/inkml+xml"/>
  <Override PartName="/xl/ink/ink16.xml" ContentType="application/inkml+xml"/>
  <Override PartName="/xl/ink/ink17.xml" ContentType="application/inkml+xml"/>
  <Override PartName="/xl/ink/ink18.xml" ContentType="application/inkml+xml"/>
  <Override PartName="/xl/ink/ink19.xml" ContentType="application/inkml+xml"/>
  <Override PartName="/xl/ink/ink20.xml" ContentType="application/inkml+xml"/>
  <Override PartName="/xl/ink/ink21.xml" ContentType="application/inkml+xml"/>
  <Override PartName="/xl/ink/ink22.xml" ContentType="application/inkml+xml"/>
  <Override PartName="/xl/ink/ink23.xml" ContentType="application/inkml+xml"/>
  <Override PartName="/xl/ink/ink24.xml" ContentType="application/inkml+xml"/>
  <Override PartName="/xl/ink/ink25.xml" ContentType="application/inkml+xml"/>
  <Override PartName="/xl/ink/ink26.xml" ContentType="application/inkml+xml"/>
  <Override PartName="/xl/ink/ink27.xml" ContentType="application/inkml+xml"/>
  <Override PartName="/xl/ink/ink28.xml" ContentType="application/inkml+xml"/>
  <Override PartName="/xl/ink/ink29.xml" ContentType="application/inkml+xml"/>
  <Override PartName="/xl/ink/ink30.xml" ContentType="application/inkml+xml"/>
  <Override PartName="/xl/ink/ink31.xml" ContentType="application/inkml+xml"/>
  <Override PartName="/xl/ink/ink32.xml" ContentType="application/inkml+xml"/>
  <Override PartName="/xl/ink/ink33.xml" ContentType="application/inkml+xml"/>
  <Override PartName="/xl/ink/ink34.xml" ContentType="application/inkml+xml"/>
  <Override PartName="/xl/ink/ink35.xml" ContentType="application/inkml+xml"/>
  <Override PartName="/xl/ink/ink36.xml" ContentType="application/inkml+xml"/>
  <Override PartName="/xl/ink/ink37.xml" ContentType="application/inkml+xml"/>
  <Override PartName="/xl/ink/ink38.xml" ContentType="application/inkml+xml"/>
  <Override PartName="/xl/ink/ink39.xml" ContentType="application/inkml+xml"/>
  <Override PartName="/xl/ink/ink40.xml" ContentType="application/inkml+xml"/>
  <Override PartName="/xl/ink/ink41.xml" ContentType="application/inkml+xml"/>
  <Override PartName="/xl/ink/ink42.xml" ContentType="application/inkml+xml"/>
  <Override PartName="/xl/ink/ink43.xml" ContentType="application/inkml+xml"/>
  <Override PartName="/xl/ink/ink44.xml" ContentType="application/inkml+xml"/>
  <Override PartName="/xl/ink/ink45.xml" ContentType="application/inkml+xml"/>
  <Override PartName="/xl/ink/ink46.xml" ContentType="application/inkml+xml"/>
  <Override PartName="/xl/ink/ink47.xml" ContentType="application/inkml+xml"/>
  <Override PartName="/xl/ink/ink48.xml" ContentType="application/inkml+xml"/>
  <Override PartName="/xl/ink/ink49.xml" ContentType="application/inkml+xml"/>
  <Override PartName="/xl/ink/ink50.xml" ContentType="application/inkml+xml"/>
  <Override PartName="/xl/ink/ink51.xml" ContentType="application/inkml+xml"/>
  <Override PartName="/xl/ink/ink52.xml" ContentType="application/inkml+xml"/>
  <Override PartName="/xl/ink/ink53.xml" ContentType="application/inkml+xml"/>
  <Override PartName="/xl/ink/ink54.xml" ContentType="application/inkml+xml"/>
  <Override PartName="/xl/ink/ink55.xml" ContentType="application/inkml+xml"/>
  <Override PartName="/xl/ink/ink56.xml" ContentType="application/inkml+xml"/>
  <Override PartName="/xl/ink/ink57.xml" ContentType="application/inkml+xml"/>
  <Override PartName="/xl/ink/ink58.xml" ContentType="application/inkml+xml"/>
  <Override PartName="/xl/ink/ink59.xml" ContentType="application/inkml+xml"/>
  <Override PartName="/xl/ink/ink60.xml" ContentType="application/inkml+xml"/>
  <Override PartName="/xl/ink/ink61.xml" ContentType="application/inkml+xml"/>
  <Override PartName="/xl/ink/ink62.xml" ContentType="application/inkml+xml"/>
  <Override PartName="/xl/ink/ink63.xml" ContentType="application/inkml+xml"/>
  <Override PartName="/xl/ink/ink64.xml" ContentType="application/inkml+xml"/>
  <Override PartName="/xl/ink/ink65.xml" ContentType="application/inkml+xml"/>
  <Override PartName="/xl/ink/ink66.xml" ContentType="application/inkml+xml"/>
  <Override PartName="/xl/ink/ink67.xml" ContentType="application/inkml+xml"/>
  <Override PartName="/xl/ink/ink68.xml" ContentType="application/inkml+xml"/>
  <Override PartName="/xl/ink/ink69.xml" ContentType="application/inkml+xml"/>
  <Override PartName="/xl/ink/ink70.xml" ContentType="application/inkml+xml"/>
  <Override PartName="/xl/ink/ink71.xml" ContentType="application/inkml+xml"/>
  <Override PartName="/xl/ink/ink72.xml" ContentType="application/inkml+xml"/>
  <Override PartName="/xl/ink/ink73.xml" ContentType="application/inkml+xml"/>
  <Override PartName="/xl/ink/ink74.xml" ContentType="application/inkml+xml"/>
  <Override PartName="/xl/ink/ink75.xml" ContentType="application/inkml+xml"/>
  <Override PartName="/xl/ink/ink76.xml" ContentType="application/inkml+xml"/>
  <Override PartName="/xl/ink/ink77.xml" ContentType="application/inkml+xml"/>
  <Override PartName="/xl/ink/ink78.xml" ContentType="application/inkml+xml"/>
  <Override PartName="/xl/ink/ink79.xml" ContentType="application/inkml+xml"/>
  <Override PartName="/xl/ink/ink80.xml" ContentType="application/inkml+xml"/>
  <Override PartName="/xl/ink/ink81.xml" ContentType="application/inkml+xml"/>
  <Override PartName="/xl/ink/ink82.xml" ContentType="application/inkml+xml"/>
  <Override PartName="/xl/ink/ink83.xml" ContentType="application/inkml+xml"/>
  <Override PartName="/xl/ink/ink84.xml" ContentType="application/inkml+xml"/>
  <Override PartName="/xl/ink/ink85.xml" ContentType="application/inkml+xml"/>
  <Override PartName="/xl/ink/ink86.xml" ContentType="application/inkml+xml"/>
  <Override PartName="/xl/ink/ink87.xml" ContentType="application/inkml+xml"/>
  <Override PartName="/xl/ink/ink88.xml" ContentType="application/inkml+xml"/>
  <Override PartName="/xl/ink/ink89.xml" ContentType="application/inkml+xml"/>
  <Override PartName="/xl/ink/ink90.xml" ContentType="application/inkml+xml"/>
  <Override PartName="/xl/ink/ink91.xml" ContentType="application/inkml+xml"/>
  <Override PartName="/xl/ink/ink92.xml" ContentType="application/inkml+xml"/>
  <Override PartName="/xl/ink/ink93.xml" ContentType="application/inkml+xml"/>
  <Override PartName="/xl/ink/ink94.xml" ContentType="application/inkml+xml"/>
  <Override PartName="/xl/ink/ink95.xml" ContentType="application/inkml+xml"/>
  <Override PartName="/xl/ink/ink96.xml" ContentType="application/inkml+xml"/>
  <Override PartName="/xl/ink/ink97.xml" ContentType="application/inkml+xml"/>
  <Override PartName="/xl/ink/ink98.xml" ContentType="application/inkml+xml"/>
  <Override PartName="/xl/ink/ink99.xml" ContentType="application/inkml+xml"/>
  <Override PartName="/xl/ink/ink100.xml" ContentType="application/inkml+xml"/>
  <Override PartName="/xl/ink/ink101.xml" ContentType="application/inkml+xml"/>
  <Override PartName="/xl/ink/ink102.xml" ContentType="application/inkml+xml"/>
  <Override PartName="/xl/ink/ink103.xml" ContentType="application/inkml+xml"/>
  <Override PartName="/xl/ink/ink104.xml" ContentType="application/inkml+xml"/>
  <Override PartName="/xl/ink/ink105.xml" ContentType="application/inkml+xml"/>
  <Override PartName="/xl/ink/ink106.xml" ContentType="application/inkml+xml"/>
  <Override PartName="/xl/ink/ink107.xml" ContentType="application/inkml+xml"/>
  <Override PartName="/xl/ink/ink108.xml" ContentType="application/inkml+xml"/>
  <Override PartName="/xl/ink/ink109.xml" ContentType="application/inkml+xml"/>
  <Override PartName="/xl/ink/ink110.xml" ContentType="application/inkml+xml"/>
  <Override PartName="/xl/ink/ink111.xml" ContentType="application/inkml+xml"/>
  <Override PartName="/xl/ink/ink112.xml" ContentType="application/inkml+xml"/>
  <Override PartName="/xl/ink/ink113.xml" ContentType="application/inkml+xml"/>
  <Override PartName="/xl/ink/ink114.xml" ContentType="application/inkml+xml"/>
  <Override PartName="/xl/ink/ink115.xml" ContentType="application/inkml+xml"/>
  <Override PartName="/xl/ink/ink116.xml" ContentType="application/inkml+xml"/>
  <Override PartName="/xl/ink/ink117.xml" ContentType="application/inkml+xml"/>
  <Override PartName="/xl/ink/ink118.xml" ContentType="application/inkml+xml"/>
  <Override PartName="/xl/ink/ink119.xml" ContentType="application/inkml+xml"/>
  <Override PartName="/xl/ink/ink120.xml" ContentType="application/inkml+xml"/>
  <Override PartName="/xl/ink/ink121.xml" ContentType="application/inkml+xml"/>
  <Override PartName="/xl/ink/ink122.xml" ContentType="application/inkml+xml"/>
  <Override PartName="/xl/ink/ink123.xml" ContentType="application/inkml+xml"/>
  <Override PartName="/xl/ink/ink124.xml" ContentType="application/inkml+xml"/>
  <Override PartName="/xl/ink/ink125.xml" ContentType="application/inkml+xml"/>
  <Override PartName="/xl/ink/ink126.xml" ContentType="application/inkml+xml"/>
  <Override PartName="/xl/ink/ink127.xml" ContentType="application/inkml+xml"/>
  <Override PartName="/xl/ink/ink128.xml" ContentType="application/inkml+xml"/>
  <Override PartName="/xl/ink/ink129.xml" ContentType="application/inkml+xml"/>
  <Override PartName="/xl/ink/ink130.xml" ContentType="application/inkml+xml"/>
  <Override PartName="/xl/ink/ink131.xml" ContentType="application/inkml+xml"/>
  <Override PartName="/xl/ink/ink132.xml" ContentType="application/inkml+xml"/>
  <Override PartName="/xl/ink/ink133.xml" ContentType="application/inkml+xml"/>
  <Override PartName="/xl/ink/ink134.xml" ContentType="application/inkml+xml"/>
  <Override PartName="/xl/ink/ink135.xml" ContentType="application/inkml+xml"/>
  <Override PartName="/xl/ink/ink136.xml" ContentType="application/inkml+xml"/>
  <Override PartName="/xl/ink/ink137.xml" ContentType="application/inkml+xml"/>
  <Override PartName="/xl/ink/ink138.xml" ContentType="application/inkml+xml"/>
  <Override PartName="/xl/ink/ink139.xml" ContentType="application/inkml+xml"/>
  <Override PartName="/xl/ink/ink140.xml" ContentType="application/inkml+xml"/>
  <Override PartName="/xl/ink/ink141.xml" ContentType="application/inkml+xml"/>
  <Override PartName="/xl/ink/ink142.xml" ContentType="application/inkml+xml"/>
  <Override PartName="/xl/ink/ink143.xml" ContentType="application/inkml+xml"/>
  <Override PartName="/xl/ink/ink144.xml" ContentType="application/inkml+xml"/>
  <Override PartName="/xl/ink/ink145.xml" ContentType="application/inkml+xml"/>
  <Override PartName="/xl/ink/ink146.xml" ContentType="application/inkml+xml"/>
  <Override PartName="/xl/ink/ink147.xml" ContentType="application/inkml+xml"/>
  <Override PartName="/xl/ink/ink148.xml" ContentType="application/inkml+xml"/>
  <Override PartName="/xl/ink/ink149.xml" ContentType="application/inkml+xml"/>
  <Override PartName="/xl/ink/ink150.xml" ContentType="application/inkml+xml"/>
  <Override PartName="/xl/ink/ink151.xml" ContentType="application/inkml+xml"/>
  <Override PartName="/xl/ink/ink152.xml" ContentType="application/inkml+xml"/>
  <Override PartName="/xl/ink/ink153.xml" ContentType="application/inkml+xml"/>
  <Override PartName="/xl/ink/ink154.xml" ContentType="application/inkml+xml"/>
  <Override PartName="/xl/ink/ink155.xml" ContentType="application/inkml+xml"/>
  <Override PartName="/xl/ink/ink156.xml" ContentType="application/inkml+xml"/>
  <Override PartName="/xl/ink/ink157.xml" ContentType="application/inkml+xml"/>
  <Override PartName="/xl/ink/ink158.xml" ContentType="application/inkml+xml"/>
  <Override PartName="/xl/ink/ink159.xml" ContentType="application/inkml+xml"/>
  <Override PartName="/xl/ink/ink160.xml" ContentType="application/inkml+xml"/>
  <Override PartName="/xl/ink/ink161.xml" ContentType="application/inkml+xml"/>
  <Override PartName="/xl/ink/ink162.xml" ContentType="application/inkml+xml"/>
  <Override PartName="/xl/ink/ink163.xml" ContentType="application/inkml+xml"/>
  <Override PartName="/xl/ink/ink164.xml" ContentType="application/inkml+xml"/>
  <Override PartName="/xl/ink/ink165.xml" ContentType="application/inkml+xml"/>
  <Override PartName="/xl/ink/ink166.xml" ContentType="application/inkml+xml"/>
  <Override PartName="/xl/ink/ink167.xml" ContentType="application/inkml+xml"/>
  <Override PartName="/xl/ink/ink168.xml" ContentType="application/inkml+xml"/>
  <Override PartName="/xl/ink/ink169.xml" ContentType="application/inkml+xml"/>
  <Override PartName="/xl/ink/ink170.xml" ContentType="application/inkml+xml"/>
  <Override PartName="/xl/ink/ink171.xml" ContentType="application/inkml+xml"/>
  <Override PartName="/xl/ink/ink172.xml" ContentType="application/inkml+xml"/>
  <Override PartName="/xl/ink/ink173.xml" ContentType="application/inkml+xml"/>
  <Override PartName="/xl/ink/ink174.xml" ContentType="application/inkml+xml"/>
  <Override PartName="/xl/ink/ink175.xml" ContentType="application/inkml+xml"/>
  <Override PartName="/xl/ink/ink176.xml" ContentType="application/inkml+xml"/>
  <Override PartName="/xl/ink/ink177.xml" ContentType="application/inkml+xml"/>
  <Override PartName="/xl/ink/ink178.xml" ContentType="application/inkml+xml"/>
  <Override PartName="/xl/ink/ink179.xml" ContentType="application/inkml+xml"/>
  <Override PartName="/xl/ink/ink180.xml" ContentType="application/inkml+xml"/>
  <Override PartName="/xl/ink/ink181.xml" ContentType="application/inkml+xml"/>
  <Override PartName="/xl/ink/ink182.xml" ContentType="application/inkml+xml"/>
  <Override PartName="/xl/ink/ink183.xml" ContentType="application/inkml+xml"/>
  <Override PartName="/xl/ink/ink184.xml" ContentType="application/inkml+xml"/>
  <Override PartName="/xl/ink/ink185.xml" ContentType="application/inkml+xml"/>
  <Override PartName="/xl/ink/ink186.xml" ContentType="application/inkml+xml"/>
  <Override PartName="/xl/ink/ink187.xml" ContentType="application/inkml+xml"/>
  <Override PartName="/xl/ink/ink188.xml" ContentType="application/inkml+xml"/>
  <Override PartName="/xl/ink/ink189.xml" ContentType="application/inkml+xml"/>
  <Override PartName="/xl/ink/ink190.xml" ContentType="application/inkml+xml"/>
  <Override PartName="/xl/ink/ink191.xml" ContentType="application/inkml+xml"/>
  <Override PartName="/xl/ink/ink192.xml" ContentType="application/inkml+xml"/>
  <Override PartName="/xl/ink/ink193.xml" ContentType="application/inkml+xml"/>
  <Override PartName="/xl/ink/ink194.xml" ContentType="application/inkml+xml"/>
  <Override PartName="/xl/ink/ink195.xml" ContentType="application/inkml+xml"/>
  <Override PartName="/xl/ink/ink196.xml" ContentType="application/inkml+xml"/>
  <Override PartName="/xl/ink/ink197.xml" ContentType="application/inkml+xml"/>
  <Override PartName="/xl/ink/ink198.xml" ContentType="application/inkml+xml"/>
  <Override PartName="/xl/ink/ink199.xml" ContentType="application/inkml+xml"/>
  <Override PartName="/xl/ink/ink200.xml" ContentType="application/inkml+xml"/>
  <Override PartName="/xl/ink/ink201.xml" ContentType="application/inkml+xml"/>
  <Override PartName="/xl/ink/ink202.xml" ContentType="application/inkml+xml"/>
  <Override PartName="/xl/ink/ink203.xml" ContentType="application/inkml+xml"/>
  <Override PartName="/xl/ink/ink204.xml" ContentType="application/inkml+xml"/>
  <Override PartName="/xl/ink/ink205.xml" ContentType="application/inkml+xml"/>
  <Override PartName="/xl/ink/ink206.xml" ContentType="application/inkml+xml"/>
  <Override PartName="/xl/ink/ink207.xml" ContentType="application/inkml+xml"/>
  <Override PartName="/xl/ink/ink208.xml" ContentType="application/inkml+xml"/>
  <Override PartName="/xl/ink/ink209.xml" ContentType="application/inkml+xml"/>
  <Override PartName="/xl/ink/ink210.xml" ContentType="application/inkml+xml"/>
  <Override PartName="/xl/ink/ink211.xml" ContentType="application/inkml+xml"/>
  <Override PartName="/xl/ink/ink212.xml" ContentType="application/inkml+xml"/>
  <Override PartName="/xl/ink/ink213.xml" ContentType="application/inkml+xml"/>
  <Override PartName="/xl/ink/ink214.xml" ContentType="application/inkml+xml"/>
  <Override PartName="/xl/ink/ink215.xml" ContentType="application/inkml+xml"/>
  <Override PartName="/xl/ink/ink216.xml" ContentType="application/inkml+xml"/>
  <Override PartName="/xl/ink/ink217.xml" ContentType="application/inkml+xml"/>
  <Override PartName="/xl/ink/ink218.xml" ContentType="application/inkml+xml"/>
  <Override PartName="/xl/ink/ink219.xml" ContentType="application/inkml+xml"/>
  <Override PartName="/xl/ink/ink220.xml" ContentType="application/inkml+xml"/>
  <Override PartName="/xl/ink/ink221.xml" ContentType="application/inkml+xml"/>
  <Override PartName="/xl/ink/ink222.xml" ContentType="application/inkml+xml"/>
  <Override PartName="/xl/ink/ink223.xml" ContentType="application/inkml+xml"/>
  <Override PartName="/xl/ink/ink224.xml" ContentType="application/inkml+xml"/>
  <Override PartName="/xl/ink/ink225.xml" ContentType="application/inkml+xml"/>
  <Override PartName="/xl/ink/ink226.xml" ContentType="application/inkml+xml"/>
  <Override PartName="/xl/ink/ink227.xml" ContentType="application/inkml+xml"/>
  <Override PartName="/xl/ink/ink228.xml" ContentType="application/inkml+xml"/>
  <Override PartName="/xl/ink/ink229.xml" ContentType="application/inkml+xml"/>
  <Override PartName="/xl/ink/ink230.xml" ContentType="application/inkml+xml"/>
  <Override PartName="/xl/ink/ink231.xml" ContentType="application/inkml+xml"/>
  <Override PartName="/xl/ink/ink232.xml" ContentType="application/inkml+xml"/>
  <Override PartName="/xl/ink/ink233.xml" ContentType="application/inkml+xml"/>
  <Override PartName="/xl/ink/ink234.xml" ContentType="application/inkml+xml"/>
  <Override PartName="/xl/ink/ink235.xml" ContentType="application/inkml+xml"/>
  <Override PartName="/xl/ink/ink236.xml" ContentType="application/inkml+xml"/>
  <Override PartName="/xl/ink/ink237.xml" ContentType="application/inkml+xml"/>
  <Override PartName="/xl/ink/ink238.xml" ContentType="application/inkml+xml"/>
  <Override PartName="/xl/ink/ink239.xml" ContentType="application/inkml+xml"/>
  <Override PartName="/xl/ink/ink240.xml" ContentType="application/inkml+xml"/>
  <Override PartName="/xl/ink/ink241.xml" ContentType="application/inkml+xml"/>
  <Override PartName="/xl/ink/ink242.xml" ContentType="application/inkml+xml"/>
  <Override PartName="/xl/ink/ink243.xml" ContentType="application/inkml+xml"/>
  <Override PartName="/xl/ink/ink244.xml" ContentType="application/inkml+xml"/>
  <Override PartName="/xl/ink/ink245.xml" ContentType="application/inkml+xml"/>
  <Override PartName="/xl/ink/ink246.xml" ContentType="application/inkml+xml"/>
  <Override PartName="/xl/ink/ink247.xml" ContentType="application/inkml+xml"/>
  <Override PartName="/xl/ink/ink248.xml" ContentType="application/inkml+xml"/>
  <Override PartName="/xl/ink/ink249.xml" ContentType="application/inkml+xml"/>
  <Override PartName="/xl/ink/ink250.xml" ContentType="application/inkml+xml"/>
  <Override PartName="/xl/ink/ink251.xml" ContentType="application/inkml+xml"/>
  <Override PartName="/xl/ink/ink252.xml" ContentType="application/inkml+xml"/>
  <Override PartName="/xl/ink/ink253.xml" ContentType="application/inkml+xml"/>
  <Override PartName="/xl/ink/ink254.xml" ContentType="application/inkml+xml"/>
  <Override PartName="/xl/ink/ink255.xml" ContentType="application/inkml+xml"/>
  <Override PartName="/xl/ink/ink256.xml" ContentType="application/inkml+xml"/>
  <Override PartName="/xl/ink/ink257.xml" ContentType="application/inkml+xml"/>
  <Override PartName="/xl/ink/ink258.xml" ContentType="application/inkml+xml"/>
  <Override PartName="/xl/ink/ink259.xml" ContentType="application/inkml+xml"/>
  <Override PartName="/xl/ink/ink260.xml" ContentType="application/inkml+xml"/>
  <Override PartName="/xl/ink/ink261.xml" ContentType="application/inkml+xml"/>
  <Override PartName="/xl/ink/ink262.xml" ContentType="application/inkml+xml"/>
  <Override PartName="/xl/ink/ink263.xml" ContentType="application/inkml+xml"/>
  <Override PartName="/xl/ink/ink264.xml" ContentType="application/inkml+xml"/>
  <Override PartName="/xl/ink/ink265.xml" ContentType="application/inkml+xml"/>
  <Override PartName="/xl/ink/ink266.xml" ContentType="application/inkml+xml"/>
  <Override PartName="/xl/ink/ink267.xml" ContentType="application/inkml+xml"/>
  <Override PartName="/xl/ink/ink268.xml" ContentType="application/inkml+xml"/>
  <Override PartName="/xl/ink/ink269.xml" ContentType="application/inkml+xml"/>
  <Override PartName="/xl/ink/ink270.xml" ContentType="application/inkml+xml"/>
  <Override PartName="/xl/ink/ink271.xml" ContentType="application/inkml+xml"/>
  <Override PartName="/xl/ink/ink272.xml" ContentType="application/inkml+xml"/>
  <Override PartName="/xl/ink/ink273.xml" ContentType="application/inkml+xml"/>
  <Override PartName="/xl/ink/ink274.xml" ContentType="application/inkml+xml"/>
  <Override PartName="/xl/ink/ink275.xml" ContentType="application/inkml+xml"/>
  <Override PartName="/xl/ink/ink276.xml" ContentType="application/inkml+xml"/>
  <Override PartName="/xl/ink/ink277.xml" ContentType="application/inkml+xml"/>
  <Override PartName="/xl/ink/ink278.xml" ContentType="application/inkml+xml"/>
  <Override PartName="/xl/ink/ink279.xml" ContentType="application/inkml+xml"/>
  <Override PartName="/xl/ink/ink280.xml" ContentType="application/inkml+xml"/>
  <Override PartName="/xl/ink/ink281.xml" ContentType="application/inkml+xml"/>
  <Override PartName="/xl/ink/ink282.xml" ContentType="application/inkml+xml"/>
  <Override PartName="/xl/ink/ink283.xml" ContentType="application/inkml+xml"/>
  <Override PartName="/xl/ink/ink284.xml" ContentType="application/inkml+xml"/>
  <Override PartName="/xl/ink/ink285.xml" ContentType="application/inkml+xml"/>
  <Override PartName="/xl/ink/ink286.xml" ContentType="application/inkml+xml"/>
  <Override PartName="/xl/ink/ink287.xml" ContentType="application/inkml+xml"/>
  <Override PartName="/xl/ink/ink288.xml" ContentType="application/inkml+xml"/>
  <Override PartName="/xl/ink/ink289.xml" ContentType="application/inkml+xml"/>
  <Override PartName="/xl/ink/ink290.xml" ContentType="application/inkml+xml"/>
  <Override PartName="/xl/ink/ink291.xml" ContentType="application/inkml+xml"/>
  <Override PartName="/xl/ink/ink292.xml" ContentType="application/inkml+xml"/>
  <Override PartName="/xl/ink/ink293.xml" ContentType="application/inkml+xml"/>
  <Override PartName="/xl/ink/ink294.xml" ContentType="application/inkml+xml"/>
  <Override PartName="/xl/ink/ink295.xml" ContentType="application/inkml+xml"/>
  <Override PartName="/xl/ink/ink296.xml" ContentType="application/inkml+xml"/>
  <Override PartName="/xl/ink/ink297.xml" ContentType="application/inkml+xml"/>
  <Override PartName="/xl/ink/ink298.xml" ContentType="application/inkml+xml"/>
  <Override PartName="/xl/ink/ink299.xml" ContentType="application/inkml+xml"/>
  <Override PartName="/xl/ink/ink300.xml" ContentType="application/inkml+xml"/>
  <Override PartName="/xl/ink/ink301.xml" ContentType="application/inkml+xml"/>
  <Override PartName="/xl/ink/ink302.xml" ContentType="application/inkml+xml"/>
  <Override PartName="/xl/ink/ink303.xml" ContentType="application/inkml+xml"/>
  <Override PartName="/xl/ink/ink304.xml" ContentType="application/inkml+xml"/>
  <Override PartName="/xl/ink/ink305.xml" ContentType="application/inkml+xml"/>
  <Override PartName="/xl/ink/ink306.xml" ContentType="application/inkml+xml"/>
  <Override PartName="/xl/ink/ink307.xml" ContentType="application/inkml+xml"/>
  <Override PartName="/xl/ink/ink308.xml" ContentType="application/inkml+xml"/>
  <Override PartName="/xl/ink/ink309.xml" ContentType="application/inkml+xml"/>
  <Override PartName="/xl/ink/ink310.xml" ContentType="application/inkml+xml"/>
  <Override PartName="/xl/ink/ink311.xml" ContentType="application/inkml+xml"/>
  <Override PartName="/xl/ink/ink312.xml" ContentType="application/inkml+xml"/>
  <Override PartName="/xl/ink/ink313.xml" ContentType="application/inkml+xml"/>
  <Override PartName="/xl/ink/ink314.xml" ContentType="application/inkml+xml"/>
  <Override PartName="/xl/ink/ink315.xml" ContentType="application/inkml+xml"/>
  <Override PartName="/xl/ink/ink316.xml" ContentType="application/inkml+xml"/>
  <Override PartName="/xl/ink/ink317.xml" ContentType="application/inkml+xml"/>
  <Override PartName="/xl/ink/ink318.xml" ContentType="application/inkml+xml"/>
  <Override PartName="/xl/ink/ink319.xml" ContentType="application/inkml+xml"/>
  <Override PartName="/xl/ink/ink320.xml" ContentType="application/inkml+xml"/>
  <Override PartName="/xl/ink/ink321.xml" ContentType="application/inkml+xml"/>
  <Override PartName="/xl/ink/ink322.xml" ContentType="application/inkml+xml"/>
  <Override PartName="/xl/ink/ink323.xml" ContentType="application/inkml+xml"/>
  <Override PartName="/xl/ink/ink324.xml" ContentType="application/inkml+xml"/>
  <Override PartName="/xl/ink/ink325.xml" ContentType="application/inkml+xml"/>
  <Override PartName="/xl/ink/ink326.xml" ContentType="application/inkml+xml"/>
  <Override PartName="/xl/ink/ink327.xml" ContentType="application/inkml+xml"/>
  <Override PartName="/xl/ink/ink328.xml" ContentType="application/inkml+xml"/>
  <Override PartName="/xl/ink/ink329.xml" ContentType="application/inkml+xml"/>
  <Override PartName="/xl/ink/ink330.xml" ContentType="application/inkml+xml"/>
  <Override PartName="/xl/ink/ink331.xml" ContentType="application/inkml+xml"/>
  <Override PartName="/xl/ink/ink332.xml" ContentType="application/inkml+xml"/>
  <Override PartName="/xl/ink/ink333.xml" ContentType="application/inkml+xml"/>
  <Override PartName="/xl/ink/ink334.xml" ContentType="application/inkml+xml"/>
  <Override PartName="/xl/ink/ink335.xml" ContentType="application/inkml+xml"/>
  <Override PartName="/xl/ink/ink336.xml" ContentType="application/inkml+xml"/>
  <Override PartName="/xl/ink/ink337.xml" ContentType="application/inkml+xml"/>
  <Override PartName="/xl/ink/ink338.xml" ContentType="application/inkml+xml"/>
  <Override PartName="/xl/ink/ink339.xml" ContentType="application/inkml+xml"/>
  <Override PartName="/xl/ink/ink340.xml" ContentType="application/inkml+xml"/>
  <Override PartName="/xl/ink/ink341.xml" ContentType="application/inkml+xml"/>
  <Override PartName="/xl/ink/ink342.xml" ContentType="application/inkml+xml"/>
  <Override PartName="/xl/ink/ink343.xml" ContentType="application/inkml+xml"/>
  <Override PartName="/xl/ink/ink344.xml" ContentType="application/inkml+xml"/>
  <Override PartName="/xl/ink/ink345.xml" ContentType="application/inkml+xml"/>
  <Override PartName="/xl/ink/ink346.xml" ContentType="application/inkml+xml"/>
  <Override PartName="/xl/ink/ink347.xml" ContentType="application/inkml+xml"/>
  <Override PartName="/xl/ink/ink348.xml" ContentType="application/inkml+xml"/>
  <Override PartName="/xl/ink/ink349.xml" ContentType="application/inkml+xml"/>
  <Override PartName="/xl/ink/ink350.xml" ContentType="application/inkml+xml"/>
  <Override PartName="/xl/ink/ink351.xml" ContentType="application/inkml+xml"/>
  <Override PartName="/xl/ink/ink352.xml" ContentType="application/inkml+xml"/>
  <Override PartName="/xl/ink/ink353.xml" ContentType="application/inkml+xml"/>
  <Override PartName="/xl/ink/ink354.xml" ContentType="application/inkml+xml"/>
  <Override PartName="/xl/ink/ink355.xml" ContentType="application/inkml+xml"/>
  <Override PartName="/xl/ink/ink356.xml" ContentType="application/inkml+xml"/>
  <Override PartName="/xl/ink/ink357.xml" ContentType="application/inkml+xml"/>
  <Override PartName="/xl/ink/ink358.xml" ContentType="application/inkml+xml"/>
  <Override PartName="/xl/ink/ink359.xml" ContentType="application/inkml+xml"/>
  <Override PartName="/xl/ink/ink360.xml" ContentType="application/inkml+xml"/>
  <Override PartName="/xl/ink/ink361.xml" ContentType="application/inkml+xml"/>
  <Override PartName="/xl/ink/ink362.xml" ContentType="application/inkml+xml"/>
  <Override PartName="/xl/ink/ink363.xml" ContentType="application/inkml+xml"/>
  <Override PartName="/xl/ink/ink364.xml" ContentType="application/inkml+xml"/>
  <Override PartName="/xl/ink/ink365.xml" ContentType="application/inkml+xml"/>
  <Override PartName="/xl/ink/ink366.xml" ContentType="application/inkml+xml"/>
  <Override PartName="/xl/ink/ink367.xml" ContentType="application/inkml+xml"/>
  <Override PartName="/xl/ink/ink368.xml" ContentType="application/inkml+xml"/>
  <Override PartName="/xl/ink/ink369.xml" ContentType="application/inkml+xml"/>
  <Override PartName="/xl/ink/ink370.xml" ContentType="application/inkml+xml"/>
  <Override PartName="/xl/ink/ink371.xml" ContentType="application/inkml+xml"/>
  <Override PartName="/xl/ink/ink372.xml" ContentType="application/inkml+xml"/>
  <Override PartName="/xl/ink/ink373.xml" ContentType="application/inkml+xml"/>
  <Override PartName="/xl/ink/ink374.xml" ContentType="application/inkml+xml"/>
  <Override PartName="/xl/ink/ink375.xml" ContentType="application/inkml+xml"/>
  <Override PartName="/xl/ink/ink376.xml" ContentType="application/inkml+xml"/>
  <Override PartName="/xl/ink/ink377.xml" ContentType="application/inkml+xml"/>
  <Override PartName="/xl/ink/ink378.xml" ContentType="application/inkml+xml"/>
  <Override PartName="/xl/ink/ink379.xml" ContentType="application/inkml+xml"/>
  <Override PartName="/xl/ink/ink380.xml" ContentType="application/inkml+xml"/>
  <Override PartName="/xl/ink/ink381.xml" ContentType="application/inkml+xml"/>
  <Override PartName="/xl/ink/ink382.xml" ContentType="application/inkml+xml"/>
  <Override PartName="/xl/ink/ink383.xml" ContentType="application/inkml+xml"/>
  <Override PartName="/xl/ink/ink384.xml" ContentType="application/inkml+xml"/>
  <Override PartName="/xl/ink/ink385.xml" ContentType="application/inkml+xml"/>
  <Override PartName="/xl/ink/ink386.xml" ContentType="application/inkml+xml"/>
  <Override PartName="/xl/ink/ink387.xml" ContentType="application/inkml+xml"/>
  <Override PartName="/xl/ink/ink388.xml" ContentType="application/inkml+xml"/>
  <Override PartName="/xl/ink/ink389.xml" ContentType="application/inkml+xml"/>
  <Override PartName="/xl/ink/ink390.xml" ContentType="application/inkml+xml"/>
  <Override PartName="/xl/ink/ink391.xml" ContentType="application/inkml+xml"/>
  <Override PartName="/xl/ink/ink392.xml" ContentType="application/inkml+xml"/>
  <Override PartName="/xl/ink/ink393.xml" ContentType="application/inkml+xml"/>
  <Override PartName="/xl/ink/ink394.xml" ContentType="application/inkml+xml"/>
  <Override PartName="/xl/ink/ink395.xml" ContentType="application/inkml+xml"/>
  <Override PartName="/xl/ink/ink396.xml" ContentType="application/inkml+xml"/>
  <Override PartName="/xl/ink/ink397.xml" ContentType="application/inkml+xml"/>
  <Override PartName="/xl/ink/ink398.xml" ContentType="application/inkml+xml"/>
  <Override PartName="/xl/ink/ink399.xml" ContentType="application/inkml+xml"/>
  <Override PartName="/xl/ink/ink400.xml" ContentType="application/inkml+xml"/>
  <Override PartName="/xl/ink/ink401.xml" ContentType="application/inkml+xml"/>
  <Override PartName="/xl/ink/ink402.xml" ContentType="application/inkml+xml"/>
  <Override PartName="/xl/ink/ink403.xml" ContentType="application/inkml+xml"/>
  <Override PartName="/xl/ink/ink404.xml" ContentType="application/inkml+xml"/>
  <Override PartName="/xl/ink/ink405.xml" ContentType="application/inkml+xml"/>
  <Override PartName="/xl/ink/ink406.xml" ContentType="application/inkml+xml"/>
  <Override PartName="/xl/ink/ink407.xml" ContentType="application/inkml+xml"/>
  <Override PartName="/xl/ink/ink408.xml" ContentType="application/inkml+xml"/>
  <Override PartName="/xl/ink/ink409.xml" ContentType="application/inkml+xml"/>
  <Override PartName="/xl/ink/ink410.xml" ContentType="application/inkml+xml"/>
  <Override PartName="/xl/ink/ink411.xml" ContentType="application/inkml+xml"/>
  <Override PartName="/xl/ink/ink412.xml" ContentType="application/inkml+xml"/>
  <Override PartName="/xl/ink/ink413.xml" ContentType="application/inkml+xml"/>
  <Override PartName="/xl/ink/ink414.xml" ContentType="application/inkml+xml"/>
  <Override PartName="/xl/ink/ink415.xml" ContentType="application/inkml+xml"/>
  <Override PartName="/xl/ink/ink416.xml" ContentType="application/inkml+xml"/>
  <Override PartName="/xl/ink/ink417.xml" ContentType="application/inkml+xml"/>
  <Override PartName="/xl/ink/ink418.xml" ContentType="application/inkml+xml"/>
  <Override PartName="/xl/ink/ink419.xml" ContentType="application/inkml+xml"/>
  <Override PartName="/xl/ink/ink420.xml" ContentType="application/inkml+xml"/>
  <Override PartName="/xl/ink/ink421.xml" ContentType="application/inkml+xml"/>
  <Override PartName="/xl/ink/ink422.xml" ContentType="application/inkml+xml"/>
  <Override PartName="/xl/ink/ink423.xml" ContentType="application/inkml+xml"/>
  <Override PartName="/xl/ink/ink424.xml" ContentType="application/inkml+xml"/>
  <Override PartName="/xl/ink/ink425.xml" ContentType="application/inkml+xml"/>
  <Override PartName="/xl/ink/ink426.xml" ContentType="application/inkml+xml"/>
  <Override PartName="/xl/ink/ink427.xml" ContentType="application/inkml+xml"/>
  <Override PartName="/xl/ink/ink428.xml" ContentType="application/inkml+xml"/>
  <Override PartName="/xl/ink/ink429.xml" ContentType="application/inkml+xml"/>
  <Override PartName="/xl/ink/ink430.xml" ContentType="application/inkml+xml"/>
  <Override PartName="/xl/ink/ink431.xml" ContentType="application/inkml+xml"/>
  <Override PartName="/xl/ink/ink432.xml" ContentType="application/inkml+xml"/>
  <Override PartName="/xl/ink/ink433.xml" ContentType="application/inkml+xml"/>
  <Override PartName="/xl/ink/ink434.xml" ContentType="application/inkml+xml"/>
  <Override PartName="/xl/ink/ink435.xml" ContentType="application/inkml+xml"/>
  <Override PartName="/xl/ink/ink436.xml" ContentType="application/inkml+xml"/>
  <Override PartName="/xl/ink/ink437.xml" ContentType="application/inkml+xml"/>
  <Override PartName="/xl/ink/ink438.xml" ContentType="application/inkml+xml"/>
  <Override PartName="/xl/ink/ink439.xml" ContentType="application/inkml+xml"/>
  <Override PartName="/xl/ink/ink440.xml" ContentType="application/inkml+xml"/>
  <Override PartName="/xl/ink/ink441.xml" ContentType="application/inkml+xml"/>
  <Override PartName="/xl/ink/ink442.xml" ContentType="application/inkml+xml"/>
  <Override PartName="/xl/ink/ink443.xml" ContentType="application/inkml+xml"/>
  <Override PartName="/xl/ink/ink444.xml" ContentType="application/inkml+xml"/>
  <Override PartName="/xl/ink/ink445.xml" ContentType="application/inkml+xml"/>
  <Override PartName="/xl/ink/ink446.xml" ContentType="application/inkml+xml"/>
  <Override PartName="/xl/ink/ink447.xml" ContentType="application/inkml+xml"/>
  <Override PartName="/xl/ink/ink448.xml" ContentType="application/inkml+xml"/>
  <Override PartName="/xl/ink/ink449.xml" ContentType="application/inkml+xml"/>
  <Override PartName="/xl/ink/ink450.xml" ContentType="application/inkml+xml"/>
  <Override PartName="/xl/ink/ink451.xml" ContentType="application/inkml+xml"/>
  <Override PartName="/xl/ink/ink452.xml" ContentType="application/inkml+xml"/>
  <Override PartName="/xl/ink/ink453.xml" ContentType="application/inkml+xml"/>
  <Override PartName="/xl/ink/ink454.xml" ContentType="application/inkml+xml"/>
  <Override PartName="/xl/ink/ink455.xml" ContentType="application/inkml+xml"/>
  <Override PartName="/xl/ink/ink456.xml" ContentType="application/inkml+xml"/>
  <Override PartName="/xl/ink/ink457.xml" ContentType="application/inkml+xml"/>
  <Override PartName="/xl/ink/ink458.xml" ContentType="application/inkml+xml"/>
  <Override PartName="/xl/ink/ink459.xml" ContentType="application/inkml+xml"/>
  <Override PartName="/xl/ink/ink460.xml" ContentType="application/inkml+xml"/>
  <Override PartName="/xl/ink/ink461.xml" ContentType="application/inkml+xml"/>
  <Override PartName="/xl/ink/ink462.xml" ContentType="application/inkml+xml"/>
  <Override PartName="/xl/ink/ink463.xml" ContentType="application/inkml+xml"/>
  <Override PartName="/xl/ink/ink464.xml" ContentType="application/inkml+xml"/>
  <Override PartName="/xl/ink/ink465.xml" ContentType="application/inkml+xml"/>
  <Override PartName="/xl/ink/ink466.xml" ContentType="application/inkml+xml"/>
  <Override PartName="/xl/ink/ink467.xml" ContentType="application/inkml+xml"/>
  <Override PartName="/xl/ink/ink468.xml" ContentType="application/inkml+xml"/>
  <Override PartName="/xl/ink/ink469.xml" ContentType="application/inkml+xml"/>
  <Override PartName="/xl/ink/ink470.xml" ContentType="application/inkml+xml"/>
  <Override PartName="/xl/ink/ink471.xml" ContentType="application/inkml+xml"/>
  <Override PartName="/xl/ink/ink472.xml" ContentType="application/inkml+xml"/>
  <Override PartName="/xl/ink/ink473.xml" ContentType="application/inkml+xml"/>
  <Override PartName="/xl/ink/ink474.xml" ContentType="application/inkml+xml"/>
  <Override PartName="/xl/ink/ink475.xml" ContentType="application/inkml+xml"/>
  <Override PartName="/xl/ink/ink476.xml" ContentType="application/inkml+xml"/>
  <Override PartName="/xl/ink/ink477.xml" ContentType="application/inkml+xml"/>
  <Override PartName="/xl/ink/ink478.xml" ContentType="application/inkml+xml"/>
  <Override PartName="/xl/ink/ink479.xml" ContentType="application/inkml+xml"/>
  <Override PartName="/xl/ink/ink480.xml" ContentType="application/inkml+xml"/>
  <Override PartName="/xl/ink/ink481.xml" ContentType="application/inkml+xml"/>
  <Override PartName="/xl/ink/ink482.xml" ContentType="application/inkml+xml"/>
  <Override PartName="/xl/ink/ink483.xml" ContentType="application/inkml+xml"/>
  <Override PartName="/xl/ink/ink484.xml" ContentType="application/inkml+xml"/>
  <Override PartName="/xl/ink/ink485.xml" ContentType="application/inkml+xml"/>
  <Override PartName="/xl/ink/ink486.xml" ContentType="application/inkml+xml"/>
  <Override PartName="/xl/ink/ink487.xml" ContentType="application/inkml+xml"/>
  <Override PartName="/xl/ink/ink488.xml" ContentType="application/inkml+xml"/>
  <Override PartName="/xl/ink/ink489.xml" ContentType="application/inkml+xml"/>
  <Override PartName="/xl/ink/ink490.xml" ContentType="application/inkml+xml"/>
  <Override PartName="/xl/ink/ink491.xml" ContentType="application/inkml+xml"/>
  <Override PartName="/xl/ink/ink492.xml" ContentType="application/inkml+xml"/>
  <Override PartName="/xl/ink/ink493.xml" ContentType="application/inkml+xml"/>
  <Override PartName="/xl/ink/ink494.xml" ContentType="application/inkml+xml"/>
  <Override PartName="/xl/ink/ink495.xml" ContentType="application/inkml+xml"/>
  <Override PartName="/xl/ink/ink496.xml" ContentType="application/inkml+xml"/>
  <Override PartName="/xl/ink/ink497.xml" ContentType="application/inkml+xml"/>
  <Override PartName="/xl/ink/ink498.xml" ContentType="application/inkml+xml"/>
  <Override PartName="/xl/ink/ink499.xml" ContentType="application/inkml+xml"/>
  <Override PartName="/xl/ink/ink500.xml" ContentType="application/inkml+xml"/>
  <Override PartName="/xl/ink/ink501.xml" ContentType="application/inkml+xml"/>
  <Override PartName="/xl/ink/ink502.xml" ContentType="application/inkml+xml"/>
  <Override PartName="/xl/ink/ink503.xml" ContentType="application/inkml+xml"/>
  <Override PartName="/xl/ink/ink504.xml" ContentType="application/inkml+xml"/>
  <Override PartName="/xl/ink/ink505.xml" ContentType="application/inkml+xml"/>
  <Override PartName="/xl/ink/ink506.xml" ContentType="application/inkml+xml"/>
  <Override PartName="/xl/ink/ink507.xml" ContentType="application/inkml+xml"/>
  <Override PartName="/xl/ink/ink508.xml" ContentType="application/inkml+xml"/>
  <Override PartName="/xl/ink/ink509.xml" ContentType="application/inkml+xml"/>
  <Override PartName="/xl/ink/ink510.xml" ContentType="application/inkml+xml"/>
  <Override PartName="/xl/ink/ink511.xml" ContentType="application/inkml+xml"/>
  <Override PartName="/xl/ink/ink512.xml" ContentType="application/inkml+xml"/>
  <Override PartName="/xl/ink/ink513.xml" ContentType="application/inkml+xml"/>
  <Override PartName="/xl/ink/ink514.xml" ContentType="application/inkml+xml"/>
  <Override PartName="/xl/ink/ink515.xml" ContentType="application/inkml+xml"/>
  <Override PartName="/xl/ink/ink516.xml" ContentType="application/inkml+xml"/>
  <Override PartName="/xl/ink/ink517.xml" ContentType="application/inkml+xml"/>
  <Override PartName="/xl/ink/ink518.xml" ContentType="application/inkml+xml"/>
  <Override PartName="/xl/ink/ink519.xml" ContentType="application/inkml+xml"/>
  <Override PartName="/xl/ink/ink520.xml" ContentType="application/inkml+xml"/>
  <Override PartName="/xl/ink/ink521.xml" ContentType="application/inkml+xml"/>
  <Override PartName="/xl/ink/ink522.xml" ContentType="application/inkml+xml"/>
  <Override PartName="/xl/ink/ink523.xml" ContentType="application/inkml+xml"/>
  <Override PartName="/xl/ink/ink524.xml" ContentType="application/inkml+xml"/>
  <Override PartName="/xl/ink/ink525.xml" ContentType="application/inkml+xml"/>
  <Override PartName="/xl/ink/ink526.xml" ContentType="application/inkml+xml"/>
  <Override PartName="/xl/ink/ink527.xml" ContentType="application/inkml+xml"/>
  <Override PartName="/xl/ink/ink528.xml" ContentType="application/inkml+xml"/>
  <Override PartName="/xl/ink/ink529.xml" ContentType="application/inkml+xml"/>
  <Override PartName="/xl/ink/ink530.xml" ContentType="application/inkml+xml"/>
  <Override PartName="/xl/ink/ink531.xml" ContentType="application/inkml+xml"/>
  <Override PartName="/xl/ink/ink532.xml" ContentType="application/inkml+xml"/>
  <Override PartName="/xl/ink/ink533.xml" ContentType="application/inkml+xml"/>
  <Override PartName="/xl/ink/ink534.xml" ContentType="application/inkml+xml"/>
  <Override PartName="/xl/ink/ink535.xml" ContentType="application/inkml+xml"/>
  <Override PartName="/xl/ink/ink536.xml" ContentType="application/inkml+xml"/>
  <Override PartName="/xl/ink/ink537.xml" ContentType="application/inkml+xml"/>
  <Override PartName="/xl/ink/ink538.xml" ContentType="application/inkml+xml"/>
  <Override PartName="/xl/ink/ink539.xml" ContentType="application/inkml+xml"/>
  <Override PartName="/xl/ink/ink540.xml" ContentType="application/inkml+xml"/>
  <Override PartName="/xl/ink/ink541.xml" ContentType="application/inkml+xml"/>
  <Override PartName="/xl/ink/ink542.xml" ContentType="application/inkml+xml"/>
  <Override PartName="/xl/ink/ink543.xml" ContentType="application/inkml+xml"/>
  <Override PartName="/xl/ink/ink544.xml" ContentType="application/inkml+xml"/>
  <Override PartName="/xl/ink/ink545.xml" ContentType="application/inkml+xml"/>
  <Override PartName="/xl/ink/ink546.xml" ContentType="application/inkml+xml"/>
  <Override PartName="/xl/ink/ink547.xml" ContentType="application/inkml+xml"/>
  <Override PartName="/xl/ink/ink548.xml" ContentType="application/inkml+xml"/>
  <Override PartName="/xl/ink/ink549.xml" ContentType="application/inkml+xml"/>
  <Override PartName="/xl/ink/ink550.xml" ContentType="application/inkml+xml"/>
  <Override PartName="/xl/ink/ink551.xml" ContentType="application/inkml+xml"/>
  <Override PartName="/xl/ink/ink552.xml" ContentType="application/inkml+xml"/>
  <Override PartName="/xl/ink/ink553.xml" ContentType="application/inkml+xml"/>
  <Override PartName="/xl/ink/ink554.xml" ContentType="application/inkml+xml"/>
  <Override PartName="/xl/ink/ink555.xml" ContentType="application/inkml+xml"/>
  <Override PartName="/xl/ink/ink556.xml" ContentType="application/inkml+xml"/>
  <Override PartName="/xl/ink/ink557.xml" ContentType="application/inkml+xml"/>
  <Override PartName="/xl/ink/ink558.xml" ContentType="application/inkml+xml"/>
  <Override PartName="/xl/ink/ink559.xml" ContentType="application/inkml+xml"/>
  <Override PartName="/xl/ink/ink560.xml" ContentType="application/inkml+xml"/>
  <Override PartName="/xl/ink/ink561.xml" ContentType="application/inkml+xml"/>
  <Override PartName="/xl/ink/ink562.xml" ContentType="application/inkml+xml"/>
  <Override PartName="/xl/ink/ink563.xml" ContentType="application/inkml+xml"/>
  <Override PartName="/xl/ink/ink564.xml" ContentType="application/inkml+xml"/>
  <Override PartName="/xl/ink/ink565.xml" ContentType="application/inkml+xml"/>
  <Override PartName="/xl/ink/ink566.xml" ContentType="application/inkml+xml"/>
  <Override PartName="/xl/ink/ink567.xml" ContentType="application/inkml+xml"/>
  <Override PartName="/xl/ink/ink568.xml" ContentType="application/inkml+xml"/>
  <Override PartName="/xl/ink/ink569.xml" ContentType="application/inkml+xml"/>
  <Override PartName="/xl/ink/ink570.xml" ContentType="application/inkml+xml"/>
  <Override PartName="/xl/ink/ink571.xml" ContentType="application/inkml+xml"/>
  <Override PartName="/xl/ink/ink572.xml" ContentType="application/inkml+xml"/>
  <Override PartName="/xl/ink/ink573.xml" ContentType="application/inkml+xml"/>
  <Override PartName="/xl/ink/ink574.xml" ContentType="application/inkml+xml"/>
  <Override PartName="/xl/ink/ink575.xml" ContentType="application/inkml+xml"/>
  <Override PartName="/xl/ink/ink576.xml" ContentType="application/inkml+xml"/>
  <Override PartName="/xl/ink/ink577.xml" ContentType="application/inkml+xml"/>
  <Override PartName="/xl/ink/ink578.xml" ContentType="application/inkml+xml"/>
  <Override PartName="/xl/ink/ink579.xml" ContentType="application/inkml+xml"/>
  <Override PartName="/xl/ink/ink580.xml" ContentType="application/inkml+xml"/>
  <Override PartName="/xl/ink/ink581.xml" ContentType="application/inkml+xml"/>
  <Override PartName="/xl/ink/ink582.xml" ContentType="application/inkml+xml"/>
  <Override PartName="/xl/ink/ink583.xml" ContentType="application/inkml+xml"/>
  <Override PartName="/xl/ink/ink584.xml" ContentType="application/inkml+xml"/>
  <Override PartName="/xl/ink/ink585.xml" ContentType="application/inkml+xml"/>
  <Override PartName="/xl/ink/ink586.xml" ContentType="application/inkml+xml"/>
  <Override PartName="/xl/ink/ink587.xml" ContentType="application/inkml+xml"/>
  <Override PartName="/xl/ink/ink588.xml" ContentType="application/inkml+xml"/>
  <Override PartName="/xl/ink/ink589.xml" ContentType="application/inkml+xml"/>
  <Override PartName="/xl/ink/ink590.xml" ContentType="application/inkml+xml"/>
  <Override PartName="/xl/ink/ink591.xml" ContentType="application/inkml+xml"/>
  <Override PartName="/xl/ink/ink592.xml" ContentType="application/inkml+xml"/>
  <Override PartName="/xl/ink/ink593.xml" ContentType="application/inkml+xml"/>
  <Override PartName="/xl/ink/ink594.xml" ContentType="application/inkml+xml"/>
  <Override PartName="/xl/ink/ink595.xml" ContentType="application/inkml+xml"/>
  <Override PartName="/xl/ink/ink596.xml" ContentType="application/inkml+xml"/>
  <Override PartName="/xl/ink/ink597.xml" ContentType="application/inkml+xml"/>
  <Override PartName="/xl/ink/ink598.xml" ContentType="application/inkml+xml"/>
  <Override PartName="/xl/ink/ink599.xml" ContentType="application/inkml+xml"/>
  <Override PartName="/xl/ink/ink600.xml" ContentType="application/inkml+xml"/>
  <Override PartName="/xl/ink/ink601.xml" ContentType="application/inkml+xml"/>
  <Override PartName="/xl/ink/ink602.xml" ContentType="application/inkml+xml"/>
  <Override PartName="/xl/ink/ink603.xml" ContentType="application/inkml+xml"/>
  <Override PartName="/xl/ink/ink604.xml" ContentType="application/inkml+xml"/>
  <Override PartName="/xl/ink/ink605.xml" ContentType="application/inkml+xml"/>
  <Override PartName="/xl/ink/ink606.xml" ContentType="application/inkml+xml"/>
  <Override PartName="/xl/ink/ink607.xml" ContentType="application/inkml+xml"/>
  <Override PartName="/xl/ink/ink608.xml" ContentType="application/inkml+xml"/>
  <Override PartName="/xl/ink/ink609.xml" ContentType="application/inkml+xml"/>
  <Override PartName="/xl/ink/ink610.xml" ContentType="application/inkml+xml"/>
  <Override PartName="/xl/ink/ink611.xml" ContentType="application/inkml+xml"/>
  <Override PartName="/xl/ink/ink612.xml" ContentType="application/inkml+xml"/>
  <Override PartName="/xl/ink/ink613.xml" ContentType="application/inkml+xml"/>
  <Override PartName="/xl/ink/ink614.xml" ContentType="application/inkml+xml"/>
  <Override PartName="/xl/ink/ink615.xml" ContentType="application/inkml+xml"/>
  <Override PartName="/xl/ink/ink616.xml" ContentType="application/inkml+xml"/>
  <Override PartName="/xl/ink/ink617.xml" ContentType="application/inkml+xml"/>
  <Override PartName="/xl/ink/ink618.xml" ContentType="application/inkml+xml"/>
  <Override PartName="/xl/ink/ink619.xml" ContentType="application/inkml+xml"/>
  <Override PartName="/xl/ink/ink620.xml" ContentType="application/inkml+xml"/>
  <Override PartName="/xl/ink/ink621.xml" ContentType="application/inkml+xml"/>
  <Override PartName="/xl/ink/ink622.xml" ContentType="application/inkml+xml"/>
  <Override PartName="/xl/ink/ink623.xml" ContentType="application/inkml+xml"/>
  <Override PartName="/xl/ink/ink624.xml" ContentType="application/inkml+xml"/>
  <Override PartName="/xl/ink/ink625.xml" ContentType="application/inkml+xml"/>
  <Override PartName="/xl/ink/ink626.xml" ContentType="application/inkml+xml"/>
  <Override PartName="/xl/ink/ink627.xml" ContentType="application/inkml+xml"/>
  <Override PartName="/xl/ink/ink628.xml" ContentType="application/inkml+xml"/>
  <Override PartName="/xl/ink/ink629.xml" ContentType="application/inkml+xml"/>
  <Override PartName="/xl/ink/ink630.xml" ContentType="application/inkml+xml"/>
  <Override PartName="/xl/ink/ink631.xml" ContentType="application/inkml+xml"/>
  <Override PartName="/xl/ink/ink632.xml" ContentType="application/inkml+xml"/>
  <Override PartName="/xl/ink/ink633.xml" ContentType="application/inkml+xml"/>
  <Override PartName="/xl/ink/ink634.xml" ContentType="application/inkml+xml"/>
  <Override PartName="/xl/ink/ink635.xml" ContentType="application/inkml+xml"/>
  <Override PartName="/xl/ink/ink636.xml" ContentType="application/inkml+xml"/>
  <Override PartName="/xl/ink/ink637.xml" ContentType="application/inkml+xml"/>
  <Override PartName="/xl/ink/ink638.xml" ContentType="application/inkml+xml"/>
  <Override PartName="/xl/ink/ink639.xml" ContentType="application/inkml+xml"/>
  <Override PartName="/xl/ink/ink640.xml" ContentType="application/inkml+xml"/>
  <Override PartName="/xl/ink/ink641.xml" ContentType="application/inkml+xml"/>
  <Override PartName="/xl/ink/ink642.xml" ContentType="application/inkml+xml"/>
  <Override PartName="/xl/ink/ink643.xml" ContentType="application/inkml+xml"/>
  <Override PartName="/xl/ink/ink644.xml" ContentType="application/inkml+xml"/>
  <Override PartName="/xl/ink/ink645.xml" ContentType="application/inkml+xml"/>
  <Override PartName="/xl/ink/ink646.xml" ContentType="application/inkml+xml"/>
  <Override PartName="/xl/ink/ink647.xml" ContentType="application/inkml+xml"/>
  <Override PartName="/xl/ink/ink648.xml" ContentType="application/inkml+xml"/>
  <Override PartName="/xl/ink/ink649.xml" ContentType="application/inkml+xml"/>
  <Override PartName="/xl/ink/ink650.xml" ContentType="application/inkml+xml"/>
  <Override PartName="/xl/ink/ink651.xml" ContentType="application/inkml+xml"/>
  <Override PartName="/xl/ink/ink652.xml" ContentType="application/inkml+xml"/>
  <Override PartName="/xl/ink/ink653.xml" ContentType="application/inkml+xml"/>
  <Override PartName="/xl/ink/ink654.xml" ContentType="application/inkml+xml"/>
  <Override PartName="/xl/ink/ink655.xml" ContentType="application/inkml+xml"/>
  <Override PartName="/xl/ink/ink656.xml" ContentType="application/inkml+xml"/>
  <Override PartName="/xl/ink/ink657.xml" ContentType="application/inkml+xml"/>
  <Override PartName="/xl/ink/ink658.xml" ContentType="application/inkml+xml"/>
  <Override PartName="/xl/ink/ink659.xml" ContentType="application/inkml+xml"/>
  <Override PartName="/xl/ink/ink660.xml" ContentType="application/inkml+xml"/>
  <Override PartName="/xl/ink/ink661.xml" ContentType="application/inkml+xml"/>
  <Override PartName="/xl/ink/ink662.xml" ContentType="application/inkml+xml"/>
  <Override PartName="/xl/ink/ink663.xml" ContentType="application/inkml+xml"/>
  <Override PartName="/xl/ink/ink664.xml" ContentType="application/inkml+xml"/>
  <Override PartName="/xl/ink/ink665.xml" ContentType="application/inkml+xml"/>
  <Override PartName="/xl/ink/ink666.xml" ContentType="application/inkml+xml"/>
  <Override PartName="/xl/ink/ink667.xml" ContentType="application/inkml+xml"/>
  <Override PartName="/xl/ink/ink668.xml" ContentType="application/inkml+xml"/>
  <Override PartName="/xl/ink/ink669.xml" ContentType="application/inkml+xml"/>
  <Override PartName="/xl/ink/ink670.xml" ContentType="application/inkml+xml"/>
  <Override PartName="/xl/ink/ink671.xml" ContentType="application/inkml+xml"/>
  <Override PartName="/xl/ink/ink672.xml" ContentType="application/inkml+xml"/>
  <Override PartName="/xl/ink/ink673.xml" ContentType="application/inkml+xml"/>
  <Override PartName="/xl/ink/ink674.xml" ContentType="application/inkml+xml"/>
  <Override PartName="/xl/ink/ink675.xml" ContentType="application/inkml+xml"/>
  <Override PartName="/xl/ink/ink676.xml" ContentType="application/inkml+xml"/>
  <Override PartName="/xl/ink/ink677.xml" ContentType="application/inkml+xml"/>
  <Override PartName="/xl/ink/ink678.xml" ContentType="application/inkml+xml"/>
  <Override PartName="/xl/ink/ink679.xml" ContentType="application/inkml+xml"/>
  <Override PartName="/xl/ink/ink680.xml" ContentType="application/inkml+xml"/>
  <Override PartName="/xl/ink/ink681.xml" ContentType="application/inkml+xml"/>
  <Override PartName="/xl/ink/ink682.xml" ContentType="application/inkml+xml"/>
  <Override PartName="/xl/ink/ink683.xml" ContentType="application/inkml+xml"/>
  <Override PartName="/xl/ink/ink684.xml" ContentType="application/inkml+xml"/>
  <Override PartName="/xl/ink/ink685.xml" ContentType="application/inkml+xml"/>
  <Override PartName="/xl/ink/ink686.xml" ContentType="application/inkml+xml"/>
  <Override PartName="/xl/ink/ink687.xml" ContentType="application/inkml+xml"/>
  <Override PartName="/xl/ink/ink688.xml" ContentType="application/inkml+xml"/>
  <Override PartName="/xl/ink/ink689.xml" ContentType="application/inkml+xml"/>
  <Override PartName="/xl/ink/ink690.xml" ContentType="application/inkml+xml"/>
  <Override PartName="/xl/ink/ink691.xml" ContentType="application/inkml+xml"/>
  <Override PartName="/xl/ink/ink692.xml" ContentType="application/inkml+xml"/>
  <Override PartName="/xl/ink/ink693.xml" ContentType="application/inkml+xml"/>
  <Override PartName="/xl/ink/ink694.xml" ContentType="application/inkml+xml"/>
  <Override PartName="/xl/ink/ink695.xml" ContentType="application/inkml+xml"/>
  <Override PartName="/xl/ink/ink696.xml" ContentType="application/inkml+xml"/>
  <Override PartName="/xl/ink/ink697.xml" ContentType="application/inkml+xml"/>
  <Override PartName="/xl/ink/ink698.xml" ContentType="application/inkml+xml"/>
  <Override PartName="/xl/ink/ink699.xml" ContentType="application/inkml+xml"/>
  <Override PartName="/xl/ink/ink700.xml" ContentType="application/inkml+xml"/>
  <Override PartName="/xl/ink/ink701.xml" ContentType="application/inkml+xml"/>
  <Override PartName="/xl/ink/ink702.xml" ContentType="application/inkml+xml"/>
  <Override PartName="/xl/ink/ink703.xml" ContentType="application/inkml+xml"/>
  <Override PartName="/xl/ink/ink704.xml" ContentType="application/inkml+xml"/>
  <Override PartName="/xl/ink/ink705.xml" ContentType="application/inkml+xml"/>
  <Override PartName="/xl/ink/ink706.xml" ContentType="application/inkml+xml"/>
  <Override PartName="/xl/ink/ink707.xml" ContentType="application/inkml+xml"/>
  <Override PartName="/xl/ink/ink708.xml" ContentType="application/inkml+xml"/>
  <Override PartName="/xl/ink/ink709.xml" ContentType="application/inkml+xml"/>
  <Override PartName="/xl/ink/ink710.xml" ContentType="application/inkml+xml"/>
  <Override PartName="/xl/ink/ink711.xml" ContentType="application/inkml+xml"/>
  <Override PartName="/xl/ink/ink712.xml" ContentType="application/inkml+xml"/>
  <Override PartName="/xl/ink/ink713.xml" ContentType="application/inkml+xml"/>
  <Override PartName="/xl/ink/ink714.xml" ContentType="application/inkml+xml"/>
  <Override PartName="/xl/ink/ink715.xml" ContentType="application/inkml+xml"/>
  <Override PartName="/xl/ink/ink716.xml" ContentType="application/inkml+xml"/>
  <Override PartName="/xl/ink/ink717.xml" ContentType="application/inkml+xml"/>
  <Override PartName="/xl/ink/ink718.xml" ContentType="application/inkml+xml"/>
  <Override PartName="/xl/ink/ink719.xml" ContentType="application/inkml+xml"/>
  <Override PartName="/xl/ink/ink720.xml" ContentType="application/inkml+xml"/>
  <Override PartName="/xl/ink/ink721.xml" ContentType="application/inkml+xml"/>
  <Override PartName="/xl/ink/ink722.xml" ContentType="application/inkml+xml"/>
  <Override PartName="/xl/ink/ink723.xml" ContentType="application/inkml+xml"/>
  <Override PartName="/xl/ink/ink724.xml" ContentType="application/inkml+xml"/>
  <Override PartName="/xl/ink/ink725.xml" ContentType="application/inkml+xml"/>
  <Override PartName="/xl/ink/ink726.xml" ContentType="application/inkml+xml"/>
  <Override PartName="/xl/ink/ink727.xml" ContentType="application/inkml+xml"/>
  <Override PartName="/xl/ink/ink728.xml" ContentType="application/inkml+xml"/>
  <Override PartName="/xl/ink/ink729.xml" ContentType="application/inkml+xml"/>
  <Override PartName="/xl/ink/ink730.xml" ContentType="application/inkml+xml"/>
  <Override PartName="/xl/ink/ink731.xml" ContentType="application/inkml+xml"/>
  <Override PartName="/xl/ink/ink732.xml" ContentType="application/inkml+xml"/>
  <Override PartName="/xl/ink/ink733.xml" ContentType="application/inkml+xml"/>
  <Override PartName="/xl/ink/ink734.xml" ContentType="application/inkml+xml"/>
  <Override PartName="/xl/ink/ink735.xml" ContentType="application/inkml+xml"/>
  <Override PartName="/xl/ink/ink736.xml" ContentType="application/inkml+xml"/>
  <Override PartName="/xl/ink/ink737.xml" ContentType="application/inkml+xml"/>
  <Override PartName="/xl/ink/ink738.xml" ContentType="application/inkml+xml"/>
  <Override PartName="/xl/ink/ink739.xml" ContentType="application/inkml+xml"/>
  <Override PartName="/xl/ink/ink740.xml" ContentType="application/inkml+xml"/>
  <Override PartName="/xl/ink/ink741.xml" ContentType="application/inkml+xml"/>
  <Override PartName="/xl/ink/ink742.xml" ContentType="application/inkml+xml"/>
  <Override PartName="/xl/ink/ink743.xml" ContentType="application/inkml+xml"/>
  <Override PartName="/xl/ink/ink744.xml" ContentType="application/inkml+xml"/>
  <Override PartName="/xl/ink/ink745.xml" ContentType="application/inkml+xml"/>
  <Override PartName="/xl/ink/ink746.xml" ContentType="application/inkml+xml"/>
  <Override PartName="/xl/ink/ink747.xml" ContentType="application/inkml+xml"/>
  <Override PartName="/xl/ink/ink748.xml" ContentType="application/inkml+xml"/>
  <Override PartName="/xl/ink/ink749.xml" ContentType="application/inkml+xml"/>
  <Override PartName="/xl/ink/ink750.xml" ContentType="application/inkml+xml"/>
  <Override PartName="/xl/ink/ink751.xml" ContentType="application/inkml+xml"/>
  <Override PartName="/xl/ink/ink752.xml" ContentType="application/inkml+xml"/>
  <Override PartName="/xl/ink/ink753.xml" ContentType="application/inkml+xml"/>
  <Override PartName="/xl/ink/ink754.xml" ContentType="application/inkml+xml"/>
  <Override PartName="/xl/ink/ink755.xml" ContentType="application/inkml+xml"/>
  <Override PartName="/xl/ink/ink756.xml" ContentType="application/inkml+xml"/>
  <Override PartName="/xl/ink/ink757.xml" ContentType="application/inkml+xml"/>
  <Override PartName="/xl/ink/ink758.xml" ContentType="application/inkml+xml"/>
  <Override PartName="/xl/ink/ink759.xml" ContentType="application/inkml+xml"/>
  <Override PartName="/xl/ink/ink760.xml" ContentType="application/inkml+xml"/>
  <Override PartName="/xl/ink/ink761.xml" ContentType="application/inkml+xml"/>
  <Override PartName="/xl/ink/ink762.xml" ContentType="application/inkml+xml"/>
  <Override PartName="/xl/ink/ink763.xml" ContentType="application/inkml+xml"/>
  <Override PartName="/xl/ink/ink764.xml" ContentType="application/inkml+xml"/>
  <Override PartName="/xl/ink/ink765.xml" ContentType="application/inkml+xml"/>
  <Override PartName="/xl/ink/ink766.xml" ContentType="application/inkml+xml"/>
  <Override PartName="/xl/ink/ink767.xml" ContentType="application/inkml+xml"/>
  <Override PartName="/xl/ink/ink768.xml" ContentType="application/inkml+xml"/>
  <Override PartName="/xl/ink/ink769.xml" ContentType="application/inkml+xml"/>
  <Override PartName="/xl/ink/ink770.xml" ContentType="application/inkml+xml"/>
  <Override PartName="/xl/ink/ink771.xml" ContentType="application/inkml+xml"/>
  <Override PartName="/xl/ink/ink772.xml" ContentType="application/inkml+xml"/>
  <Override PartName="/xl/ink/ink773.xml" ContentType="application/inkml+xml"/>
  <Override PartName="/xl/ink/ink774.xml" ContentType="application/inkml+xml"/>
  <Override PartName="/xl/ink/ink775.xml" ContentType="application/inkml+xml"/>
  <Override PartName="/xl/ink/ink776.xml" ContentType="application/inkml+xml"/>
  <Override PartName="/xl/ink/ink777.xml" ContentType="application/inkml+xml"/>
  <Override PartName="/xl/ink/ink778.xml" ContentType="application/inkml+xml"/>
  <Override PartName="/xl/ink/ink779.xml" ContentType="application/inkml+xml"/>
  <Override PartName="/xl/ink/ink780.xml" ContentType="application/inkml+xml"/>
  <Override PartName="/xl/ink/ink781.xml" ContentType="application/inkml+xml"/>
  <Override PartName="/xl/ink/ink782.xml" ContentType="application/inkml+xml"/>
  <Override PartName="/xl/ink/ink783.xml" ContentType="application/inkml+xml"/>
  <Override PartName="/xl/ink/ink784.xml" ContentType="application/inkml+xml"/>
  <Override PartName="/xl/ink/ink785.xml" ContentType="application/inkml+xml"/>
  <Override PartName="/xl/ink/ink786.xml" ContentType="application/inkml+xml"/>
  <Override PartName="/xl/ink/ink787.xml" ContentType="application/inkml+xml"/>
  <Override PartName="/xl/ink/ink788.xml" ContentType="application/inkml+xml"/>
  <Override PartName="/xl/ink/ink789.xml" ContentType="application/inkml+xml"/>
  <Override PartName="/xl/ink/ink790.xml" ContentType="application/inkml+xml"/>
  <Override PartName="/xl/ink/ink791.xml" ContentType="application/inkml+xml"/>
  <Override PartName="/xl/ink/ink792.xml" ContentType="application/inkml+xml"/>
  <Override PartName="/xl/ink/ink793.xml" ContentType="application/inkml+xml"/>
  <Override PartName="/xl/ink/ink794.xml" ContentType="application/inkml+xml"/>
  <Override PartName="/xl/ink/ink795.xml" ContentType="application/inkml+xml"/>
  <Override PartName="/xl/ink/ink796.xml" ContentType="application/inkml+xml"/>
  <Override PartName="/xl/ink/ink797.xml" ContentType="application/inkml+xml"/>
  <Override PartName="/xl/ink/ink798.xml" ContentType="application/inkml+xml"/>
  <Override PartName="/xl/ink/ink799.xml" ContentType="application/inkml+xml"/>
  <Override PartName="/xl/ink/ink800.xml" ContentType="application/inkml+xml"/>
  <Override PartName="/xl/ink/ink801.xml" ContentType="application/inkml+xml"/>
  <Override PartName="/xl/ink/ink802.xml" ContentType="application/inkml+xml"/>
  <Override PartName="/xl/ink/ink803.xml" ContentType="application/inkml+xml"/>
  <Override PartName="/xl/ink/ink804.xml" ContentType="application/inkml+xml"/>
  <Override PartName="/xl/ink/ink805.xml" ContentType="application/inkml+xml"/>
  <Override PartName="/xl/ink/ink806.xml" ContentType="application/inkml+xml"/>
  <Override PartName="/xl/ink/ink807.xml" ContentType="application/inkml+xml"/>
  <Override PartName="/xl/ink/ink808.xml" ContentType="application/inkml+xml"/>
  <Override PartName="/xl/ink/ink809.xml" ContentType="application/inkml+xml"/>
  <Override PartName="/xl/ink/ink810.xml" ContentType="application/inkml+xml"/>
  <Override PartName="/xl/ink/ink811.xml" ContentType="application/inkml+xml"/>
  <Override PartName="/xl/ink/ink812.xml" ContentType="application/inkml+xml"/>
  <Override PartName="/xl/ink/ink813.xml" ContentType="application/inkml+xml"/>
  <Override PartName="/xl/ink/ink814.xml" ContentType="application/inkml+xml"/>
  <Override PartName="/xl/ink/ink815.xml" ContentType="application/inkml+xml"/>
  <Override PartName="/xl/ink/ink816.xml" ContentType="application/inkml+xml"/>
  <Override PartName="/xl/ink/ink817.xml" ContentType="application/inkml+xml"/>
  <Override PartName="/xl/ink/ink818.xml" ContentType="application/inkml+xml"/>
  <Override PartName="/xl/ink/ink819.xml" ContentType="application/inkml+xml"/>
  <Override PartName="/xl/ink/ink820.xml" ContentType="application/inkml+xml"/>
  <Override PartName="/xl/ink/ink821.xml" ContentType="application/inkml+xml"/>
  <Override PartName="/xl/ink/ink822.xml" ContentType="application/inkml+xml"/>
  <Override PartName="/xl/ink/ink823.xml" ContentType="application/inkml+xml"/>
  <Override PartName="/xl/ink/ink824.xml" ContentType="application/inkml+xml"/>
  <Override PartName="/xl/ink/ink825.xml" ContentType="application/inkml+xml"/>
  <Override PartName="/xl/ink/ink826.xml" ContentType="application/inkml+xml"/>
  <Override PartName="/xl/ink/ink827.xml" ContentType="application/inkml+xml"/>
  <Override PartName="/xl/ink/ink828.xml" ContentType="application/inkml+xml"/>
  <Override PartName="/xl/ink/ink829.xml" ContentType="application/inkml+xml"/>
  <Override PartName="/xl/ink/ink830.xml" ContentType="application/inkml+xml"/>
  <Override PartName="/xl/ink/ink831.xml" ContentType="application/inkml+xml"/>
  <Override PartName="/xl/ink/ink832.xml" ContentType="application/inkml+xml"/>
  <Override PartName="/xl/ink/ink833.xml" ContentType="application/inkml+xml"/>
  <Override PartName="/xl/ink/ink834.xml" ContentType="application/inkml+xml"/>
  <Override PartName="/xl/ink/ink835.xml" ContentType="application/inkml+xml"/>
  <Override PartName="/xl/ink/ink836.xml" ContentType="application/inkml+xml"/>
  <Override PartName="/xl/ink/ink837.xml" ContentType="application/inkml+xml"/>
  <Override PartName="/xl/ink/ink838.xml" ContentType="application/inkml+xml"/>
  <Override PartName="/xl/ink/ink839.xml" ContentType="application/inkml+xml"/>
  <Override PartName="/xl/ink/ink840.xml" ContentType="application/inkml+xml"/>
  <Override PartName="/xl/ink/ink841.xml" ContentType="application/inkml+xml"/>
  <Override PartName="/xl/ink/ink842.xml" ContentType="application/inkml+xml"/>
  <Override PartName="/xl/ink/ink843.xml" ContentType="application/inkml+xml"/>
  <Override PartName="/xl/ink/ink844.xml" ContentType="application/inkml+xml"/>
  <Override PartName="/xl/ink/ink845.xml" ContentType="application/inkml+xml"/>
  <Override PartName="/xl/ink/ink846.xml" ContentType="application/inkml+xml"/>
  <Override PartName="/xl/ink/ink847.xml" ContentType="application/inkml+xml"/>
  <Override PartName="/xl/ink/ink848.xml" ContentType="application/inkml+xml"/>
  <Override PartName="/xl/ink/ink849.xml" ContentType="application/inkml+xml"/>
  <Override PartName="/xl/ink/ink850.xml" ContentType="application/inkml+xml"/>
  <Override PartName="/xl/ink/ink851.xml" ContentType="application/inkml+xml"/>
  <Override PartName="/xl/ink/ink852.xml" ContentType="application/inkml+xml"/>
  <Override PartName="/xl/ink/ink853.xml" ContentType="application/inkml+xml"/>
  <Override PartName="/xl/ink/ink854.xml" ContentType="application/inkml+xml"/>
  <Override PartName="/xl/ink/ink855.xml" ContentType="application/inkml+xml"/>
  <Override PartName="/xl/ink/ink856.xml" ContentType="application/inkml+xml"/>
  <Override PartName="/xl/ink/ink857.xml" ContentType="application/inkml+xml"/>
  <Override PartName="/xl/ink/ink858.xml" ContentType="application/inkml+xml"/>
  <Override PartName="/xl/ink/ink859.xml" ContentType="application/inkml+xml"/>
  <Override PartName="/xl/ink/ink860.xml" ContentType="application/inkml+xml"/>
  <Override PartName="/xl/ink/ink861.xml" ContentType="application/inkml+xml"/>
  <Override PartName="/xl/ink/ink862.xml" ContentType="application/inkml+xml"/>
  <Override PartName="/xl/ink/ink863.xml" ContentType="application/inkml+xml"/>
  <Override PartName="/xl/ink/ink864.xml" ContentType="application/inkml+xml"/>
  <Override PartName="/xl/ink/ink865.xml" ContentType="application/inkml+xml"/>
  <Override PartName="/xl/ink/ink866.xml" ContentType="application/inkml+xml"/>
  <Override PartName="/xl/ink/ink867.xml" ContentType="application/inkml+xml"/>
  <Override PartName="/xl/ink/ink868.xml" ContentType="application/inkml+xml"/>
  <Override PartName="/xl/ink/ink869.xml" ContentType="application/inkml+xml"/>
  <Override PartName="/xl/ink/ink870.xml" ContentType="application/inkml+xml"/>
  <Override PartName="/xl/ink/ink871.xml" ContentType="application/inkml+xml"/>
  <Override PartName="/xl/ink/ink872.xml" ContentType="application/inkml+xml"/>
  <Override PartName="/xl/ink/ink873.xml" ContentType="application/inkml+xml"/>
  <Override PartName="/xl/ink/ink874.xml" ContentType="application/inkml+xml"/>
  <Override PartName="/xl/ink/ink875.xml" ContentType="application/inkml+xml"/>
  <Override PartName="/xl/ink/ink876.xml" ContentType="application/inkml+xml"/>
  <Override PartName="/xl/ink/ink877.xml" ContentType="application/inkml+xml"/>
  <Override PartName="/xl/ink/ink878.xml" ContentType="application/inkml+xml"/>
  <Override PartName="/xl/ink/ink879.xml" ContentType="application/inkml+xml"/>
  <Override PartName="/xl/ink/ink880.xml" ContentType="application/inkml+xml"/>
  <Override PartName="/xl/ink/ink881.xml" ContentType="application/inkml+xml"/>
  <Override PartName="/xl/ink/ink882.xml" ContentType="application/inkml+xml"/>
  <Override PartName="/xl/ink/ink883.xml" ContentType="application/inkml+xml"/>
  <Override PartName="/xl/ink/ink884.xml" ContentType="application/inkml+xml"/>
  <Override PartName="/xl/ink/ink885.xml" ContentType="application/inkml+xml"/>
  <Override PartName="/xl/ink/ink886.xml" ContentType="application/inkml+xml"/>
  <Override PartName="/xl/ink/ink887.xml" ContentType="application/inkml+xml"/>
  <Override PartName="/xl/ink/ink888.xml" ContentType="application/inkml+xml"/>
  <Override PartName="/xl/ink/ink889.xml" ContentType="application/inkml+xml"/>
  <Override PartName="/xl/ink/ink890.xml" ContentType="application/inkml+xml"/>
  <Override PartName="/xl/ink/ink891.xml" ContentType="application/inkml+xml"/>
  <Override PartName="/xl/ink/ink892.xml" ContentType="application/inkml+xml"/>
  <Override PartName="/xl/ink/ink893.xml" ContentType="application/inkml+xml"/>
  <Override PartName="/xl/ink/ink894.xml" ContentType="application/inkml+xml"/>
  <Override PartName="/xl/ink/ink895.xml" ContentType="application/inkml+xml"/>
  <Override PartName="/xl/ink/ink896.xml" ContentType="application/inkml+xml"/>
  <Override PartName="/xl/ink/ink897.xml" ContentType="application/inkml+xml"/>
  <Override PartName="/xl/ink/ink898.xml" ContentType="application/inkml+xml"/>
  <Override PartName="/xl/ink/ink899.xml" ContentType="application/inkml+xml"/>
  <Override PartName="/xl/ink/ink900.xml" ContentType="application/inkml+xml"/>
  <Override PartName="/xl/ink/ink901.xml" ContentType="application/inkml+xml"/>
  <Override PartName="/xl/ink/ink902.xml" ContentType="application/inkml+xml"/>
  <Override PartName="/xl/ink/ink903.xml" ContentType="application/inkml+xml"/>
  <Override PartName="/xl/ink/ink904.xml" ContentType="application/inkml+xml"/>
  <Override PartName="/xl/ink/ink905.xml" ContentType="application/inkml+xml"/>
  <Override PartName="/xl/ink/ink906.xml" ContentType="application/inkml+xml"/>
  <Override PartName="/xl/ink/ink907.xml" ContentType="application/inkml+xml"/>
  <Override PartName="/xl/ink/ink908.xml" ContentType="application/inkml+xml"/>
  <Override PartName="/xl/ink/ink909.xml" ContentType="application/inkml+xml"/>
  <Override PartName="/xl/ink/ink910.xml" ContentType="application/inkml+xml"/>
  <Override PartName="/xl/ink/ink911.xml" ContentType="application/inkml+xml"/>
  <Override PartName="/xl/ink/ink912.xml" ContentType="application/inkml+xml"/>
  <Override PartName="/xl/ink/ink913.xml" ContentType="application/inkml+xml"/>
  <Override PartName="/xl/ink/ink914.xml" ContentType="application/inkml+xml"/>
  <Override PartName="/xl/ink/ink915.xml" ContentType="application/inkml+xml"/>
  <Override PartName="/xl/ink/ink916.xml" ContentType="application/inkml+xml"/>
  <Override PartName="/xl/ink/ink917.xml" ContentType="application/inkml+xml"/>
  <Override PartName="/xl/ink/ink918.xml" ContentType="application/inkml+xml"/>
  <Override PartName="/xl/ink/ink919.xml" ContentType="application/inkml+xml"/>
  <Override PartName="/xl/ink/ink920.xml" ContentType="application/inkml+xml"/>
  <Override PartName="/xl/ink/ink921.xml" ContentType="application/inkml+xml"/>
  <Override PartName="/xl/ink/ink922.xml" ContentType="application/inkml+xml"/>
  <Override PartName="/xl/ink/ink923.xml" ContentType="application/inkml+xml"/>
  <Override PartName="/xl/ink/ink924.xml" ContentType="application/inkml+xml"/>
  <Override PartName="/xl/ink/ink925.xml" ContentType="application/inkml+xml"/>
  <Override PartName="/xl/ink/ink926.xml" ContentType="application/inkml+xml"/>
  <Override PartName="/xl/ink/ink927.xml" ContentType="application/inkml+xml"/>
  <Override PartName="/xl/ink/ink928.xml" ContentType="application/inkml+xml"/>
  <Override PartName="/xl/ink/ink929.xml" ContentType="application/inkml+xml"/>
  <Override PartName="/xl/ink/ink930.xml" ContentType="application/inkml+xml"/>
  <Override PartName="/xl/ink/ink931.xml" ContentType="application/inkml+xml"/>
  <Override PartName="/xl/ink/ink932.xml" ContentType="application/inkml+xml"/>
  <Override PartName="/xl/ink/ink933.xml" ContentType="application/inkml+xml"/>
  <Override PartName="/xl/ink/ink934.xml" ContentType="application/inkml+xml"/>
  <Override PartName="/xl/ink/ink935.xml" ContentType="application/inkml+xml"/>
  <Override PartName="/xl/ink/ink936.xml" ContentType="application/inkml+xml"/>
  <Override PartName="/xl/ink/ink937.xml" ContentType="application/inkml+xml"/>
  <Override PartName="/xl/ink/ink938.xml" ContentType="application/inkml+xml"/>
  <Override PartName="/xl/ink/ink939.xml" ContentType="application/inkml+xml"/>
  <Override PartName="/xl/ink/ink940.xml" ContentType="application/inkml+xml"/>
  <Override PartName="/xl/ink/ink941.xml" ContentType="application/inkml+xml"/>
  <Override PartName="/xl/ink/ink942.xml" ContentType="application/inkml+xml"/>
  <Override PartName="/xl/ink/ink943.xml" ContentType="application/inkml+xml"/>
  <Override PartName="/xl/ink/ink944.xml" ContentType="application/inkml+xml"/>
  <Override PartName="/xl/ink/ink945.xml" ContentType="application/inkml+xml"/>
  <Override PartName="/xl/ink/ink946.xml" ContentType="application/inkml+xml"/>
  <Override PartName="/xl/ink/ink947.xml" ContentType="application/inkml+xml"/>
  <Override PartName="/xl/ink/ink948.xml" ContentType="application/inkml+xml"/>
  <Override PartName="/xl/ink/ink949.xml" ContentType="application/inkml+xml"/>
  <Override PartName="/xl/ink/ink950.xml" ContentType="application/inkml+xml"/>
  <Override PartName="/xl/ink/ink951.xml" ContentType="application/inkml+xml"/>
  <Override PartName="/xl/ink/ink952.xml" ContentType="application/inkml+xml"/>
  <Override PartName="/xl/ink/ink953.xml" ContentType="application/inkml+xml"/>
  <Override PartName="/xl/ink/ink954.xml" ContentType="application/inkml+xml"/>
  <Override PartName="/xl/ink/ink955.xml" ContentType="application/inkml+xml"/>
  <Override PartName="/xl/ink/ink956.xml" ContentType="application/inkml+xml"/>
  <Override PartName="/xl/ink/ink957.xml" ContentType="application/inkml+xml"/>
  <Override PartName="/xl/ink/ink958.xml" ContentType="application/inkml+xml"/>
  <Override PartName="/xl/ink/ink959.xml" ContentType="application/inkml+xml"/>
  <Override PartName="/xl/ink/ink960.xml" ContentType="application/inkml+xml"/>
  <Override PartName="/xl/ink/ink961.xml" ContentType="application/inkml+xml"/>
  <Override PartName="/xl/ink/ink962.xml" ContentType="application/inkml+xml"/>
  <Override PartName="/xl/ink/ink963.xml" ContentType="application/inkml+xml"/>
  <Override PartName="/xl/ink/ink964.xml" ContentType="application/inkml+xml"/>
  <Override PartName="/xl/ink/ink965.xml" ContentType="application/inkml+xml"/>
  <Override PartName="/xl/ink/ink966.xml" ContentType="application/inkml+xml"/>
  <Override PartName="/xl/ink/ink967.xml" ContentType="application/inkml+xml"/>
  <Override PartName="/xl/ink/ink968.xml" ContentType="application/inkml+xml"/>
  <Override PartName="/xl/ink/ink969.xml" ContentType="application/inkml+xml"/>
  <Override PartName="/xl/ink/ink970.xml" ContentType="application/inkml+xml"/>
  <Override PartName="/xl/ink/ink971.xml" ContentType="application/inkml+xml"/>
  <Override PartName="/xl/ink/ink972.xml" ContentType="application/inkml+xml"/>
  <Override PartName="/xl/ink/ink973.xml" ContentType="application/inkml+xml"/>
  <Override PartName="/xl/ink/ink974.xml" ContentType="application/inkml+xml"/>
  <Override PartName="/xl/ink/ink975.xml" ContentType="application/inkml+xml"/>
  <Override PartName="/xl/ink/ink976.xml" ContentType="application/inkml+xml"/>
  <Override PartName="/xl/ink/ink977.xml" ContentType="application/inkml+xml"/>
  <Override PartName="/xl/ink/ink978.xml" ContentType="application/inkml+xml"/>
  <Override PartName="/xl/ink/ink979.xml" ContentType="application/inkml+xml"/>
  <Override PartName="/xl/ink/ink980.xml" ContentType="application/inkml+xml"/>
  <Override PartName="/xl/ink/ink981.xml" ContentType="application/inkml+xml"/>
  <Override PartName="/xl/ink/ink982.xml" ContentType="application/inkml+xml"/>
  <Override PartName="/xl/ink/ink983.xml" ContentType="application/inkml+xml"/>
  <Override PartName="/xl/ink/ink984.xml" ContentType="application/inkml+xml"/>
  <Override PartName="/xl/ink/ink985.xml" ContentType="application/inkml+xml"/>
  <Override PartName="/xl/ink/ink986.xml" ContentType="application/inkml+xml"/>
  <Override PartName="/xl/ink/ink987.xml" ContentType="application/inkml+xml"/>
  <Override PartName="/xl/ink/ink988.xml" ContentType="application/inkml+xml"/>
  <Override PartName="/xl/ink/ink989.xml" ContentType="application/inkml+xml"/>
  <Override PartName="/xl/ink/ink990.xml" ContentType="application/inkml+xml"/>
  <Override PartName="/xl/ink/ink991.xml" ContentType="application/inkml+xml"/>
  <Override PartName="/xl/ink/ink992.xml" ContentType="application/inkml+xml"/>
  <Override PartName="/xl/ink/ink993.xml" ContentType="application/inkml+xml"/>
  <Override PartName="/xl/ink/ink994.xml" ContentType="application/inkml+xml"/>
  <Override PartName="/xl/ink/ink995.xml" ContentType="application/inkml+xml"/>
  <Override PartName="/xl/ink/ink996.xml" ContentType="application/inkml+xml"/>
  <Override PartName="/xl/ink/ink997.xml" ContentType="application/inkml+xml"/>
  <Override PartName="/xl/ink/ink998.xml" ContentType="application/inkml+xml"/>
  <Override PartName="/xl/ink/ink999.xml" ContentType="application/inkml+xml"/>
  <Override PartName="/xl/ink/ink1000.xml" ContentType="application/inkml+xml"/>
  <Override PartName="/xl/ink/ink1001.xml" ContentType="application/inkml+xml"/>
  <Override PartName="/xl/ink/ink1002.xml" ContentType="application/inkml+xml"/>
  <Override PartName="/xl/ink/ink1003.xml" ContentType="application/inkml+xml"/>
  <Override PartName="/xl/ink/ink1004.xml" ContentType="application/inkml+xml"/>
  <Override PartName="/xl/ink/ink1005.xml" ContentType="application/inkml+xml"/>
  <Override PartName="/xl/ink/ink1006.xml" ContentType="application/inkml+xml"/>
  <Override PartName="/xl/ink/ink1007.xml" ContentType="application/inkml+xml"/>
  <Override PartName="/xl/ink/ink1008.xml" ContentType="application/inkml+xml"/>
  <Override PartName="/xl/ink/ink1009.xml" ContentType="application/inkml+xml"/>
  <Override PartName="/xl/ink/ink1010.xml" ContentType="application/inkml+xml"/>
  <Override PartName="/xl/ink/ink1011.xml" ContentType="application/inkml+xml"/>
  <Override PartName="/xl/ink/ink1012.xml" ContentType="application/inkml+xml"/>
  <Override PartName="/xl/ink/ink1013.xml" ContentType="application/inkml+xml"/>
  <Override PartName="/xl/ink/ink1014.xml" ContentType="application/inkml+xml"/>
  <Override PartName="/xl/ink/ink1015.xml" ContentType="application/inkml+xml"/>
  <Override PartName="/xl/ink/ink1016.xml" ContentType="application/inkml+xml"/>
  <Override PartName="/xl/ink/ink1017.xml" ContentType="application/inkml+xml"/>
  <Override PartName="/xl/ink/ink1018.xml" ContentType="application/inkml+xml"/>
  <Override PartName="/xl/ink/ink1019.xml" ContentType="application/inkml+xml"/>
  <Override PartName="/xl/ink/ink1020.xml" ContentType="application/inkml+xml"/>
  <Override PartName="/xl/ink/ink1021.xml" ContentType="application/inkml+xml"/>
  <Override PartName="/xl/ink/ink1022.xml" ContentType="application/inkml+xml"/>
  <Override PartName="/xl/ink/ink1023.xml" ContentType="application/inkml+xml"/>
  <Override PartName="/xl/ink/ink1024.xml" ContentType="application/inkml+xml"/>
  <Override PartName="/xl/ink/ink1025.xml" ContentType="application/inkml+xml"/>
  <Override PartName="/xl/ink/ink1026.xml" ContentType="application/inkml+xml"/>
  <Override PartName="/xl/ink/ink1027.xml" ContentType="application/inkml+xml"/>
  <Override PartName="/xl/ink/ink1028.xml" ContentType="application/inkml+xml"/>
  <Override PartName="/xl/ink/ink1029.xml" ContentType="application/inkml+xml"/>
  <Override PartName="/xl/ink/ink1030.xml" ContentType="application/inkml+xml"/>
  <Override PartName="/xl/ink/ink1031.xml" ContentType="application/inkml+xml"/>
  <Override PartName="/xl/ink/ink1032.xml" ContentType="application/inkml+xml"/>
  <Override PartName="/xl/ink/ink1033.xml" ContentType="application/inkml+xml"/>
  <Override PartName="/xl/ink/ink1034.xml" ContentType="application/inkml+xml"/>
  <Override PartName="/xl/ink/ink1035.xml" ContentType="application/inkml+xml"/>
  <Override PartName="/xl/ink/ink1036.xml" ContentType="application/inkml+xml"/>
  <Override PartName="/xl/ink/ink1037.xml" ContentType="application/inkml+xml"/>
  <Override PartName="/xl/ink/ink1038.xml" ContentType="application/inkml+xml"/>
  <Override PartName="/xl/ink/ink1039.xml" ContentType="application/inkml+xml"/>
  <Override PartName="/xl/ink/ink1040.xml" ContentType="application/inkml+xml"/>
  <Override PartName="/xl/ink/ink1041.xml" ContentType="application/inkml+xml"/>
  <Override PartName="/xl/ink/ink1042.xml" ContentType="application/inkml+xml"/>
  <Override PartName="/xl/ink/ink1043.xml" ContentType="application/inkml+xml"/>
  <Override PartName="/xl/ink/ink1044.xml" ContentType="application/inkml+xml"/>
  <Override PartName="/xl/ink/ink1045.xml" ContentType="application/inkml+xml"/>
  <Override PartName="/xl/ink/ink1046.xml" ContentType="application/inkml+xml"/>
  <Override PartName="/xl/ink/ink1047.xml" ContentType="application/inkml+xml"/>
  <Override PartName="/xl/ink/ink1048.xml" ContentType="application/inkml+xml"/>
  <Override PartName="/xl/ink/ink1049.xml" ContentType="application/inkml+xml"/>
  <Override PartName="/xl/ink/ink1050.xml" ContentType="application/inkml+xml"/>
  <Override PartName="/xl/ink/ink1051.xml" ContentType="application/inkml+xml"/>
  <Override PartName="/xl/ink/ink1052.xml" ContentType="application/inkml+xml"/>
  <Override PartName="/xl/ink/ink1053.xml" ContentType="application/inkml+xml"/>
  <Override PartName="/xl/ink/ink1054.xml" ContentType="application/inkml+xml"/>
  <Override PartName="/xl/ink/ink1055.xml" ContentType="application/inkml+xml"/>
  <Override PartName="/xl/ink/ink1056.xml" ContentType="application/inkml+xml"/>
  <Override PartName="/xl/ink/ink1057.xml" ContentType="application/inkml+xml"/>
  <Override PartName="/xl/ink/ink1058.xml" ContentType="application/inkml+xml"/>
  <Override PartName="/xl/ink/ink1059.xml" ContentType="application/inkml+xml"/>
  <Override PartName="/xl/ink/ink1060.xml" ContentType="application/inkml+xml"/>
  <Override PartName="/xl/ink/ink1061.xml" ContentType="application/inkml+xml"/>
  <Override PartName="/xl/ink/ink1062.xml" ContentType="application/inkml+xml"/>
  <Override PartName="/xl/ink/ink1063.xml" ContentType="application/inkml+xml"/>
  <Override PartName="/xl/ink/ink1064.xml" ContentType="application/inkml+xml"/>
  <Override PartName="/xl/ink/ink1065.xml" ContentType="application/inkml+xml"/>
  <Override PartName="/xl/ink/ink1066.xml" ContentType="application/inkml+xml"/>
  <Override PartName="/xl/ink/ink1067.xml" ContentType="application/inkml+xml"/>
  <Override PartName="/xl/ink/ink1068.xml" ContentType="application/inkml+xml"/>
  <Override PartName="/xl/ink/ink1069.xml" ContentType="application/inkml+xml"/>
  <Override PartName="/xl/ink/ink1070.xml" ContentType="application/inkml+xml"/>
  <Override PartName="/xl/ink/ink1071.xml" ContentType="application/inkml+xml"/>
  <Override PartName="/xl/ink/ink1072.xml" ContentType="application/inkml+xml"/>
  <Override PartName="/xl/ink/ink1073.xml" ContentType="application/inkml+xml"/>
  <Override PartName="/xl/ink/ink1074.xml" ContentType="application/inkml+xml"/>
  <Override PartName="/xl/ink/ink1075.xml" ContentType="application/inkml+xml"/>
  <Override PartName="/xl/ink/ink1076.xml" ContentType="application/inkml+xml"/>
  <Override PartName="/xl/ink/ink1077.xml" ContentType="application/inkml+xml"/>
  <Override PartName="/xl/ink/ink1078.xml" ContentType="application/inkml+xml"/>
  <Override PartName="/xl/ink/ink1079.xml" ContentType="application/inkml+xml"/>
  <Override PartName="/xl/ink/ink1080.xml" ContentType="application/inkml+xml"/>
  <Override PartName="/xl/ink/ink1081.xml" ContentType="application/inkml+xml"/>
  <Override PartName="/xl/ink/ink1082.xml" ContentType="application/inkml+xml"/>
  <Override PartName="/xl/ink/ink1083.xml" ContentType="application/inkml+xml"/>
  <Override PartName="/xl/ink/ink1084.xml" ContentType="application/inkml+xml"/>
  <Override PartName="/xl/ink/ink1085.xml" ContentType="application/inkml+xml"/>
  <Override PartName="/xl/ink/ink1086.xml" ContentType="application/inkml+xml"/>
  <Override PartName="/xl/ink/ink1087.xml" ContentType="application/inkml+xml"/>
  <Override PartName="/xl/ink/ink1088.xml" ContentType="application/inkml+xml"/>
  <Override PartName="/xl/ink/ink1089.xml" ContentType="application/inkml+xml"/>
  <Override PartName="/xl/ink/ink1090.xml" ContentType="application/inkml+xml"/>
  <Override PartName="/xl/ink/ink1091.xml" ContentType="application/inkml+xml"/>
  <Override PartName="/xl/ink/ink1092.xml" ContentType="application/inkml+xml"/>
  <Override PartName="/xl/ink/ink1093.xml" ContentType="application/inkml+xml"/>
  <Override PartName="/xl/ink/ink1094.xml" ContentType="application/inkml+xml"/>
  <Override PartName="/xl/ink/ink1095.xml" ContentType="application/inkml+xml"/>
  <Override PartName="/xl/ink/ink1096.xml" ContentType="application/inkml+xml"/>
  <Override PartName="/xl/ink/ink1097.xml" ContentType="application/inkml+xml"/>
  <Override PartName="/xl/ink/ink1098.xml" ContentType="application/inkml+xml"/>
  <Override PartName="/xl/ink/ink1099.xml" ContentType="application/inkml+xml"/>
  <Override PartName="/xl/ink/ink1100.xml" ContentType="application/inkml+xml"/>
  <Override PartName="/xl/ink/ink1101.xml" ContentType="application/inkml+xml"/>
  <Override PartName="/xl/ink/ink1102.xml" ContentType="application/inkml+xml"/>
  <Override PartName="/xl/ink/ink1103.xml" ContentType="application/inkml+xml"/>
  <Override PartName="/xl/ink/ink1104.xml" ContentType="application/inkml+xml"/>
  <Override PartName="/xl/ink/ink1105.xml" ContentType="application/inkml+xml"/>
  <Override PartName="/xl/ink/ink1106.xml" ContentType="application/inkml+xml"/>
  <Override PartName="/xl/ink/ink1107.xml" ContentType="application/inkml+xml"/>
  <Override PartName="/xl/ink/ink1108.xml" ContentType="application/inkml+xml"/>
  <Override PartName="/xl/ink/ink1109.xml" ContentType="application/inkml+xml"/>
  <Override PartName="/xl/ink/ink1110.xml" ContentType="application/inkml+xml"/>
  <Override PartName="/xl/ink/ink1111.xml" ContentType="application/inkml+xml"/>
  <Override PartName="/xl/ink/ink1112.xml" ContentType="application/inkml+xml"/>
  <Override PartName="/xl/ink/ink1113.xml" ContentType="application/inkml+xml"/>
  <Override PartName="/xl/ink/ink1114.xml" ContentType="application/inkml+xml"/>
  <Override PartName="/xl/ink/ink1115.xml" ContentType="application/inkml+xml"/>
  <Override PartName="/xl/ink/ink1116.xml" ContentType="application/inkml+xml"/>
  <Override PartName="/xl/ink/ink1117.xml" ContentType="application/inkml+xml"/>
  <Override PartName="/xl/ink/ink1118.xml" ContentType="application/inkml+xml"/>
  <Override PartName="/xl/ink/ink1119.xml" ContentType="application/inkml+xml"/>
  <Override PartName="/xl/ink/ink1120.xml" ContentType="application/inkml+xml"/>
  <Override PartName="/xl/ink/ink1121.xml" ContentType="application/inkml+xml"/>
  <Override PartName="/xl/ink/ink1122.xml" ContentType="application/inkml+xml"/>
  <Override PartName="/xl/ink/ink1123.xml" ContentType="application/inkml+xml"/>
  <Override PartName="/xl/ink/ink1124.xml" ContentType="application/inkml+xml"/>
  <Override PartName="/xl/ink/ink1125.xml" ContentType="application/inkml+xml"/>
  <Override PartName="/xl/ink/ink1126.xml" ContentType="application/inkml+xml"/>
  <Override PartName="/xl/ink/ink1127.xml" ContentType="application/inkml+xml"/>
  <Override PartName="/xl/ink/ink1128.xml" ContentType="application/inkml+xml"/>
  <Override PartName="/xl/ink/ink1129.xml" ContentType="application/inkml+xml"/>
  <Override PartName="/xl/ink/ink1130.xml" ContentType="application/inkml+xml"/>
  <Override PartName="/xl/ink/ink1131.xml" ContentType="application/inkml+xml"/>
  <Override PartName="/xl/ink/ink1132.xml" ContentType="application/inkml+xml"/>
  <Override PartName="/xl/ink/ink1133.xml" ContentType="application/inkml+xml"/>
  <Override PartName="/xl/ink/ink1134.xml" ContentType="application/inkml+xml"/>
  <Override PartName="/xl/ink/ink1135.xml" ContentType="application/inkml+xml"/>
  <Override PartName="/xl/ink/ink1136.xml" ContentType="application/inkml+xml"/>
  <Override PartName="/xl/ink/ink1137.xml" ContentType="application/inkml+xml"/>
  <Override PartName="/xl/ink/ink1138.xml" ContentType="application/inkml+xml"/>
  <Override PartName="/xl/ink/ink1139.xml" ContentType="application/inkml+xml"/>
  <Override PartName="/xl/ink/ink1140.xml" ContentType="application/inkml+xml"/>
  <Override PartName="/xl/ink/ink1141.xml" ContentType="application/inkml+xml"/>
  <Override PartName="/xl/ink/ink1142.xml" ContentType="application/inkml+xml"/>
  <Override PartName="/xl/ink/ink1143.xml" ContentType="application/inkml+xml"/>
  <Override PartName="/xl/ink/ink1144.xml" ContentType="application/inkml+xml"/>
  <Override PartName="/xl/ink/ink1145.xml" ContentType="application/inkml+xml"/>
  <Override PartName="/xl/ink/ink1146.xml" ContentType="application/inkml+xml"/>
  <Override PartName="/xl/ink/ink1147.xml" ContentType="application/inkml+xml"/>
  <Override PartName="/xl/ink/ink1148.xml" ContentType="application/inkml+xml"/>
  <Override PartName="/xl/ink/ink1149.xml" ContentType="application/inkml+xml"/>
  <Override PartName="/xl/ink/ink1150.xml" ContentType="application/inkml+xml"/>
  <Override PartName="/xl/ink/ink1151.xml" ContentType="application/inkml+xml"/>
  <Override PartName="/xl/ink/ink1152.xml" ContentType="application/inkml+xml"/>
  <Override PartName="/xl/ink/ink1153.xml" ContentType="application/inkml+xml"/>
  <Override PartName="/xl/ink/ink1154.xml" ContentType="application/inkml+xml"/>
  <Override PartName="/xl/ink/ink1155.xml" ContentType="application/inkml+xml"/>
  <Override PartName="/xl/ink/ink1156.xml" ContentType="application/inkml+xml"/>
  <Override PartName="/xl/ink/ink1157.xml" ContentType="application/inkml+xml"/>
  <Override PartName="/xl/ink/ink1158.xml" ContentType="application/inkml+xml"/>
  <Override PartName="/xl/ink/ink1159.xml" ContentType="application/inkml+xml"/>
  <Override PartName="/xl/ink/ink1160.xml" ContentType="application/inkml+xml"/>
  <Override PartName="/xl/ink/ink1161.xml" ContentType="application/inkml+xml"/>
  <Override PartName="/xl/ink/ink1162.xml" ContentType="application/inkml+xml"/>
  <Override PartName="/xl/ink/ink1163.xml" ContentType="application/inkml+xml"/>
  <Override PartName="/xl/ink/ink1164.xml" ContentType="application/inkml+xml"/>
  <Override PartName="/xl/ink/ink1165.xml" ContentType="application/inkml+xml"/>
  <Override PartName="/xl/ink/ink1166.xml" ContentType="application/inkml+xml"/>
  <Override PartName="/xl/ink/ink1167.xml" ContentType="application/inkml+xml"/>
  <Override PartName="/xl/ink/ink1168.xml" ContentType="application/inkml+xml"/>
  <Override PartName="/xl/ink/ink1169.xml" ContentType="application/inkml+xml"/>
  <Override PartName="/xl/ink/ink1170.xml" ContentType="application/inkml+xml"/>
  <Override PartName="/xl/ink/ink1171.xml" ContentType="application/inkml+xml"/>
  <Override PartName="/xl/ink/ink1172.xml" ContentType="application/inkml+xml"/>
  <Override PartName="/xl/ink/ink1173.xml" ContentType="application/inkml+xml"/>
  <Override PartName="/xl/ink/ink1174.xml" ContentType="application/inkml+xml"/>
  <Override PartName="/xl/ink/ink1175.xml" ContentType="application/inkml+xml"/>
  <Override PartName="/xl/ink/ink1176.xml" ContentType="application/inkml+xml"/>
  <Override PartName="/xl/ink/ink1177.xml" ContentType="application/inkml+xml"/>
  <Override PartName="/xl/ink/ink1178.xml" ContentType="application/inkml+xml"/>
  <Override PartName="/xl/ink/ink1179.xml" ContentType="application/inkml+xml"/>
  <Override PartName="/xl/ink/ink1180.xml" ContentType="application/inkml+xml"/>
  <Override PartName="/xl/ink/ink1181.xml" ContentType="application/inkml+xml"/>
  <Override PartName="/xl/ink/ink1182.xml" ContentType="application/inkml+xml"/>
  <Override PartName="/xl/ink/ink1183.xml" ContentType="application/inkml+xml"/>
  <Override PartName="/xl/ink/ink1184.xml" ContentType="application/inkml+xml"/>
  <Override PartName="/xl/ink/ink1185.xml" ContentType="application/inkml+xml"/>
  <Override PartName="/xl/ink/ink1186.xml" ContentType="application/inkml+xml"/>
  <Override PartName="/xl/ink/ink1187.xml" ContentType="application/inkml+xml"/>
  <Override PartName="/xl/ink/ink1188.xml" ContentType="application/inkml+xml"/>
  <Override PartName="/xl/ink/ink1189.xml" ContentType="application/inkml+xml"/>
  <Override PartName="/xl/ink/ink1190.xml" ContentType="application/inkml+xml"/>
  <Override PartName="/xl/ink/ink1191.xml" ContentType="application/inkml+xml"/>
  <Override PartName="/xl/ink/ink1192.xml" ContentType="application/inkml+xml"/>
  <Override PartName="/xl/ink/ink1193.xml" ContentType="application/inkml+xml"/>
  <Override PartName="/xl/ink/ink1194.xml" ContentType="application/inkml+xml"/>
  <Override PartName="/xl/ink/ink1195.xml" ContentType="application/inkml+xml"/>
  <Override PartName="/xl/ink/ink1196.xml" ContentType="application/inkml+xml"/>
  <Override PartName="/xl/ink/ink1197.xml" ContentType="application/inkml+xml"/>
  <Override PartName="/xl/ink/ink1198.xml" ContentType="application/inkml+xml"/>
  <Override PartName="/xl/ink/ink1199.xml" ContentType="application/inkml+xml"/>
  <Override PartName="/xl/ink/ink1200.xml" ContentType="application/inkml+xml"/>
  <Override PartName="/xl/ink/ink1201.xml" ContentType="application/inkml+xml"/>
  <Override PartName="/xl/ink/ink1202.xml" ContentType="application/inkml+xml"/>
  <Override PartName="/xl/ink/ink1203.xml" ContentType="application/inkml+xml"/>
  <Override PartName="/xl/ink/ink1204.xml" ContentType="application/inkml+xml"/>
  <Override PartName="/xl/ink/ink1205.xml" ContentType="application/inkml+xml"/>
  <Override PartName="/xl/ink/ink1206.xml" ContentType="application/inkml+xml"/>
  <Override PartName="/xl/ink/ink1207.xml" ContentType="application/inkml+xml"/>
  <Override PartName="/xl/ink/ink1208.xml" ContentType="application/inkml+xml"/>
  <Override PartName="/xl/ink/ink1209.xml" ContentType="application/inkml+xml"/>
  <Override PartName="/xl/ink/ink1210.xml" ContentType="application/inkml+xml"/>
  <Override PartName="/xl/ink/ink1211.xml" ContentType="application/inkml+xml"/>
  <Override PartName="/xl/ink/ink1212.xml" ContentType="application/inkml+xml"/>
  <Override PartName="/xl/ink/ink1213.xml" ContentType="application/inkml+xml"/>
  <Override PartName="/xl/ink/ink1214.xml" ContentType="application/inkml+xml"/>
  <Override PartName="/xl/ink/ink1215.xml" ContentType="application/inkml+xml"/>
  <Override PartName="/xl/ink/ink1216.xml" ContentType="application/inkml+xml"/>
  <Override PartName="/xl/ink/ink1217.xml" ContentType="application/inkml+xml"/>
  <Override PartName="/xl/ink/ink1218.xml" ContentType="application/inkml+xml"/>
  <Override PartName="/xl/ink/ink1219.xml" ContentType="application/inkml+xml"/>
  <Override PartName="/xl/ink/ink1220.xml" ContentType="application/inkml+xml"/>
  <Override PartName="/xl/ink/ink1221.xml" ContentType="application/inkml+xml"/>
  <Override PartName="/xl/ink/ink1222.xml" ContentType="application/inkml+xml"/>
  <Override PartName="/xl/ink/ink1223.xml" ContentType="application/inkml+xml"/>
  <Override PartName="/xl/ink/ink1224.xml" ContentType="application/inkml+xml"/>
  <Override PartName="/xl/ink/ink1225.xml" ContentType="application/inkml+xml"/>
  <Override PartName="/xl/ink/ink1226.xml" ContentType="application/inkml+xml"/>
  <Override PartName="/xl/ink/ink1227.xml" ContentType="application/inkml+xml"/>
  <Override PartName="/xl/ink/ink1228.xml" ContentType="application/inkml+xml"/>
  <Override PartName="/xl/ink/ink1229.xml" ContentType="application/inkml+xml"/>
  <Override PartName="/xl/ink/ink1230.xml" ContentType="application/inkml+xml"/>
  <Override PartName="/xl/ink/ink1231.xml" ContentType="application/inkml+xml"/>
  <Override PartName="/xl/ink/ink1232.xml" ContentType="application/inkml+xml"/>
  <Override PartName="/xl/ink/ink1233.xml" ContentType="application/inkml+xml"/>
  <Override PartName="/xl/ink/ink1234.xml" ContentType="application/inkml+xml"/>
  <Override PartName="/xl/ink/ink1235.xml" ContentType="application/inkml+xml"/>
  <Override PartName="/xl/ink/ink1236.xml" ContentType="application/inkml+xml"/>
  <Override PartName="/xl/ink/ink1237.xml" ContentType="application/inkml+xml"/>
  <Override PartName="/xl/ink/ink1238.xml" ContentType="application/inkml+xml"/>
  <Override PartName="/xl/ink/ink1239.xml" ContentType="application/inkml+xml"/>
  <Override PartName="/xl/ink/ink1240.xml" ContentType="application/inkml+xml"/>
  <Override PartName="/xl/ink/ink1241.xml" ContentType="application/inkml+xml"/>
  <Override PartName="/xl/ink/ink1242.xml" ContentType="application/inkml+xml"/>
  <Override PartName="/xl/ink/ink1243.xml" ContentType="application/inkml+xml"/>
  <Override PartName="/xl/ink/ink1244.xml" ContentType="application/inkml+xml"/>
  <Override PartName="/xl/ink/ink1245.xml" ContentType="application/inkml+xml"/>
  <Override PartName="/xl/ink/ink1246.xml" ContentType="application/inkml+xml"/>
  <Override PartName="/xl/ink/ink1247.xml" ContentType="application/inkml+xml"/>
  <Override PartName="/xl/ink/ink1248.xml" ContentType="application/inkml+xml"/>
  <Override PartName="/xl/ink/ink1249.xml" ContentType="application/inkml+xml"/>
  <Override PartName="/xl/ink/ink1250.xml" ContentType="application/inkml+xml"/>
  <Override PartName="/xl/ink/ink1251.xml" ContentType="application/inkml+xml"/>
  <Override PartName="/xl/ink/ink1252.xml" ContentType="application/inkml+xml"/>
  <Override PartName="/xl/ink/ink1253.xml" ContentType="application/inkml+xml"/>
  <Override PartName="/xl/ink/ink1254.xml" ContentType="application/inkml+xml"/>
  <Override PartName="/xl/ink/ink1255.xml" ContentType="application/inkml+xml"/>
  <Override PartName="/xl/ink/ink1256.xml" ContentType="application/inkml+xml"/>
  <Override PartName="/xl/ink/ink1257.xml" ContentType="application/inkml+xml"/>
  <Override PartName="/xl/ink/ink1258.xml" ContentType="application/inkml+xml"/>
  <Override PartName="/xl/ink/ink1259.xml" ContentType="application/inkml+xml"/>
  <Override PartName="/xl/ink/ink1260.xml" ContentType="application/inkml+xml"/>
  <Override PartName="/xl/ink/ink1261.xml" ContentType="application/inkml+xml"/>
  <Override PartName="/xl/ink/ink1262.xml" ContentType="application/inkml+xml"/>
  <Override PartName="/xl/ink/ink1263.xml" ContentType="application/inkml+xml"/>
  <Override PartName="/xl/ink/ink1264.xml" ContentType="application/inkml+xml"/>
  <Override PartName="/xl/ink/ink1265.xml" ContentType="application/inkml+xml"/>
  <Override PartName="/xl/ink/ink1266.xml" ContentType="application/inkml+xml"/>
  <Override PartName="/xl/ink/ink1267.xml" ContentType="application/inkml+xml"/>
  <Override PartName="/xl/ink/ink1268.xml" ContentType="application/inkml+xml"/>
  <Override PartName="/xl/ink/ink1269.xml" ContentType="application/inkml+xml"/>
  <Override PartName="/xl/ink/ink1270.xml" ContentType="application/inkml+xml"/>
  <Override PartName="/xl/ink/ink1271.xml" ContentType="application/inkml+xml"/>
  <Override PartName="/xl/ink/ink1272.xml" ContentType="application/inkml+xml"/>
  <Override PartName="/xl/ink/ink1273.xml" ContentType="application/inkml+xml"/>
  <Override PartName="/xl/ink/ink1274.xml" ContentType="application/inkml+xml"/>
  <Override PartName="/xl/ink/ink1275.xml" ContentType="application/inkml+xml"/>
  <Override PartName="/xl/ink/ink1276.xml" ContentType="application/inkml+xml"/>
  <Override PartName="/xl/ink/ink1277.xml" ContentType="application/inkml+xml"/>
  <Override PartName="/xl/ink/ink1278.xml" ContentType="application/inkml+xml"/>
  <Override PartName="/xl/ink/ink1279.xml" ContentType="application/inkml+xml"/>
  <Override PartName="/xl/ink/ink1280.xml" ContentType="application/inkml+xml"/>
  <Override PartName="/xl/ink/ink1281.xml" ContentType="application/inkml+xml"/>
  <Override PartName="/xl/ink/ink1282.xml" ContentType="application/inkml+xml"/>
  <Override PartName="/xl/ink/ink1283.xml" ContentType="application/inkml+xml"/>
  <Override PartName="/xl/ink/ink1284.xml" ContentType="application/inkml+xml"/>
  <Override PartName="/xl/ink/ink1285.xml" ContentType="application/inkml+xml"/>
  <Override PartName="/xl/ink/ink1286.xml" ContentType="application/inkml+xml"/>
  <Override PartName="/xl/ink/ink1287.xml" ContentType="application/inkml+xml"/>
  <Override PartName="/xl/ink/ink1288.xml" ContentType="application/inkml+xml"/>
  <Override PartName="/xl/ink/ink1289.xml" ContentType="application/inkml+xml"/>
  <Override PartName="/xl/ink/ink1290.xml" ContentType="application/inkml+xml"/>
  <Override PartName="/xl/ink/ink1291.xml" ContentType="application/inkml+xml"/>
  <Override PartName="/xl/ink/ink1292.xml" ContentType="application/inkml+xml"/>
  <Override PartName="/xl/ink/ink1293.xml" ContentType="application/inkml+xml"/>
  <Override PartName="/xl/ink/ink1294.xml" ContentType="application/inkml+xml"/>
  <Override PartName="/xl/ink/ink1295.xml" ContentType="application/inkml+xml"/>
  <Override PartName="/xl/ink/ink1296.xml" ContentType="application/inkml+xml"/>
  <Override PartName="/xl/ink/ink1297.xml" ContentType="application/inkml+xml"/>
  <Override PartName="/xl/ink/ink1298.xml" ContentType="application/inkml+xml"/>
  <Override PartName="/xl/ink/ink1299.xml" ContentType="application/inkml+xml"/>
  <Override PartName="/xl/ink/ink1300.xml" ContentType="application/inkml+xml"/>
  <Override PartName="/xl/ink/ink1301.xml" ContentType="application/inkml+xml"/>
  <Override PartName="/xl/ink/ink1302.xml" ContentType="application/inkml+xml"/>
  <Override PartName="/xl/ink/ink1303.xml" ContentType="application/inkml+xml"/>
  <Override PartName="/xl/ink/ink1304.xml" ContentType="application/inkml+xml"/>
  <Override PartName="/xl/ink/ink1305.xml" ContentType="application/inkml+xml"/>
  <Override PartName="/xl/ink/ink1306.xml" ContentType="application/inkml+xml"/>
  <Override PartName="/xl/ink/ink1307.xml" ContentType="application/inkml+xml"/>
  <Override PartName="/xl/ink/ink1308.xml" ContentType="application/inkml+xml"/>
  <Override PartName="/xl/ink/ink1309.xml" ContentType="application/inkml+xml"/>
  <Override PartName="/xl/ink/ink1310.xml" ContentType="application/inkml+xml"/>
  <Override PartName="/xl/ink/ink1311.xml" ContentType="application/inkml+xml"/>
  <Override PartName="/xl/ink/ink1312.xml" ContentType="application/inkml+xml"/>
  <Override PartName="/xl/ink/ink1313.xml" ContentType="application/inkml+xml"/>
  <Override PartName="/xl/ink/ink1314.xml" ContentType="application/inkml+xml"/>
  <Override PartName="/xl/ink/ink1315.xml" ContentType="application/inkml+xml"/>
  <Override PartName="/xl/ink/ink1316.xml" ContentType="application/inkml+xml"/>
  <Override PartName="/xl/ink/ink1317.xml" ContentType="application/inkml+xml"/>
  <Override PartName="/xl/ink/ink1318.xml" ContentType="application/inkml+xml"/>
  <Override PartName="/xl/ink/ink1319.xml" ContentType="application/inkml+xml"/>
  <Override PartName="/xl/ink/ink1320.xml" ContentType="application/inkml+xml"/>
  <Override PartName="/xl/ink/ink1321.xml" ContentType="application/inkml+xml"/>
  <Override PartName="/xl/ink/ink1322.xml" ContentType="application/inkml+xml"/>
  <Override PartName="/xl/ink/ink1323.xml" ContentType="application/inkml+xml"/>
  <Override PartName="/xl/ink/ink1324.xml" ContentType="application/inkml+xml"/>
  <Override PartName="/xl/ink/ink1325.xml" ContentType="application/inkml+xml"/>
  <Override PartName="/xl/ink/ink1326.xml" ContentType="application/inkml+xml"/>
  <Override PartName="/xl/ink/ink1327.xml" ContentType="application/inkml+xml"/>
  <Override PartName="/xl/ink/ink1328.xml" ContentType="application/inkml+xml"/>
  <Override PartName="/xl/ink/ink1329.xml" ContentType="application/inkml+xml"/>
  <Override PartName="/xl/ink/ink1330.xml" ContentType="application/inkml+xml"/>
  <Override PartName="/xl/ink/ink1331.xml" ContentType="application/inkml+xml"/>
  <Override PartName="/xl/ink/ink1332.xml" ContentType="application/inkml+xml"/>
  <Override PartName="/xl/ink/ink1333.xml" ContentType="application/inkml+xml"/>
  <Override PartName="/xl/ink/ink1334.xml" ContentType="application/inkml+xml"/>
  <Override PartName="/xl/ink/ink1335.xml" ContentType="application/inkml+xml"/>
  <Override PartName="/xl/ink/ink1336.xml" ContentType="application/inkml+xml"/>
  <Override PartName="/xl/ink/ink1337.xml" ContentType="application/inkml+xml"/>
  <Override PartName="/xl/ink/ink1338.xml" ContentType="application/inkml+xml"/>
  <Override PartName="/xl/ink/ink1339.xml" ContentType="application/inkml+xml"/>
  <Override PartName="/xl/ink/ink1340.xml" ContentType="application/inkml+xml"/>
  <Override PartName="/xl/ink/ink1341.xml" ContentType="application/inkml+xml"/>
  <Override PartName="/xl/ink/ink1342.xml" ContentType="application/inkml+xml"/>
  <Override PartName="/xl/ink/ink1343.xml" ContentType="application/inkml+xml"/>
  <Override PartName="/xl/ink/ink1344.xml" ContentType="application/inkml+xml"/>
  <Override PartName="/xl/ink/ink1345.xml" ContentType="application/inkml+xml"/>
  <Override PartName="/xl/ink/ink1346.xml" ContentType="application/inkml+xml"/>
  <Override PartName="/xl/ink/ink1347.xml" ContentType="application/inkml+xml"/>
  <Override PartName="/xl/ink/ink1348.xml" ContentType="application/inkml+xml"/>
  <Override PartName="/xl/ink/ink1349.xml" ContentType="application/inkml+xml"/>
  <Override PartName="/xl/ink/ink1350.xml" ContentType="application/inkml+xml"/>
  <Override PartName="/xl/ink/ink1351.xml" ContentType="application/inkml+xml"/>
  <Override PartName="/xl/ink/ink1352.xml" ContentType="application/inkml+xml"/>
  <Override PartName="/xl/ink/ink1353.xml" ContentType="application/inkml+xml"/>
  <Override PartName="/xl/ink/ink1354.xml" ContentType="application/inkml+xml"/>
  <Override PartName="/xl/ink/ink1355.xml" ContentType="application/inkml+xml"/>
  <Override PartName="/xl/ink/ink1356.xml" ContentType="application/inkml+xml"/>
  <Override PartName="/xl/ink/ink1357.xml" ContentType="application/inkml+xml"/>
  <Override PartName="/xl/ink/ink1358.xml" ContentType="application/inkml+xml"/>
  <Override PartName="/xl/ink/ink1359.xml" ContentType="application/inkml+xml"/>
  <Override PartName="/xl/ink/ink1360.xml" ContentType="application/inkml+xml"/>
  <Override PartName="/xl/ink/ink1361.xml" ContentType="application/inkml+xml"/>
  <Override PartName="/xl/ink/ink1362.xml" ContentType="application/inkml+xml"/>
  <Override PartName="/xl/ink/ink1363.xml" ContentType="application/inkml+xml"/>
  <Override PartName="/xl/ink/ink1364.xml" ContentType="application/inkml+xml"/>
  <Override PartName="/xl/ink/ink1365.xml" ContentType="application/inkml+xml"/>
  <Override PartName="/xl/ink/ink1366.xml" ContentType="application/inkml+xml"/>
  <Override PartName="/xl/ink/ink1367.xml" ContentType="application/inkml+xml"/>
  <Override PartName="/xl/ink/ink1368.xml" ContentType="application/inkml+xml"/>
  <Override PartName="/xl/ink/ink1369.xml" ContentType="application/inkml+xml"/>
  <Override PartName="/xl/ink/ink1370.xml" ContentType="application/inkml+xml"/>
  <Override PartName="/xl/ink/ink1371.xml" ContentType="application/inkml+xml"/>
  <Override PartName="/xl/ink/ink1372.xml" ContentType="application/inkml+xml"/>
  <Override PartName="/xl/ink/ink1373.xml" ContentType="application/inkml+xml"/>
  <Override PartName="/xl/ink/ink1374.xml" ContentType="application/inkml+xml"/>
  <Override PartName="/xl/ink/ink1375.xml" ContentType="application/inkml+xml"/>
  <Override PartName="/xl/ink/ink1376.xml" ContentType="application/inkml+xml"/>
  <Override PartName="/xl/ink/ink1377.xml" ContentType="application/inkml+xml"/>
  <Override PartName="/xl/ink/ink1378.xml" ContentType="application/inkml+xml"/>
  <Override PartName="/xl/ink/ink1379.xml" ContentType="application/inkml+xml"/>
  <Override PartName="/xl/ink/ink1380.xml" ContentType="application/inkml+xml"/>
  <Override PartName="/xl/ink/ink1381.xml" ContentType="application/inkml+xml"/>
  <Override PartName="/xl/ink/ink1382.xml" ContentType="application/inkml+xml"/>
  <Override PartName="/xl/ink/ink1383.xml" ContentType="application/inkml+xml"/>
  <Override PartName="/xl/ink/ink1384.xml" ContentType="application/inkml+xml"/>
  <Override PartName="/xl/ink/ink1385.xml" ContentType="application/inkml+xml"/>
  <Override PartName="/xl/ink/ink1386.xml" ContentType="application/inkml+xml"/>
  <Override PartName="/xl/ink/ink1387.xml" ContentType="application/inkml+xml"/>
  <Override PartName="/xl/ink/ink1388.xml" ContentType="application/inkml+xml"/>
  <Override PartName="/xl/ink/ink1389.xml" ContentType="application/inkml+xml"/>
  <Override PartName="/xl/ink/ink1390.xml" ContentType="application/inkml+xml"/>
  <Override PartName="/xl/ink/ink1391.xml" ContentType="application/inkml+xml"/>
  <Override PartName="/xl/ink/ink1392.xml" ContentType="application/inkml+xml"/>
  <Override PartName="/xl/ink/ink1393.xml" ContentType="application/inkml+xml"/>
  <Override PartName="/xl/ink/ink1394.xml" ContentType="application/inkml+xml"/>
  <Override PartName="/xl/ink/ink1395.xml" ContentType="application/inkml+xml"/>
  <Override PartName="/xl/ink/ink1396.xml" ContentType="application/inkml+xml"/>
  <Override PartName="/xl/ink/ink1397.xml" ContentType="application/inkml+xml"/>
  <Override PartName="/xl/ink/ink1398.xml" ContentType="application/inkml+xml"/>
  <Override PartName="/xl/ink/ink1399.xml" ContentType="application/inkml+xml"/>
  <Override PartName="/xl/ink/ink1400.xml" ContentType="application/inkml+xml"/>
  <Override PartName="/xl/ink/ink1401.xml" ContentType="application/inkml+xml"/>
  <Override PartName="/xl/ink/ink1402.xml" ContentType="application/inkml+xml"/>
  <Override PartName="/xl/ink/ink1403.xml" ContentType="application/inkml+xml"/>
  <Override PartName="/xl/ink/ink1404.xml" ContentType="application/inkml+xml"/>
  <Override PartName="/xl/ink/ink1405.xml" ContentType="application/inkml+xml"/>
  <Override PartName="/xl/ink/ink1406.xml" ContentType="application/inkml+xml"/>
  <Override PartName="/xl/ink/ink1407.xml" ContentType="application/inkml+xml"/>
  <Override PartName="/xl/ink/ink1408.xml" ContentType="application/inkml+xml"/>
  <Override PartName="/xl/ink/ink1409.xml" ContentType="application/inkml+xml"/>
  <Override PartName="/xl/ink/ink1410.xml" ContentType="application/inkml+xml"/>
  <Override PartName="/xl/ink/ink1411.xml" ContentType="application/inkml+xml"/>
  <Override PartName="/xl/ink/ink1412.xml" ContentType="application/inkml+xml"/>
  <Override PartName="/xl/ink/ink1413.xml" ContentType="application/inkml+xml"/>
  <Override PartName="/xl/ink/ink1414.xml" ContentType="application/inkml+xml"/>
  <Override PartName="/xl/ink/ink1415.xml" ContentType="application/inkml+xml"/>
  <Override PartName="/xl/ink/ink1416.xml" ContentType="application/inkml+xml"/>
  <Override PartName="/xl/ink/ink1417.xml" ContentType="application/inkml+xml"/>
  <Override PartName="/xl/ink/ink1418.xml" ContentType="application/inkml+xml"/>
  <Override PartName="/xl/ink/ink1419.xml" ContentType="application/inkml+xml"/>
  <Override PartName="/xl/ink/ink1420.xml" ContentType="application/inkml+xml"/>
  <Override PartName="/xl/ink/ink1421.xml" ContentType="application/inkml+xml"/>
  <Override PartName="/xl/ink/ink1422.xml" ContentType="application/inkml+xml"/>
  <Override PartName="/xl/ink/ink1423.xml" ContentType="application/inkml+xml"/>
  <Override PartName="/xl/ink/ink1424.xml" ContentType="application/inkml+xml"/>
  <Override PartName="/xl/ink/ink1425.xml" ContentType="application/inkml+xml"/>
  <Override PartName="/xl/ink/ink1426.xml" ContentType="application/inkml+xml"/>
  <Override PartName="/xl/ink/ink1427.xml" ContentType="application/inkml+xml"/>
  <Override PartName="/xl/ink/ink1428.xml" ContentType="application/inkml+xml"/>
  <Override PartName="/xl/ink/ink1429.xml" ContentType="application/inkml+xml"/>
  <Override PartName="/xl/ink/ink1430.xml" ContentType="application/inkml+xml"/>
  <Override PartName="/xl/ink/ink1431.xml" ContentType="application/inkml+xml"/>
  <Override PartName="/xl/ink/ink1432.xml" ContentType="application/inkml+xml"/>
  <Override PartName="/xl/ink/ink1433.xml" ContentType="application/inkml+xml"/>
  <Override PartName="/xl/ink/ink1434.xml" ContentType="application/inkml+xml"/>
  <Override PartName="/xl/ink/ink1435.xml" ContentType="application/inkml+xml"/>
  <Override PartName="/xl/ink/ink1436.xml" ContentType="application/inkml+xml"/>
  <Override PartName="/xl/ink/ink1437.xml" ContentType="application/inkml+xml"/>
  <Override PartName="/xl/ink/ink1438.xml" ContentType="application/inkml+xml"/>
  <Override PartName="/xl/ink/ink1439.xml" ContentType="application/inkml+xml"/>
  <Override PartName="/xl/ink/ink1440.xml" ContentType="application/inkml+xml"/>
  <Override PartName="/xl/ink/ink1441.xml" ContentType="application/inkml+xml"/>
  <Override PartName="/xl/ink/ink1442.xml" ContentType="application/inkml+xml"/>
  <Override PartName="/xl/ink/ink1443.xml" ContentType="application/inkml+xml"/>
  <Override PartName="/xl/ink/ink1444.xml" ContentType="application/inkml+xml"/>
  <Override PartName="/xl/ink/ink1445.xml" ContentType="application/inkml+xml"/>
  <Override PartName="/xl/ink/ink1446.xml" ContentType="application/inkml+xml"/>
  <Override PartName="/xl/ink/ink1447.xml" ContentType="application/inkml+xml"/>
  <Override PartName="/xl/ink/ink1448.xml" ContentType="application/inkml+xml"/>
  <Override PartName="/xl/ink/ink1449.xml" ContentType="application/inkml+xml"/>
  <Override PartName="/xl/ink/ink1450.xml" ContentType="application/inkml+xml"/>
  <Override PartName="/xl/ink/ink1451.xml" ContentType="application/inkml+xml"/>
  <Override PartName="/xl/ink/ink1452.xml" ContentType="application/inkml+xml"/>
  <Override PartName="/xl/ink/ink1453.xml" ContentType="application/inkml+xml"/>
  <Override PartName="/xl/ink/ink1454.xml" ContentType="application/inkml+xml"/>
  <Override PartName="/xl/ink/ink1455.xml" ContentType="application/inkml+xml"/>
  <Override PartName="/xl/ink/ink1456.xml" ContentType="application/inkml+xml"/>
  <Override PartName="/xl/ink/ink1457.xml" ContentType="application/inkml+xml"/>
  <Override PartName="/xl/ink/ink1458.xml" ContentType="application/inkml+xml"/>
  <Override PartName="/xl/ink/ink1459.xml" ContentType="application/inkml+xml"/>
  <Override PartName="/xl/ink/ink1460.xml" ContentType="application/inkml+xml"/>
  <Override PartName="/xl/ink/ink1461.xml" ContentType="application/inkml+xml"/>
  <Override PartName="/xl/ink/ink1462.xml" ContentType="application/inkml+xml"/>
  <Override PartName="/xl/ink/ink1463.xml" ContentType="application/inkml+xml"/>
  <Override PartName="/xl/ink/ink1464.xml" ContentType="application/inkml+xml"/>
  <Override PartName="/xl/ink/ink1465.xml" ContentType="application/inkml+xml"/>
  <Override PartName="/xl/ink/ink1466.xml" ContentType="application/inkml+xml"/>
  <Override PartName="/xl/ink/ink1467.xml" ContentType="application/inkml+xml"/>
  <Override PartName="/xl/ink/ink1468.xml" ContentType="application/inkml+xml"/>
  <Override PartName="/xl/ink/ink1469.xml" ContentType="application/inkml+xml"/>
  <Override PartName="/xl/ink/ink1470.xml" ContentType="application/inkml+xml"/>
  <Override PartName="/xl/ink/ink1471.xml" ContentType="application/inkml+xml"/>
  <Override PartName="/xl/ink/ink1472.xml" ContentType="application/inkml+xml"/>
  <Override PartName="/xl/ink/ink1473.xml" ContentType="application/inkml+xml"/>
  <Override PartName="/xl/ink/ink1474.xml" ContentType="application/inkml+xml"/>
  <Override PartName="/xl/ink/ink1475.xml" ContentType="application/inkml+xml"/>
  <Override PartName="/xl/ink/ink1476.xml" ContentType="application/inkml+xml"/>
  <Override PartName="/xl/ink/ink1477.xml" ContentType="application/inkml+xml"/>
  <Override PartName="/xl/ink/ink1478.xml" ContentType="application/inkml+xml"/>
  <Override PartName="/xl/ink/ink1479.xml" ContentType="application/inkml+xml"/>
  <Override PartName="/xl/ink/ink1480.xml" ContentType="application/inkml+xml"/>
  <Override PartName="/xl/ink/ink1481.xml" ContentType="application/inkml+xml"/>
  <Override PartName="/xl/ink/ink1482.xml" ContentType="application/inkml+xml"/>
  <Override PartName="/xl/ink/ink1483.xml" ContentType="application/inkml+xml"/>
  <Override PartName="/xl/ink/ink1484.xml" ContentType="application/inkml+xml"/>
  <Override PartName="/xl/ink/ink1485.xml" ContentType="application/inkml+xml"/>
  <Override PartName="/xl/ink/ink1486.xml" ContentType="application/inkml+xml"/>
  <Override PartName="/xl/ink/ink1487.xml" ContentType="application/inkml+xml"/>
  <Override PartName="/xl/ink/ink1488.xml" ContentType="application/inkml+xml"/>
  <Override PartName="/xl/ink/ink1489.xml" ContentType="application/inkml+xml"/>
  <Override PartName="/xl/ink/ink1490.xml" ContentType="application/inkml+xml"/>
  <Override PartName="/xl/ink/ink1491.xml" ContentType="application/inkml+xml"/>
  <Override PartName="/xl/ink/ink1492.xml" ContentType="application/inkml+xml"/>
  <Override PartName="/xl/ink/ink1493.xml" ContentType="application/inkml+xml"/>
  <Override PartName="/xl/ink/ink1494.xml" ContentType="application/inkml+xml"/>
  <Override PartName="/xl/ink/ink1495.xml" ContentType="application/inkml+xml"/>
  <Override PartName="/xl/ink/ink1496.xml" ContentType="application/inkml+xml"/>
  <Override PartName="/xl/ink/ink1497.xml" ContentType="application/inkml+xml"/>
  <Override PartName="/xl/ink/ink1498.xml" ContentType="application/inkml+xml"/>
  <Override PartName="/xl/ink/ink1499.xml" ContentType="application/inkml+xml"/>
  <Override PartName="/xl/ink/ink1500.xml" ContentType="application/inkml+xml"/>
  <Override PartName="/xl/ink/ink1501.xml" ContentType="application/inkml+xml"/>
  <Override PartName="/xl/ink/ink1502.xml" ContentType="application/inkml+xml"/>
  <Override PartName="/xl/ink/ink1503.xml" ContentType="application/inkml+xml"/>
  <Override PartName="/xl/ink/ink1504.xml" ContentType="application/inkml+xml"/>
  <Override PartName="/xl/ink/ink1505.xml" ContentType="application/inkml+xml"/>
  <Override PartName="/xl/ink/ink1506.xml" ContentType="application/inkml+xml"/>
  <Override PartName="/xl/ink/ink1507.xml" ContentType="application/inkml+xml"/>
  <Override PartName="/xl/ink/ink1508.xml" ContentType="application/inkml+xml"/>
  <Override PartName="/xl/ink/ink1509.xml" ContentType="application/inkml+xml"/>
  <Override PartName="/xl/ink/ink1510.xml" ContentType="application/inkml+xml"/>
  <Override PartName="/xl/ink/ink1511.xml" ContentType="application/inkml+xml"/>
  <Override PartName="/xl/ink/ink1512.xml" ContentType="application/inkml+xml"/>
  <Override PartName="/xl/ink/ink1513.xml" ContentType="application/inkml+xml"/>
  <Override PartName="/xl/ink/ink1514.xml" ContentType="application/inkml+xml"/>
  <Override PartName="/xl/ink/ink1515.xml" ContentType="application/inkml+xml"/>
  <Override PartName="/xl/ink/ink1516.xml" ContentType="application/inkml+xml"/>
  <Override PartName="/xl/ink/ink1517.xml" ContentType="application/inkml+xml"/>
  <Override PartName="/xl/ink/ink1518.xml" ContentType="application/inkml+xml"/>
  <Override PartName="/xl/ink/ink1519.xml" ContentType="application/inkml+xml"/>
  <Override PartName="/xl/ink/ink1520.xml" ContentType="application/inkml+xml"/>
  <Override PartName="/xl/ink/ink1521.xml" ContentType="application/inkml+xml"/>
  <Override PartName="/xl/ink/ink1522.xml" ContentType="application/inkml+xml"/>
  <Override PartName="/xl/ink/ink1523.xml" ContentType="application/inkml+xml"/>
  <Override PartName="/xl/ink/ink1524.xml" ContentType="application/inkml+xml"/>
  <Override PartName="/xl/ink/ink1525.xml" ContentType="application/inkml+xml"/>
  <Override PartName="/xl/ink/ink1526.xml" ContentType="application/inkml+xml"/>
  <Override PartName="/xl/ink/ink1527.xml" ContentType="application/inkml+xml"/>
  <Override PartName="/xl/ink/ink1528.xml" ContentType="application/inkml+xml"/>
  <Override PartName="/xl/ink/ink1529.xml" ContentType="application/inkml+xml"/>
  <Override PartName="/xl/ink/ink1530.xml" ContentType="application/inkml+xml"/>
  <Override PartName="/xl/ink/ink1531.xml" ContentType="application/inkml+xml"/>
  <Override PartName="/xl/ink/ink1532.xml" ContentType="application/inkml+xml"/>
  <Override PartName="/xl/ink/ink1533.xml" ContentType="application/inkml+xml"/>
  <Override PartName="/xl/ink/ink1534.xml" ContentType="application/inkml+xml"/>
  <Override PartName="/xl/ink/ink1535.xml" ContentType="application/inkml+xml"/>
  <Override PartName="/xl/ink/ink1536.xml" ContentType="application/inkml+xml"/>
  <Override PartName="/xl/ink/ink1537.xml" ContentType="application/inkml+xml"/>
  <Override PartName="/xl/ink/ink1538.xml" ContentType="application/inkml+xml"/>
  <Override PartName="/xl/ink/ink1539.xml" ContentType="application/inkml+xml"/>
  <Override PartName="/xl/ink/ink1540.xml" ContentType="application/inkml+xml"/>
  <Override PartName="/xl/ink/ink1541.xml" ContentType="application/inkml+xml"/>
  <Override PartName="/xl/ink/ink1542.xml" ContentType="application/inkml+xml"/>
  <Override PartName="/xl/ink/ink1543.xml" ContentType="application/inkml+xml"/>
  <Override PartName="/xl/ink/ink1544.xml" ContentType="application/inkml+xml"/>
  <Override PartName="/xl/ink/ink1545.xml" ContentType="application/inkml+xml"/>
  <Override PartName="/xl/ink/ink1546.xml" ContentType="application/inkml+xml"/>
  <Override PartName="/xl/ink/ink1547.xml" ContentType="application/inkml+xml"/>
  <Override PartName="/xl/ink/ink1548.xml" ContentType="application/inkml+xml"/>
  <Override PartName="/xl/ink/ink1549.xml" ContentType="application/inkml+xml"/>
  <Override PartName="/xl/ink/ink1550.xml" ContentType="application/inkml+xml"/>
  <Override PartName="/xl/ink/ink1551.xml" ContentType="application/inkml+xml"/>
  <Override PartName="/xl/ink/ink1552.xml" ContentType="application/inkml+xml"/>
  <Override PartName="/xl/ink/ink1553.xml" ContentType="application/inkml+xml"/>
  <Override PartName="/xl/ink/ink1554.xml" ContentType="application/inkml+xml"/>
  <Override PartName="/xl/ink/ink1555.xml" ContentType="application/inkml+xml"/>
  <Override PartName="/xl/ink/ink1556.xml" ContentType="application/inkml+xml"/>
  <Override PartName="/xl/ink/ink1557.xml" ContentType="application/inkml+xml"/>
  <Override PartName="/xl/ink/ink1558.xml" ContentType="application/inkml+xml"/>
  <Override PartName="/xl/ink/ink1559.xml" ContentType="application/inkml+xml"/>
  <Override PartName="/xl/ink/ink1560.xml" ContentType="application/inkml+xml"/>
  <Override PartName="/xl/ink/ink1561.xml" ContentType="application/inkml+xml"/>
  <Override PartName="/xl/ink/ink1562.xml" ContentType="application/inkml+xml"/>
  <Override PartName="/xl/ink/ink1563.xml" ContentType="application/inkml+xml"/>
  <Override PartName="/xl/ink/ink1564.xml" ContentType="application/inkml+xml"/>
  <Override PartName="/xl/ink/ink1565.xml" ContentType="application/inkml+xml"/>
  <Override PartName="/xl/ink/ink1566.xml" ContentType="application/inkml+xml"/>
  <Override PartName="/xl/ink/ink1567.xml" ContentType="application/inkml+xml"/>
  <Override PartName="/xl/ink/ink1568.xml" ContentType="application/inkml+xml"/>
  <Override PartName="/xl/ink/ink1569.xml" ContentType="application/inkml+xml"/>
  <Override PartName="/xl/ink/ink1570.xml" ContentType="application/inkml+xml"/>
  <Override PartName="/xl/ink/ink1571.xml" ContentType="application/inkml+xml"/>
  <Override PartName="/xl/ink/ink1572.xml" ContentType="application/inkml+xml"/>
  <Override PartName="/xl/ink/ink1573.xml" ContentType="application/inkml+xml"/>
  <Override PartName="/xl/ink/ink1574.xml" ContentType="application/inkml+xml"/>
  <Override PartName="/xl/ink/ink1575.xml" ContentType="application/inkml+xml"/>
  <Override PartName="/xl/ink/ink1576.xml" ContentType="application/inkml+xml"/>
  <Override PartName="/xl/ink/ink1577.xml" ContentType="application/inkml+xml"/>
  <Override PartName="/xl/ink/ink1578.xml" ContentType="application/inkml+xml"/>
  <Override PartName="/xl/ink/ink1579.xml" ContentType="application/inkml+xml"/>
  <Override PartName="/xl/ink/ink1580.xml" ContentType="application/inkml+xml"/>
  <Override PartName="/xl/ink/ink1581.xml" ContentType="application/inkml+xml"/>
  <Override PartName="/xl/ink/ink1582.xml" ContentType="application/inkml+xml"/>
  <Override PartName="/xl/ink/ink1583.xml" ContentType="application/inkml+xml"/>
  <Override PartName="/xl/ink/ink1584.xml" ContentType="application/inkml+xml"/>
  <Override PartName="/xl/ink/ink1585.xml" ContentType="application/inkml+xml"/>
  <Override PartName="/xl/ink/ink1586.xml" ContentType="application/inkml+xml"/>
  <Override PartName="/xl/ink/ink1587.xml" ContentType="application/inkml+xml"/>
  <Override PartName="/xl/ink/ink1588.xml" ContentType="application/inkml+xml"/>
  <Override PartName="/xl/ink/ink1589.xml" ContentType="application/inkml+xml"/>
  <Override PartName="/xl/ink/ink1590.xml" ContentType="application/inkml+xml"/>
  <Override PartName="/xl/ink/ink1591.xml" ContentType="application/inkml+xml"/>
  <Override PartName="/xl/ink/ink1592.xml" ContentType="application/inkml+xml"/>
  <Override PartName="/xl/ink/ink1593.xml" ContentType="application/inkml+xml"/>
  <Override PartName="/xl/ink/ink1594.xml" ContentType="application/inkml+xml"/>
  <Override PartName="/xl/ink/ink1595.xml" ContentType="application/inkml+xml"/>
  <Override PartName="/xl/ink/ink1596.xml" ContentType="application/inkml+xml"/>
  <Override PartName="/xl/ink/ink1597.xml" ContentType="application/inkml+xml"/>
  <Override PartName="/xl/ink/ink1598.xml" ContentType="application/inkml+xml"/>
  <Override PartName="/xl/ink/ink1599.xml" ContentType="application/inkml+xml"/>
  <Override PartName="/xl/ink/ink1600.xml" ContentType="application/inkml+xml"/>
  <Override PartName="/xl/ink/ink1601.xml" ContentType="application/inkml+xml"/>
  <Override PartName="/xl/ink/ink1602.xml" ContentType="application/inkml+xml"/>
  <Override PartName="/xl/ink/ink1603.xml" ContentType="application/inkml+xml"/>
  <Override PartName="/xl/ink/ink1604.xml" ContentType="application/inkml+xml"/>
  <Override PartName="/xl/ink/ink1605.xml" ContentType="application/inkml+xml"/>
  <Override PartName="/xl/ink/ink1606.xml" ContentType="application/inkml+xml"/>
  <Override PartName="/xl/ink/ink1607.xml" ContentType="application/inkml+xml"/>
  <Override PartName="/xl/ink/ink1608.xml" ContentType="application/inkml+xml"/>
  <Override PartName="/xl/ink/ink1609.xml" ContentType="application/inkml+xml"/>
  <Override PartName="/xl/ink/ink1610.xml" ContentType="application/inkml+xml"/>
  <Override PartName="/xl/ink/ink1611.xml" ContentType="application/inkml+xml"/>
  <Override PartName="/xl/ink/ink1612.xml" ContentType="application/inkml+xml"/>
  <Override PartName="/xl/ink/ink1613.xml" ContentType="application/inkml+xml"/>
  <Override PartName="/xl/ink/ink1614.xml" ContentType="application/inkml+xml"/>
  <Override PartName="/xl/ink/ink1615.xml" ContentType="application/inkml+xml"/>
  <Override PartName="/xl/ink/ink1616.xml" ContentType="application/inkml+xml"/>
  <Override PartName="/xl/ink/ink1617.xml" ContentType="application/inkml+xml"/>
  <Override PartName="/xl/ink/ink1618.xml" ContentType="application/inkml+xml"/>
  <Override PartName="/xl/ink/ink1619.xml" ContentType="application/inkml+xml"/>
  <Override PartName="/xl/ink/ink1620.xml" ContentType="application/inkml+xml"/>
  <Override PartName="/xl/ink/ink1621.xml" ContentType="application/inkml+xml"/>
  <Override PartName="/xl/ink/ink1622.xml" ContentType="application/inkml+xml"/>
  <Override PartName="/xl/ink/ink1623.xml" ContentType="application/inkml+xml"/>
  <Override PartName="/xl/ink/ink1624.xml" ContentType="application/inkml+xml"/>
  <Override PartName="/xl/ink/ink1625.xml" ContentType="application/inkml+xml"/>
  <Override PartName="/xl/ink/ink1626.xml" ContentType="application/inkml+xml"/>
  <Override PartName="/xl/ink/ink1627.xml" ContentType="application/inkml+xml"/>
  <Override PartName="/xl/ink/ink1628.xml" ContentType="application/inkml+xml"/>
  <Override PartName="/xl/ink/ink1629.xml" ContentType="application/inkml+xml"/>
  <Override PartName="/xl/ink/ink1630.xml" ContentType="application/inkml+xml"/>
  <Override PartName="/xl/ink/ink1631.xml" ContentType="application/inkml+xml"/>
  <Override PartName="/xl/ink/ink1632.xml" ContentType="application/inkml+xml"/>
  <Override PartName="/xl/ink/ink1633.xml" ContentType="application/inkml+xml"/>
  <Override PartName="/xl/ink/ink1634.xml" ContentType="application/inkml+xml"/>
  <Override PartName="/xl/ink/ink1635.xml" ContentType="application/inkml+xml"/>
  <Override PartName="/xl/ink/ink1636.xml" ContentType="application/inkml+xml"/>
  <Override PartName="/xl/ink/ink1637.xml" ContentType="application/inkml+xml"/>
  <Override PartName="/xl/ink/ink1638.xml" ContentType="application/inkml+xml"/>
  <Override PartName="/xl/ink/ink1639.xml" ContentType="application/inkml+xml"/>
  <Override PartName="/xl/ink/ink1640.xml" ContentType="application/inkml+xml"/>
  <Override PartName="/xl/ink/ink1641.xml" ContentType="application/inkml+xml"/>
  <Override PartName="/xl/ink/ink1642.xml" ContentType="application/inkml+xml"/>
  <Override PartName="/xl/ink/ink1643.xml" ContentType="application/inkml+xml"/>
  <Override PartName="/xl/ink/ink1644.xml" ContentType="application/inkml+xml"/>
  <Override PartName="/xl/ink/ink1645.xml" ContentType="application/inkml+xml"/>
  <Override PartName="/xl/ink/ink1646.xml" ContentType="application/inkml+xml"/>
  <Override PartName="/xl/ink/ink1647.xml" ContentType="application/inkml+xml"/>
  <Override PartName="/xl/ink/ink1648.xml" ContentType="application/inkml+xml"/>
  <Override PartName="/xl/ink/ink1649.xml" ContentType="application/inkml+xml"/>
  <Override PartName="/xl/ink/ink1650.xml" ContentType="application/inkml+xml"/>
  <Override PartName="/xl/ink/ink1651.xml" ContentType="application/inkml+xml"/>
  <Override PartName="/xl/ink/ink1652.xml" ContentType="application/inkml+xml"/>
  <Override PartName="/xl/ink/ink1653.xml" ContentType="application/inkml+xml"/>
  <Override PartName="/xl/ink/ink1654.xml" ContentType="application/inkml+xml"/>
  <Override PartName="/xl/ink/ink1655.xml" ContentType="application/inkml+xml"/>
  <Override PartName="/xl/ink/ink1656.xml" ContentType="application/inkml+xml"/>
  <Override PartName="/xl/ink/ink1657.xml" ContentType="application/inkml+xml"/>
  <Override PartName="/xl/ink/ink1658.xml" ContentType="application/inkml+xml"/>
  <Override PartName="/xl/ink/ink1659.xml" ContentType="application/inkml+xml"/>
  <Override PartName="/xl/ink/ink1660.xml" ContentType="application/inkml+xml"/>
  <Override PartName="/xl/ink/ink1661.xml" ContentType="application/inkml+xml"/>
  <Override PartName="/xl/ink/ink1662.xml" ContentType="application/inkml+xml"/>
  <Override PartName="/xl/ink/ink1663.xml" ContentType="application/inkml+xml"/>
  <Override PartName="/xl/ink/ink1664.xml" ContentType="application/inkml+xml"/>
  <Override PartName="/xl/ink/ink1665.xml" ContentType="application/inkml+xml"/>
  <Override PartName="/xl/ink/ink1666.xml" ContentType="application/inkml+xml"/>
  <Override PartName="/xl/ink/ink1667.xml" ContentType="application/inkml+xml"/>
  <Override PartName="/xl/ink/ink1668.xml" ContentType="application/inkml+xml"/>
  <Override PartName="/xl/ink/ink1669.xml" ContentType="application/inkml+xml"/>
  <Override PartName="/xl/ink/ink1670.xml" ContentType="application/inkml+xml"/>
  <Override PartName="/xl/ink/ink1671.xml" ContentType="application/inkml+xml"/>
  <Override PartName="/xl/ink/ink1672.xml" ContentType="application/inkml+xml"/>
  <Override PartName="/xl/ink/ink1673.xml" ContentType="application/inkml+xml"/>
  <Override PartName="/xl/ink/ink1674.xml" ContentType="application/inkml+xml"/>
  <Override PartName="/xl/ink/ink1675.xml" ContentType="application/inkml+xml"/>
  <Override PartName="/xl/ink/ink1676.xml" ContentType="application/inkml+xml"/>
  <Override PartName="/xl/ink/ink1677.xml" ContentType="application/inkml+xml"/>
  <Override PartName="/xl/ink/ink1678.xml" ContentType="application/inkml+xml"/>
  <Override PartName="/xl/ink/ink1679.xml" ContentType="application/inkml+xml"/>
  <Override PartName="/xl/ink/ink1680.xml" ContentType="application/inkml+xml"/>
  <Override PartName="/xl/ink/ink1681.xml" ContentType="application/inkml+xml"/>
  <Override PartName="/xl/ink/ink1682.xml" ContentType="application/inkml+xml"/>
  <Override PartName="/xl/ink/ink1683.xml" ContentType="application/inkml+xml"/>
  <Override PartName="/xl/ink/ink1684.xml" ContentType="application/inkml+xml"/>
  <Override PartName="/xl/ink/ink1685.xml" ContentType="application/inkml+xml"/>
  <Override PartName="/xl/ink/ink1686.xml" ContentType="application/inkml+xml"/>
  <Override PartName="/xl/ink/ink1687.xml" ContentType="application/inkml+xml"/>
  <Override PartName="/xl/ink/ink1688.xml" ContentType="application/inkml+xml"/>
  <Override PartName="/xl/ink/ink1689.xml" ContentType="application/inkml+xml"/>
  <Override PartName="/xl/ink/ink1690.xml" ContentType="application/inkml+xml"/>
  <Override PartName="/xl/ink/ink1691.xml" ContentType="application/inkml+xml"/>
  <Override PartName="/xl/ink/ink1692.xml" ContentType="application/inkml+xml"/>
  <Override PartName="/xl/ink/ink1693.xml" ContentType="application/inkml+xml"/>
  <Override PartName="/xl/ink/ink1694.xml" ContentType="application/inkml+xml"/>
  <Override PartName="/xl/ink/ink1695.xml" ContentType="application/inkml+xml"/>
  <Override PartName="/xl/ink/ink1696.xml" ContentType="application/inkml+xml"/>
  <Override PartName="/xl/ink/ink1697.xml" ContentType="application/inkml+xml"/>
  <Override PartName="/xl/ink/ink1698.xml" ContentType="application/inkml+xml"/>
  <Override PartName="/xl/ink/ink1699.xml" ContentType="application/inkml+xml"/>
  <Override PartName="/xl/ink/ink1700.xml" ContentType="application/inkml+xml"/>
  <Override PartName="/xl/ink/ink1701.xml" ContentType="application/inkml+xml"/>
  <Override PartName="/xl/ink/ink1702.xml" ContentType="application/inkml+xml"/>
  <Override PartName="/xl/ink/ink1703.xml" ContentType="application/inkml+xml"/>
  <Override PartName="/xl/ink/ink1704.xml" ContentType="application/inkml+xml"/>
  <Override PartName="/xl/ink/ink1705.xml" ContentType="application/inkml+xml"/>
  <Override PartName="/xl/ink/ink1706.xml" ContentType="application/inkml+xml"/>
  <Override PartName="/xl/ink/ink1707.xml" ContentType="application/inkml+xml"/>
  <Override PartName="/xl/ink/ink1708.xml" ContentType="application/inkml+xml"/>
  <Override PartName="/xl/ink/ink1709.xml" ContentType="application/inkml+xml"/>
  <Override PartName="/xl/ink/ink1710.xml" ContentType="application/inkml+xml"/>
  <Override PartName="/xl/ink/ink1711.xml" ContentType="application/inkml+xml"/>
  <Override PartName="/xl/ink/ink1712.xml" ContentType="application/inkml+xml"/>
  <Override PartName="/xl/ink/ink1713.xml" ContentType="application/inkml+xml"/>
  <Override PartName="/xl/ink/ink1714.xml" ContentType="application/inkml+xml"/>
  <Override PartName="/xl/ink/ink1715.xml" ContentType="application/inkml+xml"/>
  <Override PartName="/xl/ink/ink1716.xml" ContentType="application/inkml+xml"/>
  <Override PartName="/xl/ink/ink1717.xml" ContentType="application/inkml+xml"/>
  <Override PartName="/xl/ink/ink1718.xml" ContentType="application/inkml+xml"/>
  <Override PartName="/xl/ink/ink1719.xml" ContentType="application/inkml+xml"/>
  <Override PartName="/xl/ink/ink1720.xml" ContentType="application/inkml+xml"/>
  <Override PartName="/xl/ink/ink1721.xml" ContentType="application/inkml+xml"/>
  <Override PartName="/xl/ink/ink1722.xml" ContentType="application/inkml+xml"/>
  <Override PartName="/xl/ink/ink1723.xml" ContentType="application/inkml+xml"/>
  <Override PartName="/xl/ink/ink1724.xml" ContentType="application/inkml+xml"/>
  <Override PartName="/xl/ink/ink1725.xml" ContentType="application/inkml+xml"/>
  <Override PartName="/xl/ink/ink1726.xml" ContentType="application/inkml+xml"/>
  <Override PartName="/xl/ink/ink1727.xml" ContentType="application/inkml+xml"/>
  <Override PartName="/xl/ink/ink1728.xml" ContentType="application/inkml+xml"/>
  <Override PartName="/xl/ink/ink1729.xml" ContentType="application/inkml+xml"/>
  <Override PartName="/xl/ink/ink1730.xml" ContentType="application/inkml+xml"/>
  <Override PartName="/xl/ink/ink1731.xml" ContentType="application/inkml+xml"/>
  <Override PartName="/xl/ink/ink1732.xml" ContentType="application/inkml+xml"/>
  <Override PartName="/xl/ink/ink1733.xml" ContentType="application/inkml+xml"/>
  <Override PartName="/xl/ink/ink1734.xml" ContentType="application/inkml+xml"/>
  <Override PartName="/xl/ink/ink1735.xml" ContentType="application/inkml+xml"/>
  <Override PartName="/xl/ink/ink1736.xml" ContentType="application/inkml+xml"/>
  <Override PartName="/xl/ink/ink1737.xml" ContentType="application/inkml+xml"/>
  <Override PartName="/xl/ink/ink1738.xml" ContentType="application/inkml+xml"/>
  <Override PartName="/xl/ink/ink1739.xml" ContentType="application/inkml+xml"/>
  <Override PartName="/xl/ink/ink1740.xml" ContentType="application/inkml+xml"/>
  <Override PartName="/xl/ink/ink1741.xml" ContentType="application/inkml+xml"/>
  <Override PartName="/xl/ink/ink1742.xml" ContentType="application/inkml+xml"/>
  <Override PartName="/xl/ink/ink1743.xml" ContentType="application/inkml+xml"/>
  <Override PartName="/xl/ink/ink1744.xml" ContentType="application/inkml+xml"/>
  <Override PartName="/xl/ink/ink1745.xml" ContentType="application/inkml+xml"/>
  <Override PartName="/xl/ink/ink1746.xml" ContentType="application/inkml+xml"/>
  <Override PartName="/xl/ink/ink1747.xml" ContentType="application/inkml+xml"/>
  <Override PartName="/xl/ink/ink1748.xml" ContentType="application/inkml+xml"/>
  <Override PartName="/xl/ink/ink1749.xml" ContentType="application/inkml+xml"/>
  <Override PartName="/xl/ink/ink1750.xml" ContentType="application/inkml+xml"/>
  <Override PartName="/xl/ink/ink1751.xml" ContentType="application/inkml+xml"/>
  <Override PartName="/xl/ink/ink1752.xml" ContentType="application/inkml+xml"/>
  <Override PartName="/xl/ink/ink1753.xml" ContentType="application/inkml+xml"/>
  <Override PartName="/xl/ink/ink1754.xml" ContentType="application/inkml+xml"/>
  <Override PartName="/xl/ink/ink1755.xml" ContentType="application/inkml+xml"/>
  <Override PartName="/xl/ink/ink1756.xml" ContentType="application/inkml+xml"/>
  <Override PartName="/xl/ink/ink1757.xml" ContentType="application/inkml+xml"/>
  <Override PartName="/xl/ink/ink1758.xml" ContentType="application/inkml+xml"/>
  <Override PartName="/xl/ink/ink1759.xml" ContentType="application/inkml+xml"/>
  <Override PartName="/xl/ink/ink1760.xml" ContentType="application/inkml+xml"/>
  <Override PartName="/xl/ink/ink1761.xml" ContentType="application/inkml+xml"/>
  <Override PartName="/xl/ink/ink1762.xml" ContentType="application/inkml+xml"/>
  <Override PartName="/xl/ink/ink1763.xml" ContentType="application/inkml+xml"/>
  <Override PartName="/xl/ink/ink1764.xml" ContentType="application/inkml+xml"/>
  <Override PartName="/xl/ink/ink1765.xml" ContentType="application/inkml+xml"/>
  <Override PartName="/xl/ink/ink1766.xml" ContentType="application/inkml+xml"/>
  <Override PartName="/xl/ink/ink1767.xml" ContentType="application/inkml+xml"/>
  <Override PartName="/xl/ink/ink1768.xml" ContentType="application/inkml+xml"/>
  <Override PartName="/xl/ink/ink1769.xml" ContentType="application/inkml+xml"/>
  <Override PartName="/xl/ink/ink1770.xml" ContentType="application/inkml+xml"/>
  <Override PartName="/xl/ink/ink1771.xml" ContentType="application/inkml+xml"/>
  <Override PartName="/xl/ink/ink1772.xml" ContentType="application/inkml+xml"/>
  <Override PartName="/xl/ink/ink1773.xml" ContentType="application/inkml+xml"/>
  <Override PartName="/xl/ink/ink1774.xml" ContentType="application/inkml+xml"/>
  <Override PartName="/xl/ink/ink1775.xml" ContentType="application/inkml+xml"/>
  <Override PartName="/xl/ink/ink1776.xml" ContentType="application/inkml+xml"/>
  <Override PartName="/xl/ink/ink1777.xml" ContentType="application/inkml+xml"/>
  <Override PartName="/xl/ink/ink1778.xml" ContentType="application/inkml+xml"/>
  <Override PartName="/xl/ink/ink1779.xml" ContentType="application/inkml+xml"/>
  <Override PartName="/xl/ink/ink1780.xml" ContentType="application/inkml+xml"/>
  <Override PartName="/xl/ink/ink1781.xml" ContentType="application/inkml+xml"/>
  <Override PartName="/xl/ink/ink1782.xml" ContentType="application/inkml+xml"/>
  <Override PartName="/xl/ink/ink1783.xml" ContentType="application/inkml+xml"/>
  <Override PartName="/xl/ink/ink1784.xml" ContentType="application/inkml+xml"/>
  <Override PartName="/xl/ink/ink1785.xml" ContentType="application/inkml+xml"/>
  <Override PartName="/xl/ink/ink1786.xml" ContentType="application/inkml+xml"/>
  <Override PartName="/xl/ink/ink1787.xml" ContentType="application/inkml+xml"/>
  <Override PartName="/xl/ink/ink1788.xml" ContentType="application/inkml+xml"/>
  <Override PartName="/xl/ink/ink1789.xml" ContentType="application/inkml+xml"/>
  <Override PartName="/xl/ink/ink1790.xml" ContentType="application/inkml+xml"/>
  <Override PartName="/xl/ink/ink1791.xml" ContentType="application/inkml+xml"/>
  <Override PartName="/xl/ink/ink1792.xml" ContentType="application/inkml+xml"/>
  <Override PartName="/xl/ink/ink1793.xml" ContentType="application/inkml+xml"/>
  <Override PartName="/xl/ink/ink1794.xml" ContentType="application/inkml+xml"/>
  <Override PartName="/xl/ink/ink1795.xml" ContentType="application/inkml+xml"/>
  <Override PartName="/xl/ink/ink1796.xml" ContentType="application/inkml+xml"/>
  <Override PartName="/xl/ink/ink1797.xml" ContentType="application/inkml+xml"/>
  <Override PartName="/xl/ink/ink1798.xml" ContentType="application/inkml+xml"/>
  <Override PartName="/xl/ink/ink1799.xml" ContentType="application/inkml+xml"/>
  <Override PartName="/xl/ink/ink1800.xml" ContentType="application/inkml+xml"/>
  <Override PartName="/xl/ink/ink1801.xml" ContentType="application/inkml+xml"/>
  <Override PartName="/xl/ink/ink1802.xml" ContentType="application/inkml+xml"/>
  <Override PartName="/xl/ink/ink1803.xml" ContentType="application/inkml+xml"/>
  <Override PartName="/xl/ink/ink1804.xml" ContentType="application/inkml+xml"/>
  <Override PartName="/xl/ink/ink1805.xml" ContentType="application/inkml+xml"/>
  <Override PartName="/xl/ink/ink1806.xml" ContentType="application/inkml+xml"/>
  <Override PartName="/xl/ink/ink1807.xml" ContentType="application/inkml+xml"/>
  <Override PartName="/xl/ink/ink1808.xml" ContentType="application/inkml+xml"/>
  <Override PartName="/xl/ink/ink1809.xml" ContentType="application/inkml+xml"/>
  <Override PartName="/xl/ink/ink1810.xml" ContentType="application/inkml+xml"/>
  <Override PartName="/xl/ink/ink1811.xml" ContentType="application/inkml+xml"/>
  <Override PartName="/xl/ink/ink1812.xml" ContentType="application/inkml+xml"/>
  <Override PartName="/xl/ink/ink1813.xml" ContentType="application/inkml+xml"/>
  <Override PartName="/xl/ink/ink1814.xml" ContentType="application/inkml+xml"/>
  <Override PartName="/xl/ink/ink1815.xml" ContentType="application/inkml+xml"/>
  <Override PartName="/xl/ink/ink1816.xml" ContentType="application/inkml+xml"/>
  <Override PartName="/xl/ink/ink1817.xml" ContentType="application/inkml+xml"/>
  <Override PartName="/xl/ink/ink1818.xml" ContentType="application/inkml+xml"/>
  <Override PartName="/xl/ink/ink1819.xml" ContentType="application/inkml+xml"/>
  <Override PartName="/xl/ink/ink1820.xml" ContentType="application/inkml+xml"/>
  <Override PartName="/xl/ink/ink1821.xml" ContentType="application/inkml+xml"/>
  <Override PartName="/xl/ink/ink1822.xml" ContentType="application/inkml+xml"/>
  <Override PartName="/xl/ink/ink1823.xml" ContentType="application/inkml+xml"/>
  <Override PartName="/xl/ink/ink1824.xml" ContentType="application/inkml+xml"/>
  <Override PartName="/xl/ink/ink1825.xml" ContentType="application/inkml+xml"/>
  <Override PartName="/xl/ink/ink1826.xml" ContentType="application/inkml+xml"/>
  <Override PartName="/xl/ink/ink1827.xml" ContentType="application/inkml+xml"/>
  <Override PartName="/xl/ink/ink1828.xml" ContentType="application/inkml+xml"/>
  <Override PartName="/xl/ink/ink1829.xml" ContentType="application/inkml+xml"/>
  <Override PartName="/xl/ink/ink1830.xml" ContentType="application/inkml+xml"/>
  <Override PartName="/xl/ink/ink1831.xml" ContentType="application/inkml+xml"/>
  <Override PartName="/xl/ink/ink1832.xml" ContentType="application/inkml+xml"/>
  <Override PartName="/xl/ink/ink1833.xml" ContentType="application/inkml+xml"/>
  <Override PartName="/xl/ink/ink1834.xml" ContentType="application/inkml+xml"/>
  <Override PartName="/xl/ink/ink1835.xml" ContentType="application/inkml+xml"/>
  <Override PartName="/xl/ink/ink1836.xml" ContentType="application/inkml+xml"/>
  <Override PartName="/xl/ink/ink1837.xml" ContentType="application/inkml+xml"/>
  <Override PartName="/xl/ink/ink1838.xml" ContentType="application/inkml+xml"/>
  <Override PartName="/xl/ink/ink1839.xml" ContentType="application/inkml+xml"/>
  <Override PartName="/xl/ink/ink1840.xml" ContentType="application/inkml+xml"/>
  <Override PartName="/xl/ink/ink1841.xml" ContentType="application/inkml+xml"/>
  <Override PartName="/xl/ink/ink1842.xml" ContentType="application/inkml+xml"/>
  <Override PartName="/xl/ink/ink1843.xml" ContentType="application/inkml+xml"/>
  <Override PartName="/xl/ink/ink1844.xml" ContentType="application/inkml+xml"/>
  <Override PartName="/xl/ink/ink1845.xml" ContentType="application/inkml+xml"/>
  <Override PartName="/xl/ink/ink1846.xml" ContentType="application/inkml+xml"/>
  <Override PartName="/xl/ink/ink1847.xml" ContentType="application/inkml+xml"/>
  <Override PartName="/xl/ink/ink1848.xml" ContentType="application/inkml+xml"/>
  <Override PartName="/xl/ink/ink1849.xml" ContentType="application/inkml+xml"/>
  <Override PartName="/xl/ink/ink1850.xml" ContentType="application/inkml+xml"/>
  <Override PartName="/xl/ink/ink1851.xml" ContentType="application/inkml+xml"/>
  <Override PartName="/xl/ink/ink1852.xml" ContentType="application/inkml+xml"/>
  <Override PartName="/xl/ink/ink1853.xml" ContentType="application/inkml+xml"/>
  <Override PartName="/xl/ink/ink1854.xml" ContentType="application/inkml+xml"/>
  <Override PartName="/xl/ink/ink1855.xml" ContentType="application/inkml+xml"/>
  <Override PartName="/xl/ink/ink1856.xml" ContentType="application/inkml+xml"/>
  <Override PartName="/xl/ink/ink1857.xml" ContentType="application/inkml+xml"/>
  <Override PartName="/xl/ink/ink1858.xml" ContentType="application/inkml+xml"/>
  <Override PartName="/xl/ink/ink1859.xml" ContentType="application/inkml+xml"/>
  <Override PartName="/xl/ink/ink1860.xml" ContentType="application/inkml+xml"/>
  <Override PartName="/xl/ink/ink1861.xml" ContentType="application/inkml+xml"/>
  <Override PartName="/xl/ink/ink1862.xml" ContentType="application/inkml+xml"/>
  <Override PartName="/xl/ink/ink1863.xml" ContentType="application/inkml+xml"/>
  <Override PartName="/xl/ink/ink1864.xml" ContentType="application/inkml+xml"/>
  <Override PartName="/xl/ink/ink1865.xml" ContentType="application/inkml+xml"/>
  <Override PartName="/xl/ink/ink1866.xml" ContentType="application/inkml+xml"/>
  <Override PartName="/xl/ink/ink1867.xml" ContentType="application/inkml+xml"/>
  <Override PartName="/xl/ink/ink1868.xml" ContentType="application/inkml+xml"/>
  <Override PartName="/xl/ink/ink1869.xml" ContentType="application/inkml+xml"/>
  <Override PartName="/xl/ink/ink1870.xml" ContentType="application/inkml+xml"/>
  <Override PartName="/xl/ink/ink1871.xml" ContentType="application/inkml+xml"/>
  <Override PartName="/xl/ink/ink1872.xml" ContentType="application/inkml+xml"/>
  <Override PartName="/xl/ink/ink1873.xml" ContentType="application/inkml+xml"/>
  <Override PartName="/xl/ink/ink1874.xml" ContentType="application/inkml+xml"/>
  <Override PartName="/xl/ink/ink1875.xml" ContentType="application/inkml+xml"/>
  <Override PartName="/xl/ink/ink1876.xml" ContentType="application/inkml+xml"/>
  <Override PartName="/xl/ink/ink1877.xml" ContentType="application/inkml+xml"/>
  <Override PartName="/xl/ink/ink1878.xml" ContentType="application/inkml+xml"/>
  <Override PartName="/xl/ink/ink1879.xml" ContentType="application/inkml+xml"/>
  <Override PartName="/xl/ink/ink1880.xml" ContentType="application/inkml+xml"/>
  <Override PartName="/xl/ink/ink1881.xml" ContentType="application/inkml+xml"/>
  <Override PartName="/xl/ink/ink1882.xml" ContentType="application/inkml+xml"/>
  <Override PartName="/xl/ink/ink1883.xml" ContentType="application/inkml+xml"/>
  <Override PartName="/xl/ink/ink1884.xml" ContentType="application/inkml+xml"/>
  <Override PartName="/xl/ink/ink1885.xml" ContentType="application/inkml+xml"/>
  <Override PartName="/xl/ink/ink1886.xml" ContentType="application/inkml+xml"/>
  <Override PartName="/xl/ink/ink1887.xml" ContentType="application/inkml+xml"/>
  <Override PartName="/xl/ink/ink1888.xml" ContentType="application/inkml+xml"/>
  <Override PartName="/xl/ink/ink1889.xml" ContentType="application/inkml+xml"/>
  <Override PartName="/xl/ink/ink1890.xml" ContentType="application/inkml+xml"/>
  <Override PartName="/xl/ink/ink1891.xml" ContentType="application/inkml+xml"/>
  <Override PartName="/xl/ink/ink1892.xml" ContentType="application/inkml+xml"/>
  <Override PartName="/xl/ink/ink1893.xml" ContentType="application/inkml+xml"/>
  <Override PartName="/xl/ink/ink1894.xml" ContentType="application/inkml+xml"/>
  <Override PartName="/xl/ink/ink1895.xml" ContentType="application/inkml+xml"/>
  <Override PartName="/xl/ink/ink1896.xml" ContentType="application/inkml+xml"/>
  <Override PartName="/xl/ink/ink1897.xml" ContentType="application/inkml+xml"/>
  <Override PartName="/xl/ink/ink1898.xml" ContentType="application/inkml+xml"/>
  <Override PartName="/xl/ink/ink1899.xml" ContentType="application/inkml+xml"/>
  <Override PartName="/xl/ink/ink1900.xml" ContentType="application/inkml+xml"/>
  <Override PartName="/xl/ink/ink1901.xml" ContentType="application/inkml+xml"/>
  <Override PartName="/xl/ink/ink1902.xml" ContentType="application/inkml+xml"/>
  <Override PartName="/xl/ink/ink1903.xml" ContentType="application/inkml+xml"/>
  <Override PartName="/xl/ink/ink1904.xml" ContentType="application/inkml+xml"/>
  <Override PartName="/xl/ink/ink1905.xml" ContentType="application/inkml+xml"/>
  <Override PartName="/xl/ink/ink1906.xml" ContentType="application/inkml+xml"/>
  <Override PartName="/xl/ink/ink1907.xml" ContentType="application/inkml+xml"/>
  <Override PartName="/xl/ink/ink1908.xml" ContentType="application/inkml+xml"/>
  <Override PartName="/xl/ink/ink1909.xml" ContentType="application/inkml+xml"/>
  <Override PartName="/xl/ink/ink1910.xml" ContentType="application/inkml+xml"/>
  <Override PartName="/xl/ink/ink1911.xml" ContentType="application/inkml+xml"/>
  <Override PartName="/xl/ink/ink1912.xml" ContentType="application/inkml+xml"/>
  <Override PartName="/xl/ink/ink1913.xml" ContentType="application/inkml+xml"/>
  <Override PartName="/xl/ink/ink1914.xml" ContentType="application/inkml+xml"/>
  <Override PartName="/xl/ink/ink1915.xml" ContentType="application/inkml+xml"/>
  <Override PartName="/xl/ink/ink1916.xml" ContentType="application/inkml+xml"/>
  <Override PartName="/xl/ink/ink1917.xml" ContentType="application/inkml+xml"/>
  <Override PartName="/xl/ink/ink1918.xml" ContentType="application/inkml+xml"/>
  <Override PartName="/xl/ink/ink1919.xml" ContentType="application/inkml+xml"/>
  <Override PartName="/xl/ink/ink1920.xml" ContentType="application/inkml+xml"/>
  <Override PartName="/xl/ink/ink1921.xml" ContentType="application/inkml+xml"/>
  <Override PartName="/xl/ink/ink1922.xml" ContentType="application/inkml+xml"/>
  <Override PartName="/xl/ink/ink1923.xml" ContentType="application/inkml+xml"/>
  <Override PartName="/xl/ink/ink1924.xml" ContentType="application/inkml+xml"/>
  <Override PartName="/xl/ink/ink1925.xml" ContentType="application/inkml+xml"/>
  <Override PartName="/xl/ink/ink1926.xml" ContentType="application/inkml+xml"/>
  <Override PartName="/xl/ink/ink1927.xml" ContentType="application/inkml+xml"/>
  <Override PartName="/xl/ink/ink1928.xml" ContentType="application/inkml+xml"/>
  <Override PartName="/xl/ink/ink1929.xml" ContentType="application/inkml+xml"/>
  <Override PartName="/xl/ink/ink1930.xml" ContentType="application/inkml+xml"/>
  <Override PartName="/xl/ink/ink1931.xml" ContentType="application/inkml+xml"/>
  <Override PartName="/xl/ink/ink1932.xml" ContentType="application/inkml+xml"/>
  <Override PartName="/xl/ink/ink1933.xml" ContentType="application/inkml+xml"/>
  <Override PartName="/xl/ink/ink1934.xml" ContentType="application/inkml+xml"/>
  <Override PartName="/xl/ink/ink1935.xml" ContentType="application/inkml+xml"/>
  <Override PartName="/xl/ink/ink1936.xml" ContentType="application/inkml+xml"/>
  <Override PartName="/xl/ink/ink1937.xml" ContentType="application/inkml+xml"/>
  <Override PartName="/xl/ink/ink1938.xml" ContentType="application/inkml+xml"/>
  <Override PartName="/xl/ink/ink1939.xml" ContentType="application/inkml+xml"/>
  <Override PartName="/xl/ink/ink1940.xml" ContentType="application/inkml+xml"/>
  <Override PartName="/xl/ink/ink1941.xml" ContentType="application/inkml+xml"/>
  <Override PartName="/xl/ink/ink1942.xml" ContentType="application/inkml+xml"/>
  <Override PartName="/xl/ink/ink1943.xml" ContentType="application/inkml+xml"/>
  <Override PartName="/xl/ink/ink1944.xml" ContentType="application/inkml+xml"/>
  <Override PartName="/xl/ink/ink1945.xml" ContentType="application/inkml+xml"/>
  <Override PartName="/xl/ink/ink1946.xml" ContentType="application/inkml+xml"/>
  <Override PartName="/xl/ink/ink1947.xml" ContentType="application/inkml+xml"/>
  <Override PartName="/xl/ink/ink1948.xml" ContentType="application/inkml+xml"/>
  <Override PartName="/xl/ink/ink1949.xml" ContentType="application/inkml+xml"/>
  <Override PartName="/xl/ink/ink1950.xml" ContentType="application/inkml+xml"/>
  <Override PartName="/xl/ink/ink1951.xml" ContentType="application/inkml+xml"/>
  <Override PartName="/xl/ink/ink1952.xml" ContentType="application/inkml+xml"/>
  <Override PartName="/xl/ink/ink1953.xml" ContentType="application/inkml+xml"/>
  <Override PartName="/xl/ink/ink1954.xml" ContentType="application/inkml+xml"/>
  <Override PartName="/xl/ink/ink1955.xml" ContentType="application/inkml+xml"/>
  <Override PartName="/xl/ink/ink1956.xml" ContentType="application/inkml+xml"/>
  <Override PartName="/xl/ink/ink1957.xml" ContentType="application/inkml+xml"/>
  <Override PartName="/xl/ink/ink1958.xml" ContentType="application/inkml+xml"/>
  <Override PartName="/xl/ink/ink1959.xml" ContentType="application/inkml+xml"/>
  <Override PartName="/xl/ink/ink1960.xml" ContentType="application/inkml+xml"/>
  <Override PartName="/xl/ink/ink1961.xml" ContentType="application/inkml+xml"/>
  <Override PartName="/xl/ink/ink1962.xml" ContentType="application/inkml+xml"/>
  <Override PartName="/xl/ink/ink1963.xml" ContentType="application/inkml+xml"/>
  <Override PartName="/xl/ink/ink1964.xml" ContentType="application/inkml+xml"/>
  <Override PartName="/xl/ink/ink1965.xml" ContentType="application/inkml+xml"/>
  <Override PartName="/xl/ink/ink1966.xml" ContentType="application/inkml+xml"/>
  <Override PartName="/xl/ink/ink1967.xml" ContentType="application/inkml+xml"/>
  <Override PartName="/xl/ink/ink1968.xml" ContentType="application/inkml+xml"/>
  <Override PartName="/xl/ink/ink1969.xml" ContentType="application/inkml+xml"/>
  <Override PartName="/xl/ink/ink1970.xml" ContentType="application/inkml+xml"/>
  <Override PartName="/xl/ink/ink1971.xml" ContentType="application/inkml+xml"/>
  <Override PartName="/xl/ink/ink1972.xml" ContentType="application/inkml+xml"/>
  <Override PartName="/xl/ink/ink1973.xml" ContentType="application/inkml+xml"/>
  <Override PartName="/xl/ink/ink1974.xml" ContentType="application/inkml+xml"/>
  <Override PartName="/xl/ink/ink1975.xml" ContentType="application/inkml+xml"/>
  <Override PartName="/xl/ink/ink1976.xml" ContentType="application/inkml+xml"/>
  <Override PartName="/xl/ink/ink1977.xml" ContentType="application/inkml+xml"/>
  <Override PartName="/xl/ink/ink1978.xml" ContentType="application/inkml+xml"/>
  <Override PartName="/xl/ink/ink1979.xml" ContentType="application/inkml+xml"/>
  <Override PartName="/xl/ink/ink1980.xml" ContentType="application/inkml+xml"/>
  <Override PartName="/xl/ink/ink1981.xml" ContentType="application/inkml+xml"/>
  <Override PartName="/xl/ink/ink1982.xml" ContentType="application/inkml+xml"/>
  <Override PartName="/xl/ink/ink1983.xml" ContentType="application/inkml+xml"/>
  <Override PartName="/xl/ink/ink1984.xml" ContentType="application/inkml+xml"/>
  <Override PartName="/xl/ink/ink1985.xml" ContentType="application/inkml+xml"/>
  <Override PartName="/xl/ink/ink1986.xml" ContentType="application/inkml+xml"/>
  <Override PartName="/xl/ink/ink1987.xml" ContentType="application/inkml+xml"/>
  <Override PartName="/xl/ink/ink1988.xml" ContentType="application/inkml+xml"/>
  <Override PartName="/xl/ink/ink1989.xml" ContentType="application/inkml+xml"/>
  <Override PartName="/xl/ink/ink1990.xml" ContentType="application/inkml+xml"/>
  <Override PartName="/xl/ink/ink1991.xml" ContentType="application/inkml+xml"/>
  <Override PartName="/xl/ink/ink1992.xml" ContentType="application/inkml+xml"/>
  <Override PartName="/xl/ink/ink1993.xml" ContentType="application/inkml+xml"/>
  <Override PartName="/xl/ink/ink1994.xml" ContentType="application/inkml+xml"/>
  <Override PartName="/xl/ink/ink1995.xml" ContentType="application/inkml+xml"/>
  <Override PartName="/xl/ink/ink1996.xml" ContentType="application/inkml+xml"/>
  <Override PartName="/xl/ink/ink1997.xml" ContentType="application/inkml+xml"/>
  <Override PartName="/xl/ink/ink1998.xml" ContentType="application/inkml+xml"/>
  <Override PartName="/xl/ink/ink1999.xml" ContentType="application/inkml+xml"/>
  <Override PartName="/xl/ink/ink2000.xml" ContentType="application/inkml+xml"/>
  <Override PartName="/xl/ink/ink2001.xml" ContentType="application/inkml+xml"/>
  <Override PartName="/xl/ink/ink2002.xml" ContentType="application/inkml+xml"/>
  <Override PartName="/xl/ink/ink2003.xml" ContentType="application/inkml+xml"/>
  <Override PartName="/xl/ink/ink2004.xml" ContentType="application/inkml+xml"/>
  <Override PartName="/xl/ink/ink2005.xml" ContentType="application/inkml+xml"/>
  <Override PartName="/xl/ink/ink2006.xml" ContentType="application/inkml+xml"/>
  <Override PartName="/xl/ink/ink2007.xml" ContentType="application/inkml+xml"/>
  <Override PartName="/xl/ink/ink2008.xml" ContentType="application/inkml+xml"/>
  <Override PartName="/xl/ink/ink2009.xml" ContentType="application/inkml+xml"/>
  <Override PartName="/xl/ink/ink2010.xml" ContentType="application/inkml+xml"/>
  <Override PartName="/xl/ink/ink2011.xml" ContentType="application/inkml+xml"/>
  <Override PartName="/xl/ink/ink2012.xml" ContentType="application/inkml+xml"/>
  <Override PartName="/xl/ink/ink2013.xml" ContentType="application/inkml+xml"/>
  <Override PartName="/xl/ink/ink2014.xml" ContentType="application/inkml+xml"/>
  <Override PartName="/xl/ink/ink2015.xml" ContentType="application/inkml+xml"/>
  <Override PartName="/xl/ink/ink2016.xml" ContentType="application/inkml+xml"/>
  <Override PartName="/xl/ink/ink2017.xml" ContentType="application/inkml+xml"/>
  <Override PartName="/xl/ink/ink2018.xml" ContentType="application/inkml+xml"/>
  <Override PartName="/xl/ink/ink2019.xml" ContentType="application/inkml+xml"/>
  <Override PartName="/xl/ink/ink2020.xml" ContentType="application/inkml+xml"/>
  <Override PartName="/xl/ink/ink2021.xml" ContentType="application/inkml+xml"/>
  <Override PartName="/xl/ink/ink2022.xml" ContentType="application/inkml+xml"/>
  <Override PartName="/xl/ink/ink2023.xml" ContentType="application/inkml+xml"/>
  <Override PartName="/xl/ink/ink2024.xml" ContentType="application/inkml+xml"/>
  <Override PartName="/xl/ink/ink2025.xml" ContentType="application/inkml+xml"/>
  <Override PartName="/xl/ink/ink2026.xml" ContentType="application/inkml+xml"/>
  <Override PartName="/xl/ink/ink2027.xml" ContentType="application/inkml+xml"/>
  <Override PartName="/xl/ink/ink2028.xml" ContentType="application/inkml+xml"/>
  <Override PartName="/xl/ink/ink2029.xml" ContentType="application/inkml+xml"/>
  <Override PartName="/xl/ink/ink2030.xml" ContentType="application/inkml+xml"/>
  <Override PartName="/xl/ink/ink2031.xml" ContentType="application/inkml+xml"/>
  <Override PartName="/xl/ink/ink2032.xml" ContentType="application/inkml+xml"/>
  <Override PartName="/xl/ink/ink2033.xml" ContentType="application/inkml+xml"/>
  <Override PartName="/xl/ink/ink2034.xml" ContentType="application/inkml+xml"/>
  <Override PartName="/xl/ink/ink2035.xml" ContentType="application/inkml+xml"/>
  <Override PartName="/xl/ink/ink2036.xml" ContentType="application/inkml+xml"/>
  <Override PartName="/xl/ink/ink2037.xml" ContentType="application/inkml+xml"/>
  <Override PartName="/xl/ink/ink2038.xml" ContentType="application/inkml+xml"/>
  <Override PartName="/xl/ink/ink2039.xml" ContentType="application/inkml+xml"/>
  <Override PartName="/xl/ink/ink2040.xml" ContentType="application/inkml+xml"/>
  <Override PartName="/xl/ink/ink2041.xml" ContentType="application/inkml+xml"/>
  <Override PartName="/xl/ink/ink2042.xml" ContentType="application/inkml+xml"/>
  <Override PartName="/xl/ink/ink2043.xml" ContentType="application/inkml+xml"/>
  <Override PartName="/xl/ink/ink2044.xml" ContentType="application/inkml+xml"/>
  <Override PartName="/xl/ink/ink2045.xml" ContentType="application/inkml+xml"/>
  <Override PartName="/xl/ink/ink2046.xml" ContentType="application/inkml+xml"/>
  <Override PartName="/xl/ink/ink2047.xml" ContentType="application/inkml+xml"/>
  <Override PartName="/xl/ink/ink2048.xml" ContentType="application/inkml+xml"/>
  <Override PartName="/xl/ink/ink2049.xml" ContentType="application/inkml+xml"/>
  <Override PartName="/xl/ink/ink2050.xml" ContentType="application/inkml+xml"/>
  <Override PartName="/xl/ink/ink2051.xml" ContentType="application/inkml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18"/>
  <fileSharing readOnlyRecommended="1"/>
  <workbookPr filterPrivacy="1"/>
  <xr:revisionPtr revIDLastSave="15" documentId="8_{5DAEE00F-A444-49A3-A28C-D3AFA67AC532}" xr6:coauthVersionLast="47" xr6:coauthVersionMax="47" xr10:uidLastSave="{A8096081-FD4A-464B-8662-CBF5FFFEADC1}"/>
  <bookViews>
    <workbookView xWindow="43080" yWindow="-120" windowWidth="29040" windowHeight="15720" tabRatio="694" xr2:uid="{00000000-000D-0000-FFFF-FFFF00000000}"/>
  </bookViews>
  <sheets>
    <sheet name="Cover" sheetId="1" r:id="rId1"/>
    <sheet name="FAST" sheetId="2" r:id="rId2"/>
    <sheet name="Validation" sheetId="45" r:id="rId3"/>
    <sheet name="Contents" sheetId="3" r:id="rId4"/>
    <sheet name="F_Inputs" sheetId="66" r:id="rId5"/>
    <sheet name="InpOverride" sheetId="43" r:id="rId6"/>
    <sheet name="InpActive" sheetId="44" r:id="rId7"/>
    <sheet name="Pre2020RCV_RPI-inflated" sheetId="40" r:id="rId8"/>
    <sheet name="Pre2020RCV_CPIH-inflated" sheetId="39" r:id="rId9"/>
    <sheet name="2020-25RCV" sheetId="41" r:id="rId10"/>
    <sheet name="OtherRCV" sheetId="42" r:id="rId11"/>
    <sheet name="BYR" sheetId="50" r:id="rId12"/>
    <sheet name="BYR_Override" sheetId="63" r:id="rId13"/>
    <sheet name="BYR_Active" sheetId="62" r:id="rId14"/>
    <sheet name="InpS" sheetId="30" r:id="rId15"/>
    <sheet name="Time" sheetId="32" r:id="rId16"/>
    <sheet name="Indexation" sheetId="31" r:id="rId17"/>
    <sheet name="Calc" sheetId="33" r:id="rId18"/>
    <sheet name="Calc_BYR_CoView" sheetId="57" r:id="rId19"/>
    <sheet name="Outputs" sheetId="34" r:id="rId20"/>
    <sheet name="Checks" sheetId="36" r:id="rId21"/>
    <sheet name="F_Outputs" sheetId="55" r:id="rId22"/>
    <sheet name="FD tables" sheetId="54" r:id="rId23"/>
    <sheet name="FD RCV by price control" sheetId="53" r:id="rId24"/>
  </sheet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MacroRecalculationBehavior" hidden="1">0</definedName>
    <definedName name="_AtRisk_SimSetting_RandomNumberGenerator" hidden="1">0</definedName>
    <definedName name="_AtRisk_SimSetting_ReportOptionCustomItemsCount" hidden="1">0</definedName>
    <definedName name="_AtRisk_SimSetting_ReportOptionDataMode" hidden="1">1</definedName>
    <definedName name="_AtRisk_SimSetting_ReportOptionReportMultiSimType" hidden="1">1</definedName>
    <definedName name="_AtRisk_SimSetting_ReportOptionReportPlacement" hidden="1">1</definedName>
    <definedName name="_AtRisk_SimSetting_ReportOptionReportSelection" hidden="1">257</definedName>
    <definedName name="_AtRisk_SimSetting_ReportOptionReportsFileType" hidden="1">1</definedName>
    <definedName name="_AtRisk_SimSetting_ReportOptionSelectiveQR" hidden="1">FALSE</definedName>
    <definedName name="_AtRisk_SimSetting_ReportsList" hidden="1">257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1</definedName>
    <definedName name="_AtRisk_SimSetting_StdRecalcWithoutRiskStatic" hidden="1">0</definedName>
    <definedName name="_AtRisk_SimSetting_StdRecalcWithoutRiskStaticPercentile" hidden="1">0.5</definedName>
    <definedName name="_Order1" hidden="1">255</definedName>
    <definedName name="_Order2" hidden="1">255</definedName>
    <definedName name="F" hidden="1">{"bal",#N/A,FALSE,"working papers";"income",#N/A,FALSE,"working papers"}</definedName>
    <definedName name="fdraf" hidden="1">{"bal",#N/A,FALSE,"working papers";"income",#N/A,FALSE,"working papers"}</definedName>
    <definedName name="Fdraft" hidden="1">{"bal",#N/A,FALSE,"working papers";"income",#N/A,FALSE,"working papers"}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EXPENSE_CODE_" hidden="1">80019595006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41366.3748958333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new" hidden="1">{"bal",#N/A,FALSE,"working papers";"income",#N/A,FALSE,"working papers"}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2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  <definedName name="SAPBEXrevision" hidden="1">1</definedName>
    <definedName name="SAPBEXsysID" hidden="1">"BWB"</definedName>
    <definedName name="SAPBEXwbID" hidden="1">"49ZLUKBQR0WG29D9LLI3IBIIT"</definedName>
    <definedName name="wrn.papersdraft" hidden="1">{"bal",#N/A,FALSE,"working papers";"income",#N/A,FALSE,"working papers"}</definedName>
    <definedName name="wrn.wpapers." hidden="1">{"bal",#N/A,FALSE,"working papers";"income",#N/A,FALSE,"working papers"}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8" i="54" l="1"/>
  <c r="I3" i="54"/>
  <c r="A1" i="54"/>
  <c r="D233" i="55"/>
  <c r="C233" i="55"/>
  <c r="B233" i="55"/>
  <c r="D232" i="55"/>
  <c r="C232" i="55"/>
  <c r="B232" i="55"/>
  <c r="B231" i="55"/>
  <c r="B230" i="55"/>
  <c r="C229" i="55"/>
  <c r="B229" i="55"/>
  <c r="D228" i="55"/>
  <c r="C228" i="55"/>
  <c r="B228" i="55"/>
  <c r="D227" i="55"/>
  <c r="B227" i="55"/>
  <c r="C226" i="55"/>
  <c r="B226" i="55"/>
  <c r="B225" i="55"/>
  <c r="C224" i="55"/>
  <c r="B224" i="55"/>
  <c r="D223" i="55"/>
  <c r="B223" i="55"/>
  <c r="D222" i="55"/>
  <c r="B222" i="55"/>
  <c r="D221" i="55"/>
  <c r="B221" i="55"/>
  <c r="D220" i="55"/>
  <c r="C220" i="55"/>
  <c r="B220" i="55"/>
  <c r="D219" i="55"/>
  <c r="B219" i="55"/>
  <c r="C218" i="55"/>
  <c r="B218" i="55"/>
  <c r="C217" i="55"/>
  <c r="B217" i="55"/>
  <c r="C216" i="55"/>
  <c r="B216" i="55"/>
  <c r="D215" i="55"/>
  <c r="B215" i="55"/>
  <c r="B214" i="55"/>
  <c r="C213" i="55"/>
  <c r="B213" i="55"/>
  <c r="D212" i="55"/>
  <c r="C212" i="55"/>
  <c r="B212" i="55"/>
  <c r="D211" i="55"/>
  <c r="B211" i="55"/>
  <c r="B210" i="55"/>
  <c r="D209" i="55"/>
  <c r="B209" i="55"/>
  <c r="D208" i="55"/>
  <c r="B208" i="55"/>
  <c r="D207" i="55"/>
  <c r="B207" i="55"/>
  <c r="D206" i="55"/>
  <c r="C206" i="55"/>
  <c r="B206" i="55"/>
  <c r="B205" i="55"/>
  <c r="D204" i="55"/>
  <c r="C204" i="55"/>
  <c r="B204" i="55"/>
  <c r="B203" i="55"/>
  <c r="D202" i="55"/>
  <c r="C202" i="55"/>
  <c r="B202" i="55"/>
  <c r="C201" i="55"/>
  <c r="B201" i="55"/>
  <c r="B200" i="55"/>
  <c r="B199" i="55"/>
  <c r="D198" i="55"/>
  <c r="C198" i="55"/>
  <c r="B198" i="55"/>
  <c r="D197" i="55"/>
  <c r="B197" i="55"/>
  <c r="D196" i="55"/>
  <c r="B196" i="55"/>
  <c r="B195" i="55"/>
  <c r="D194" i="55"/>
  <c r="C194" i="55"/>
  <c r="B194" i="55"/>
  <c r="C193" i="55"/>
  <c r="B193" i="55"/>
  <c r="D192" i="55"/>
  <c r="C192" i="55"/>
  <c r="B192" i="55"/>
  <c r="B191" i="55"/>
  <c r="B190" i="55"/>
  <c r="B189" i="55"/>
  <c r="B188" i="55"/>
  <c r="B187" i="55"/>
  <c r="B186" i="55"/>
  <c r="D185" i="55"/>
  <c r="B185" i="55"/>
  <c r="B184" i="55"/>
  <c r="B183" i="55"/>
  <c r="B182" i="55"/>
  <c r="B181" i="55"/>
  <c r="B180" i="55"/>
  <c r="C179" i="55"/>
  <c r="B179" i="55"/>
  <c r="B178" i="55"/>
  <c r="B177" i="55"/>
  <c r="B176" i="55"/>
  <c r="B175" i="55"/>
  <c r="C174" i="55"/>
  <c r="B174" i="55"/>
  <c r="B173" i="55"/>
  <c r="B172" i="55"/>
  <c r="B171" i="55"/>
  <c r="D170" i="55"/>
  <c r="B170" i="55"/>
  <c r="B169" i="55"/>
  <c r="C168" i="55"/>
  <c r="B168" i="55"/>
  <c r="C167" i="55"/>
  <c r="B167" i="55"/>
  <c r="B166" i="55"/>
  <c r="B165" i="55"/>
  <c r="D164" i="55"/>
  <c r="C164" i="55"/>
  <c r="B164" i="55"/>
  <c r="D163" i="55"/>
  <c r="B163" i="55"/>
  <c r="B162" i="55"/>
  <c r="B161" i="55"/>
  <c r="B160" i="55"/>
  <c r="B159" i="55"/>
  <c r="C158" i="55"/>
  <c r="B158" i="55"/>
  <c r="B157" i="55"/>
  <c r="C156" i="55"/>
  <c r="B156" i="55"/>
  <c r="B155" i="55"/>
  <c r="D154" i="55"/>
  <c r="C154" i="55"/>
  <c r="B154" i="55"/>
  <c r="B153" i="55"/>
  <c r="B152" i="55"/>
  <c r="B151" i="55"/>
  <c r="C150" i="55"/>
  <c r="B150" i="55"/>
  <c r="D149" i="55"/>
  <c r="B149" i="55"/>
  <c r="B148" i="55"/>
  <c r="B147" i="55"/>
  <c r="B146" i="55"/>
  <c r="B145" i="55"/>
  <c r="B144" i="55"/>
  <c r="C143" i="55"/>
  <c r="B143" i="55"/>
  <c r="D142" i="55"/>
  <c r="C142" i="55"/>
  <c r="B142" i="55"/>
  <c r="B141" i="55"/>
  <c r="B140" i="55"/>
  <c r="B139" i="55"/>
  <c r="B138" i="55"/>
  <c r="B137" i="55"/>
  <c r="B136" i="55"/>
  <c r="B135" i="55"/>
  <c r="B134" i="55"/>
  <c r="B133" i="55"/>
  <c r="B132" i="55"/>
  <c r="C131" i="55"/>
  <c r="B131" i="55"/>
  <c r="B130" i="55"/>
  <c r="B129" i="55"/>
  <c r="C128" i="55"/>
  <c r="B128" i="55"/>
  <c r="B127" i="55"/>
  <c r="B126" i="55"/>
  <c r="B125" i="55"/>
  <c r="B124" i="55"/>
  <c r="C123" i="55"/>
  <c r="B123" i="55"/>
  <c r="D122" i="55"/>
  <c r="B122" i="55"/>
  <c r="B121" i="55"/>
  <c r="C120" i="55"/>
  <c r="B120" i="55"/>
  <c r="B119" i="55"/>
  <c r="B118" i="55"/>
  <c r="C117" i="55"/>
  <c r="B117" i="55"/>
  <c r="D116" i="55"/>
  <c r="C116" i="55"/>
  <c r="B116" i="55"/>
  <c r="B115" i="55"/>
  <c r="B114" i="55"/>
  <c r="B113" i="55"/>
  <c r="B112" i="55"/>
  <c r="B111" i="55"/>
  <c r="B110" i="55"/>
  <c r="B109" i="55"/>
  <c r="D108" i="55"/>
  <c r="B108" i="55"/>
  <c r="B107" i="55"/>
  <c r="B106" i="55"/>
  <c r="C105" i="55"/>
  <c r="B105" i="55"/>
  <c r="D104" i="55"/>
  <c r="B104" i="55"/>
  <c r="B103" i="55"/>
  <c r="B102" i="55"/>
  <c r="C101" i="55"/>
  <c r="B101" i="55"/>
  <c r="C100" i="55"/>
  <c r="B100" i="55"/>
  <c r="B99" i="55"/>
  <c r="D98" i="55"/>
  <c r="B98" i="55"/>
  <c r="B97" i="55"/>
  <c r="B96" i="55"/>
  <c r="C95" i="55"/>
  <c r="B95" i="55"/>
  <c r="D94" i="55"/>
  <c r="B94" i="55"/>
  <c r="D93" i="55"/>
  <c r="C93" i="55"/>
  <c r="B93" i="55"/>
  <c r="B92" i="55"/>
  <c r="B91" i="55"/>
  <c r="B90" i="55"/>
  <c r="C89" i="55"/>
  <c r="B89" i="55"/>
  <c r="B88" i="55"/>
  <c r="B87" i="55"/>
  <c r="B86" i="55"/>
  <c r="B85" i="55"/>
  <c r="B84" i="55"/>
  <c r="D83" i="55"/>
  <c r="C83" i="55"/>
  <c r="B83" i="55"/>
  <c r="D82" i="55"/>
  <c r="B82" i="55"/>
  <c r="B81" i="55"/>
  <c r="B80" i="55"/>
  <c r="B79" i="55"/>
  <c r="B78" i="55"/>
  <c r="B77" i="55"/>
  <c r="B76" i="55"/>
  <c r="B75" i="55"/>
  <c r="B74" i="55"/>
  <c r="B73" i="55"/>
  <c r="D72" i="55"/>
  <c r="B72" i="55"/>
  <c r="B71" i="55"/>
  <c r="B70" i="55"/>
  <c r="D69" i="55"/>
  <c r="C69" i="55"/>
  <c r="B69" i="55"/>
  <c r="B68" i="55"/>
  <c r="B67" i="55"/>
  <c r="B66" i="55"/>
  <c r="B65" i="55"/>
  <c r="B64" i="55"/>
  <c r="B63" i="55"/>
  <c r="B62" i="55"/>
  <c r="B61" i="55"/>
  <c r="B60" i="55"/>
  <c r="B59" i="55"/>
  <c r="B58" i="55"/>
  <c r="B57" i="55"/>
  <c r="B56" i="55"/>
  <c r="B55" i="55"/>
  <c r="B54" i="55"/>
  <c r="D53" i="55"/>
  <c r="B53" i="55"/>
  <c r="B52" i="55"/>
  <c r="D51" i="55"/>
  <c r="B51" i="55"/>
  <c r="B50" i="55"/>
  <c r="B49" i="55"/>
  <c r="D48" i="55"/>
  <c r="B48" i="55"/>
  <c r="B47" i="55"/>
  <c r="B46" i="55"/>
  <c r="C45" i="55"/>
  <c r="B45" i="55"/>
  <c r="B44" i="55"/>
  <c r="B43" i="55"/>
  <c r="B42" i="55"/>
  <c r="D41" i="55"/>
  <c r="C41" i="55"/>
  <c r="B41" i="55"/>
  <c r="D40" i="55"/>
  <c r="B40" i="55"/>
  <c r="B39" i="55"/>
  <c r="D38" i="55"/>
  <c r="C38" i="55"/>
  <c r="B38" i="55"/>
  <c r="B37" i="55"/>
  <c r="B36" i="55"/>
  <c r="C35" i="55"/>
  <c r="B35" i="55"/>
  <c r="D34" i="55"/>
  <c r="B34" i="55"/>
  <c r="D33" i="55"/>
  <c r="B33" i="55"/>
  <c r="B32" i="55"/>
  <c r="B31" i="55"/>
  <c r="D30" i="55"/>
  <c r="B30" i="55"/>
  <c r="D29" i="55"/>
  <c r="B29" i="55"/>
  <c r="B28" i="55"/>
  <c r="B27" i="55"/>
  <c r="B26" i="55"/>
  <c r="D25" i="55"/>
  <c r="B25" i="55"/>
  <c r="B24" i="55"/>
  <c r="C23" i="55"/>
  <c r="B23" i="55"/>
  <c r="D22" i="55"/>
  <c r="B22" i="55"/>
  <c r="D21" i="55"/>
  <c r="B21" i="55"/>
  <c r="B20" i="55"/>
  <c r="B19" i="55"/>
  <c r="D18" i="55"/>
  <c r="C18" i="55"/>
  <c r="B18" i="55"/>
  <c r="D17" i="55"/>
  <c r="B17" i="55"/>
  <c r="B16" i="55"/>
  <c r="B15" i="55"/>
  <c r="B14" i="55"/>
  <c r="D13" i="55"/>
  <c r="B13" i="55"/>
  <c r="B12" i="55"/>
  <c r="D11" i="55"/>
  <c r="C11" i="55"/>
  <c r="B11" i="55"/>
  <c r="C10" i="55"/>
  <c r="B10" i="55"/>
  <c r="D9" i="55"/>
  <c r="B9" i="55"/>
  <c r="B8" i="55"/>
  <c r="F7" i="55"/>
  <c r="F6" i="55"/>
  <c r="F5" i="55"/>
  <c r="F4" i="55"/>
  <c r="G15" i="36"/>
  <c r="E15" i="36"/>
  <c r="G14" i="36"/>
  <c r="E14" i="36"/>
  <c r="G13" i="36"/>
  <c r="E13" i="36"/>
  <c r="G12" i="36"/>
  <c r="E12" i="36"/>
  <c r="G11" i="36"/>
  <c r="E11" i="36"/>
  <c r="G10" i="36"/>
  <c r="E10" i="36"/>
  <c r="K5" i="36"/>
  <c r="J5" i="36"/>
  <c r="A1" i="36"/>
  <c r="G282" i="34"/>
  <c r="E282" i="34"/>
  <c r="G281" i="34"/>
  <c r="E281" i="34"/>
  <c r="G280" i="34"/>
  <c r="D231" i="55" s="1"/>
  <c r="E280" i="34"/>
  <c r="C231" i="55" s="1"/>
  <c r="G279" i="34"/>
  <c r="D230" i="55" s="1"/>
  <c r="E279" i="34"/>
  <c r="C230" i="55" s="1"/>
  <c r="G278" i="34"/>
  <c r="D229" i="55" s="1"/>
  <c r="E278" i="34"/>
  <c r="G277" i="34"/>
  <c r="E277" i="34"/>
  <c r="G276" i="34"/>
  <c r="E276" i="34"/>
  <c r="C227" i="55" s="1"/>
  <c r="G275" i="34"/>
  <c r="F275" i="34"/>
  <c r="E275" i="34"/>
  <c r="G274" i="34"/>
  <c r="D226" i="55" s="1"/>
  <c r="E274" i="34"/>
  <c r="G273" i="34"/>
  <c r="D225" i="55" s="1"/>
  <c r="E273" i="34"/>
  <c r="C225" i="55" s="1"/>
  <c r="G272" i="34"/>
  <c r="D224" i="55" s="1"/>
  <c r="E272" i="34"/>
  <c r="G271" i="34"/>
  <c r="E271" i="34"/>
  <c r="C223" i="55" s="1"/>
  <c r="G270" i="34"/>
  <c r="E270" i="34"/>
  <c r="C222" i="55" s="1"/>
  <c r="G269" i="34"/>
  <c r="E269" i="34"/>
  <c r="C221" i="55" s="1"/>
  <c r="G268" i="34"/>
  <c r="E268" i="34"/>
  <c r="G267" i="34"/>
  <c r="F267" i="34"/>
  <c r="E267" i="34"/>
  <c r="G266" i="34"/>
  <c r="E266" i="34"/>
  <c r="C219" i="55" s="1"/>
  <c r="G265" i="34"/>
  <c r="D218" i="55" s="1"/>
  <c r="E265" i="34"/>
  <c r="G264" i="34"/>
  <c r="D217" i="55" s="1"/>
  <c r="E264" i="34"/>
  <c r="G263" i="34"/>
  <c r="D216" i="55" s="1"/>
  <c r="E263" i="34"/>
  <c r="G262" i="34"/>
  <c r="E262" i="34"/>
  <c r="C215" i="55" s="1"/>
  <c r="G261" i="34"/>
  <c r="D214" i="55" s="1"/>
  <c r="E261" i="34"/>
  <c r="C214" i="55" s="1"/>
  <c r="G260" i="34"/>
  <c r="D213" i="55" s="1"/>
  <c r="E260" i="34"/>
  <c r="G259" i="34"/>
  <c r="F259" i="34"/>
  <c r="E259" i="34"/>
  <c r="G258" i="34"/>
  <c r="E258" i="34"/>
  <c r="G257" i="34"/>
  <c r="E257" i="34"/>
  <c r="C211" i="55" s="1"/>
  <c r="G256" i="34"/>
  <c r="D210" i="55" s="1"/>
  <c r="E256" i="34"/>
  <c r="C210" i="55" s="1"/>
  <c r="G255" i="34"/>
  <c r="E255" i="34"/>
  <c r="C209" i="55" s="1"/>
  <c r="G254" i="34"/>
  <c r="E254" i="34"/>
  <c r="C208" i="55" s="1"/>
  <c r="G253" i="34"/>
  <c r="E253" i="34"/>
  <c r="C207" i="55" s="1"/>
  <c r="G252" i="34"/>
  <c r="E252" i="34"/>
  <c r="G251" i="34"/>
  <c r="F251" i="34"/>
  <c r="E251" i="34"/>
  <c r="G250" i="34"/>
  <c r="D205" i="55" s="1"/>
  <c r="E250" i="34"/>
  <c r="C205" i="55" s="1"/>
  <c r="G249" i="34"/>
  <c r="E249" i="34"/>
  <c r="G248" i="34"/>
  <c r="D203" i="55" s="1"/>
  <c r="E248" i="34"/>
  <c r="C203" i="55" s="1"/>
  <c r="G247" i="34"/>
  <c r="E247" i="34"/>
  <c r="G246" i="34"/>
  <c r="D201" i="55" s="1"/>
  <c r="E246" i="34"/>
  <c r="G245" i="34"/>
  <c r="D200" i="55" s="1"/>
  <c r="E245" i="34"/>
  <c r="C200" i="55" s="1"/>
  <c r="G244" i="34"/>
  <c r="D199" i="55" s="1"/>
  <c r="E244" i="34"/>
  <c r="C199" i="55" s="1"/>
  <c r="G243" i="34"/>
  <c r="F243" i="34"/>
  <c r="E243" i="34"/>
  <c r="G242" i="34"/>
  <c r="E242" i="34"/>
  <c r="G241" i="34"/>
  <c r="E241" i="34"/>
  <c r="C197" i="55" s="1"/>
  <c r="G240" i="34"/>
  <c r="E240" i="34"/>
  <c r="C196" i="55" s="1"/>
  <c r="G239" i="34"/>
  <c r="D195" i="55" s="1"/>
  <c r="F239" i="34"/>
  <c r="F195" i="55" s="1"/>
  <c r="E239" i="34"/>
  <c r="C195" i="55" s="1"/>
  <c r="G238" i="34"/>
  <c r="E238" i="34"/>
  <c r="G237" i="34"/>
  <c r="D193" i="55" s="1"/>
  <c r="E237" i="34"/>
  <c r="G236" i="34"/>
  <c r="E236" i="34"/>
  <c r="G232" i="34"/>
  <c r="D191" i="55" s="1"/>
  <c r="E232" i="34"/>
  <c r="C191" i="55" s="1"/>
  <c r="G227" i="34"/>
  <c r="D186" i="55" s="1"/>
  <c r="E227" i="34"/>
  <c r="C186" i="55" s="1"/>
  <c r="G226" i="34"/>
  <c r="G224" i="34"/>
  <c r="D184" i="55" s="1"/>
  <c r="E224" i="34"/>
  <c r="C184" i="55" s="1"/>
  <c r="E219" i="34"/>
  <c r="G216" i="34"/>
  <c r="D177" i="55" s="1"/>
  <c r="E216" i="34"/>
  <c r="C177" i="55" s="1"/>
  <c r="G215" i="34"/>
  <c r="D176" i="55" s="1"/>
  <c r="E215" i="34"/>
  <c r="C176" i="55" s="1"/>
  <c r="G214" i="34"/>
  <c r="D175" i="55" s="1"/>
  <c r="E214" i="34"/>
  <c r="C175" i="55" s="1"/>
  <c r="G213" i="34"/>
  <c r="D174" i="55" s="1"/>
  <c r="E213" i="34"/>
  <c r="G212" i="34"/>
  <c r="D173" i="55" s="1"/>
  <c r="E212" i="34"/>
  <c r="C173" i="55" s="1"/>
  <c r="G211" i="34"/>
  <c r="D172" i="55" s="1"/>
  <c r="E211" i="34"/>
  <c r="C172" i="55" s="1"/>
  <c r="G210" i="34"/>
  <c r="D171" i="55" s="1"/>
  <c r="E210" i="34"/>
  <c r="C171" i="55" s="1"/>
  <c r="G208" i="34"/>
  <c r="E208" i="34"/>
  <c r="C170" i="55" s="1"/>
  <c r="G207" i="34"/>
  <c r="D169" i="55" s="1"/>
  <c r="E207" i="34"/>
  <c r="C169" i="55" s="1"/>
  <c r="G206" i="34"/>
  <c r="D168" i="55" s="1"/>
  <c r="E206" i="34"/>
  <c r="G205" i="34"/>
  <c r="D167" i="55" s="1"/>
  <c r="E205" i="34"/>
  <c r="G204" i="34"/>
  <c r="D166" i="55" s="1"/>
  <c r="E204" i="34"/>
  <c r="C166" i="55" s="1"/>
  <c r="G203" i="34"/>
  <c r="D165" i="55" s="1"/>
  <c r="E203" i="34"/>
  <c r="C165" i="55" s="1"/>
  <c r="G202" i="34"/>
  <c r="E202" i="34"/>
  <c r="G200" i="34"/>
  <c r="E200" i="34"/>
  <c r="C163" i="55" s="1"/>
  <c r="G199" i="34"/>
  <c r="D162" i="55" s="1"/>
  <c r="E199" i="34"/>
  <c r="C162" i="55" s="1"/>
  <c r="G198" i="34"/>
  <c r="D161" i="55" s="1"/>
  <c r="E198" i="34"/>
  <c r="C161" i="55" s="1"/>
  <c r="G197" i="34"/>
  <c r="D160" i="55" s="1"/>
  <c r="E197" i="34"/>
  <c r="C160" i="55" s="1"/>
  <c r="G196" i="34"/>
  <c r="D159" i="55" s="1"/>
  <c r="E196" i="34"/>
  <c r="C159" i="55" s="1"/>
  <c r="G195" i="34"/>
  <c r="D158" i="55" s="1"/>
  <c r="E195" i="34"/>
  <c r="G194" i="34"/>
  <c r="D157" i="55" s="1"/>
  <c r="E194" i="34"/>
  <c r="C157" i="55" s="1"/>
  <c r="G192" i="34"/>
  <c r="D156" i="55" s="1"/>
  <c r="E192" i="34"/>
  <c r="G191" i="34"/>
  <c r="D155" i="55" s="1"/>
  <c r="E191" i="34"/>
  <c r="C155" i="55" s="1"/>
  <c r="G190" i="34"/>
  <c r="E190" i="34"/>
  <c r="G189" i="34"/>
  <c r="D153" i="55" s="1"/>
  <c r="E189" i="34"/>
  <c r="C153" i="55" s="1"/>
  <c r="G188" i="34"/>
  <c r="D152" i="55" s="1"/>
  <c r="E188" i="34"/>
  <c r="C152" i="55" s="1"/>
  <c r="G187" i="34"/>
  <c r="D151" i="55" s="1"/>
  <c r="E187" i="34"/>
  <c r="C151" i="55" s="1"/>
  <c r="G186" i="34"/>
  <c r="D150" i="55" s="1"/>
  <c r="E186" i="34"/>
  <c r="G184" i="34"/>
  <c r="E184" i="34"/>
  <c r="C149" i="55" s="1"/>
  <c r="G183" i="34"/>
  <c r="D148" i="55" s="1"/>
  <c r="E183" i="34"/>
  <c r="C148" i="55" s="1"/>
  <c r="G182" i="34"/>
  <c r="D147" i="55" s="1"/>
  <c r="E182" i="34"/>
  <c r="C147" i="55" s="1"/>
  <c r="G181" i="34"/>
  <c r="D146" i="55" s="1"/>
  <c r="E181" i="34"/>
  <c r="C146" i="55" s="1"/>
  <c r="G180" i="34"/>
  <c r="D145" i="55" s="1"/>
  <c r="E180" i="34"/>
  <c r="C145" i="55" s="1"/>
  <c r="G179" i="34"/>
  <c r="D144" i="55" s="1"/>
  <c r="E179" i="34"/>
  <c r="C144" i="55" s="1"/>
  <c r="G178" i="34"/>
  <c r="D143" i="55" s="1"/>
  <c r="E178" i="34"/>
  <c r="G176" i="34"/>
  <c r="E176" i="34"/>
  <c r="G175" i="34"/>
  <c r="D141" i="55" s="1"/>
  <c r="E175" i="34"/>
  <c r="C141" i="55" s="1"/>
  <c r="G174" i="34"/>
  <c r="D140" i="55" s="1"/>
  <c r="E174" i="34"/>
  <c r="C140" i="55" s="1"/>
  <c r="G173" i="34"/>
  <c r="D139" i="55" s="1"/>
  <c r="E173" i="34"/>
  <c r="C139" i="55" s="1"/>
  <c r="G172" i="34"/>
  <c r="D138" i="55" s="1"/>
  <c r="E172" i="34"/>
  <c r="C138" i="55" s="1"/>
  <c r="G171" i="34"/>
  <c r="D137" i="55" s="1"/>
  <c r="E171" i="34"/>
  <c r="C137" i="55" s="1"/>
  <c r="G170" i="34"/>
  <c r="D136" i="55" s="1"/>
  <c r="E170" i="34"/>
  <c r="C136" i="55" s="1"/>
  <c r="G168" i="34"/>
  <c r="D135" i="55" s="1"/>
  <c r="E168" i="34"/>
  <c r="C135" i="55" s="1"/>
  <c r="G167" i="34"/>
  <c r="D134" i="55" s="1"/>
  <c r="E167" i="34"/>
  <c r="C134" i="55" s="1"/>
  <c r="G166" i="34"/>
  <c r="D133" i="55" s="1"/>
  <c r="E166" i="34"/>
  <c r="C133" i="55" s="1"/>
  <c r="G165" i="34"/>
  <c r="D132" i="55" s="1"/>
  <c r="E165" i="34"/>
  <c r="C132" i="55" s="1"/>
  <c r="G164" i="34"/>
  <c r="D131" i="55" s="1"/>
  <c r="E164" i="34"/>
  <c r="G163" i="34"/>
  <c r="D130" i="55" s="1"/>
  <c r="E163" i="34"/>
  <c r="C130" i="55" s="1"/>
  <c r="G162" i="34"/>
  <c r="D129" i="55" s="1"/>
  <c r="E162" i="34"/>
  <c r="C129" i="55" s="1"/>
  <c r="G160" i="34"/>
  <c r="D128" i="55" s="1"/>
  <c r="E160" i="34"/>
  <c r="G159" i="34"/>
  <c r="D127" i="55" s="1"/>
  <c r="E159" i="34"/>
  <c r="C127" i="55" s="1"/>
  <c r="G158" i="34"/>
  <c r="D126" i="55" s="1"/>
  <c r="E158" i="34"/>
  <c r="C126" i="55" s="1"/>
  <c r="G157" i="34"/>
  <c r="D125" i="55" s="1"/>
  <c r="E157" i="34"/>
  <c r="C125" i="55" s="1"/>
  <c r="G156" i="34"/>
  <c r="D124" i="55" s="1"/>
  <c r="E156" i="34"/>
  <c r="C124" i="55" s="1"/>
  <c r="G155" i="34"/>
  <c r="D123" i="55" s="1"/>
  <c r="E155" i="34"/>
  <c r="G154" i="34"/>
  <c r="E154" i="34"/>
  <c r="C122" i="55" s="1"/>
  <c r="G152" i="34"/>
  <c r="D121" i="55" s="1"/>
  <c r="E152" i="34"/>
  <c r="C121" i="55" s="1"/>
  <c r="G151" i="34"/>
  <c r="D120" i="55" s="1"/>
  <c r="E151" i="34"/>
  <c r="G150" i="34"/>
  <c r="D119" i="55" s="1"/>
  <c r="E150" i="34"/>
  <c r="C119" i="55" s="1"/>
  <c r="G149" i="34"/>
  <c r="D118" i="55" s="1"/>
  <c r="E149" i="34"/>
  <c r="C118" i="55" s="1"/>
  <c r="G148" i="34"/>
  <c r="D117" i="55" s="1"/>
  <c r="E148" i="34"/>
  <c r="G147" i="34"/>
  <c r="E147" i="34"/>
  <c r="G146" i="34"/>
  <c r="D115" i="55" s="1"/>
  <c r="E146" i="34"/>
  <c r="C115" i="55" s="1"/>
  <c r="G144" i="34"/>
  <c r="D114" i="55" s="1"/>
  <c r="E144" i="34"/>
  <c r="C114" i="55" s="1"/>
  <c r="G143" i="34"/>
  <c r="D113" i="55" s="1"/>
  <c r="E143" i="34"/>
  <c r="C113" i="55" s="1"/>
  <c r="G142" i="34"/>
  <c r="D112" i="55" s="1"/>
  <c r="E142" i="34"/>
  <c r="C112" i="55" s="1"/>
  <c r="G141" i="34"/>
  <c r="D111" i="55" s="1"/>
  <c r="E141" i="34"/>
  <c r="C111" i="55" s="1"/>
  <c r="G140" i="34"/>
  <c r="D110" i="55" s="1"/>
  <c r="E140" i="34"/>
  <c r="C110" i="55" s="1"/>
  <c r="G139" i="34"/>
  <c r="D109" i="55" s="1"/>
  <c r="E139" i="34"/>
  <c r="C109" i="55" s="1"/>
  <c r="G138" i="34"/>
  <c r="E138" i="34"/>
  <c r="C108" i="55" s="1"/>
  <c r="G136" i="34"/>
  <c r="D107" i="55" s="1"/>
  <c r="E136" i="34"/>
  <c r="C107" i="55" s="1"/>
  <c r="G135" i="34"/>
  <c r="D106" i="55" s="1"/>
  <c r="E135" i="34"/>
  <c r="C106" i="55" s="1"/>
  <c r="G134" i="34"/>
  <c r="D105" i="55" s="1"/>
  <c r="E134" i="34"/>
  <c r="G133" i="34"/>
  <c r="E133" i="34"/>
  <c r="C104" i="55" s="1"/>
  <c r="G132" i="34"/>
  <c r="D103" i="55" s="1"/>
  <c r="E132" i="34"/>
  <c r="C103" i="55" s="1"/>
  <c r="G131" i="34"/>
  <c r="D102" i="55" s="1"/>
  <c r="E131" i="34"/>
  <c r="C102" i="55" s="1"/>
  <c r="G130" i="34"/>
  <c r="D101" i="55" s="1"/>
  <c r="E130" i="34"/>
  <c r="G128" i="34"/>
  <c r="D100" i="55" s="1"/>
  <c r="E128" i="34"/>
  <c r="G127" i="34"/>
  <c r="D99" i="55" s="1"/>
  <c r="E127" i="34"/>
  <c r="C99" i="55" s="1"/>
  <c r="G126" i="34"/>
  <c r="E126" i="34"/>
  <c r="C98" i="55" s="1"/>
  <c r="G125" i="34"/>
  <c r="D97" i="55" s="1"/>
  <c r="E125" i="34"/>
  <c r="C97" i="55" s="1"/>
  <c r="G124" i="34"/>
  <c r="D96" i="55" s="1"/>
  <c r="E124" i="34"/>
  <c r="C96" i="55" s="1"/>
  <c r="G123" i="34"/>
  <c r="D95" i="55" s="1"/>
  <c r="E123" i="34"/>
  <c r="G122" i="34"/>
  <c r="E122" i="34"/>
  <c r="C94" i="55" s="1"/>
  <c r="G120" i="34"/>
  <c r="E120" i="34"/>
  <c r="G119" i="34"/>
  <c r="D92" i="55" s="1"/>
  <c r="E119" i="34"/>
  <c r="C92" i="55" s="1"/>
  <c r="G118" i="34"/>
  <c r="D91" i="55" s="1"/>
  <c r="E118" i="34"/>
  <c r="C91" i="55" s="1"/>
  <c r="G117" i="34"/>
  <c r="D90" i="55" s="1"/>
  <c r="E117" i="34"/>
  <c r="C90" i="55" s="1"/>
  <c r="G116" i="34"/>
  <c r="D89" i="55" s="1"/>
  <c r="E116" i="34"/>
  <c r="G115" i="34"/>
  <c r="D88" i="55" s="1"/>
  <c r="E115" i="34"/>
  <c r="C88" i="55" s="1"/>
  <c r="G114" i="34"/>
  <c r="D87" i="55" s="1"/>
  <c r="E114" i="34"/>
  <c r="C87" i="55" s="1"/>
  <c r="G112" i="34"/>
  <c r="D86" i="55" s="1"/>
  <c r="E112" i="34"/>
  <c r="C86" i="55" s="1"/>
  <c r="G111" i="34"/>
  <c r="D85" i="55" s="1"/>
  <c r="E111" i="34"/>
  <c r="C85" i="55" s="1"/>
  <c r="G110" i="34"/>
  <c r="D84" i="55" s="1"/>
  <c r="E110" i="34"/>
  <c r="C84" i="55" s="1"/>
  <c r="G109" i="34"/>
  <c r="E109" i="34"/>
  <c r="G108" i="34"/>
  <c r="E108" i="34"/>
  <c r="C82" i="55" s="1"/>
  <c r="G107" i="34"/>
  <c r="D81" i="55" s="1"/>
  <c r="E107" i="34"/>
  <c r="C81" i="55" s="1"/>
  <c r="G106" i="34"/>
  <c r="D80" i="55" s="1"/>
  <c r="E106" i="34"/>
  <c r="C80" i="55" s="1"/>
  <c r="G104" i="34"/>
  <c r="D79" i="55" s="1"/>
  <c r="E104" i="34"/>
  <c r="C79" i="55" s="1"/>
  <c r="G103" i="34"/>
  <c r="D78" i="55" s="1"/>
  <c r="E103" i="34"/>
  <c r="C78" i="55" s="1"/>
  <c r="G102" i="34"/>
  <c r="D77" i="55" s="1"/>
  <c r="E102" i="34"/>
  <c r="C77" i="55" s="1"/>
  <c r="G101" i="34"/>
  <c r="D76" i="55" s="1"/>
  <c r="E101" i="34"/>
  <c r="C76" i="55" s="1"/>
  <c r="G100" i="34"/>
  <c r="D75" i="55" s="1"/>
  <c r="E100" i="34"/>
  <c r="C75" i="55" s="1"/>
  <c r="G99" i="34"/>
  <c r="D74" i="55" s="1"/>
  <c r="E99" i="34"/>
  <c r="C74" i="55" s="1"/>
  <c r="G98" i="34"/>
  <c r="D73" i="55" s="1"/>
  <c r="E98" i="34"/>
  <c r="C73" i="55" s="1"/>
  <c r="G96" i="34"/>
  <c r="E96" i="34"/>
  <c r="C72" i="55" s="1"/>
  <c r="G94" i="34"/>
  <c r="D71" i="55" s="1"/>
  <c r="E94" i="34"/>
  <c r="C71" i="55" s="1"/>
  <c r="G93" i="34"/>
  <c r="D70" i="55" s="1"/>
  <c r="E93" i="34"/>
  <c r="C70" i="55" s="1"/>
  <c r="G92" i="34"/>
  <c r="E92" i="34"/>
  <c r="G91" i="34"/>
  <c r="D68" i="55" s="1"/>
  <c r="E91" i="34"/>
  <c r="C68" i="55" s="1"/>
  <c r="G90" i="34"/>
  <c r="D67" i="55" s="1"/>
  <c r="E90" i="34"/>
  <c r="C67" i="55" s="1"/>
  <c r="G89" i="34"/>
  <c r="D66" i="55" s="1"/>
  <c r="E89" i="34"/>
  <c r="C66" i="55" s="1"/>
  <c r="G88" i="34"/>
  <c r="D65" i="55" s="1"/>
  <c r="E88" i="34"/>
  <c r="C65" i="55" s="1"/>
  <c r="G86" i="34"/>
  <c r="D64" i="55" s="1"/>
  <c r="E86" i="34"/>
  <c r="C64" i="55" s="1"/>
  <c r="G85" i="34"/>
  <c r="D63" i="55" s="1"/>
  <c r="E85" i="34"/>
  <c r="C63" i="55" s="1"/>
  <c r="G84" i="34"/>
  <c r="D62" i="55" s="1"/>
  <c r="E84" i="34"/>
  <c r="C62" i="55" s="1"/>
  <c r="G83" i="34"/>
  <c r="D61" i="55" s="1"/>
  <c r="E83" i="34"/>
  <c r="C61" i="55" s="1"/>
  <c r="G82" i="34"/>
  <c r="D60" i="55" s="1"/>
  <c r="E82" i="34"/>
  <c r="C60" i="55" s="1"/>
  <c r="G81" i="34"/>
  <c r="D59" i="55" s="1"/>
  <c r="E81" i="34"/>
  <c r="C59" i="55" s="1"/>
  <c r="G80" i="34"/>
  <c r="D58" i="55" s="1"/>
  <c r="E80" i="34"/>
  <c r="C58" i="55" s="1"/>
  <c r="G78" i="34"/>
  <c r="D57" i="55" s="1"/>
  <c r="E78" i="34"/>
  <c r="C57" i="55" s="1"/>
  <c r="G77" i="34"/>
  <c r="D56" i="55" s="1"/>
  <c r="E77" i="34"/>
  <c r="C56" i="55" s="1"/>
  <c r="G76" i="34"/>
  <c r="D55" i="55" s="1"/>
  <c r="E76" i="34"/>
  <c r="C55" i="55" s="1"/>
  <c r="G75" i="34"/>
  <c r="D54" i="55" s="1"/>
  <c r="E75" i="34"/>
  <c r="C54" i="55" s="1"/>
  <c r="G74" i="34"/>
  <c r="E74" i="34"/>
  <c r="C53" i="55" s="1"/>
  <c r="G73" i="34"/>
  <c r="D52" i="55" s="1"/>
  <c r="E73" i="34"/>
  <c r="C52" i="55" s="1"/>
  <c r="G72" i="34"/>
  <c r="E72" i="34"/>
  <c r="C51" i="55" s="1"/>
  <c r="G70" i="34"/>
  <c r="D50" i="55" s="1"/>
  <c r="E70" i="34"/>
  <c r="C50" i="55" s="1"/>
  <c r="G69" i="34"/>
  <c r="D49" i="55" s="1"/>
  <c r="E69" i="34"/>
  <c r="C49" i="55" s="1"/>
  <c r="G68" i="34"/>
  <c r="E68" i="34"/>
  <c r="C48" i="55" s="1"/>
  <c r="G67" i="34"/>
  <c r="D47" i="55" s="1"/>
  <c r="E67" i="34"/>
  <c r="C47" i="55" s="1"/>
  <c r="G66" i="34"/>
  <c r="D46" i="55" s="1"/>
  <c r="E66" i="34"/>
  <c r="C46" i="55" s="1"/>
  <c r="G65" i="34"/>
  <c r="D45" i="55" s="1"/>
  <c r="E65" i="34"/>
  <c r="G64" i="34"/>
  <c r="D44" i="55" s="1"/>
  <c r="E64" i="34"/>
  <c r="C44" i="55" s="1"/>
  <c r="G59" i="34"/>
  <c r="D43" i="55" s="1"/>
  <c r="E59" i="34"/>
  <c r="C43" i="55" s="1"/>
  <c r="G58" i="34"/>
  <c r="D42" i="55" s="1"/>
  <c r="E58" i="34"/>
  <c r="C42" i="55" s="1"/>
  <c r="G57" i="34"/>
  <c r="E57" i="34"/>
  <c r="G56" i="34"/>
  <c r="E56" i="34"/>
  <c r="C40" i="55" s="1"/>
  <c r="G55" i="34"/>
  <c r="D39" i="55" s="1"/>
  <c r="E55" i="34"/>
  <c r="C39" i="55" s="1"/>
  <c r="G54" i="34"/>
  <c r="E54" i="34"/>
  <c r="G51" i="34"/>
  <c r="D37" i="55" s="1"/>
  <c r="E51" i="34"/>
  <c r="C37" i="55" s="1"/>
  <c r="G50" i="34"/>
  <c r="D36" i="55" s="1"/>
  <c r="E50" i="34"/>
  <c r="C36" i="55" s="1"/>
  <c r="G49" i="34"/>
  <c r="D35" i="55" s="1"/>
  <c r="E49" i="34"/>
  <c r="G48" i="34"/>
  <c r="E48" i="34"/>
  <c r="C34" i="55" s="1"/>
  <c r="G47" i="34"/>
  <c r="E47" i="34"/>
  <c r="C33" i="55" s="1"/>
  <c r="G46" i="34"/>
  <c r="D32" i="55" s="1"/>
  <c r="E46" i="34"/>
  <c r="C32" i="55" s="1"/>
  <c r="G40" i="34"/>
  <c r="D31" i="55" s="1"/>
  <c r="E40" i="34"/>
  <c r="C31" i="55" s="1"/>
  <c r="D40" i="34"/>
  <c r="C40" i="34"/>
  <c r="A40" i="34"/>
  <c r="G39" i="34"/>
  <c r="E39" i="34"/>
  <c r="C30" i="55" s="1"/>
  <c r="D39" i="34"/>
  <c r="C39" i="34"/>
  <c r="A39" i="34"/>
  <c r="G38" i="34"/>
  <c r="E38" i="34"/>
  <c r="C29" i="55" s="1"/>
  <c r="D38" i="34"/>
  <c r="C38" i="34"/>
  <c r="A38" i="34"/>
  <c r="G37" i="34"/>
  <c r="D28" i="55" s="1"/>
  <c r="E37" i="34"/>
  <c r="C28" i="55" s="1"/>
  <c r="D37" i="34"/>
  <c r="C37" i="34"/>
  <c r="A37" i="34"/>
  <c r="G36" i="34"/>
  <c r="D27" i="55" s="1"/>
  <c r="E36" i="34"/>
  <c r="C27" i="55" s="1"/>
  <c r="D36" i="34"/>
  <c r="C36" i="34"/>
  <c r="A36" i="34"/>
  <c r="G35" i="34"/>
  <c r="D26" i="55" s="1"/>
  <c r="E35" i="34"/>
  <c r="C26" i="55" s="1"/>
  <c r="D35" i="34"/>
  <c r="C35" i="34"/>
  <c r="A35" i="34"/>
  <c r="G32" i="34"/>
  <c r="E32" i="34"/>
  <c r="C25" i="55" s="1"/>
  <c r="D32" i="34"/>
  <c r="C32" i="34"/>
  <c r="A32" i="34"/>
  <c r="G31" i="34"/>
  <c r="D24" i="55" s="1"/>
  <c r="E31" i="34"/>
  <c r="C24" i="55" s="1"/>
  <c r="D31" i="34"/>
  <c r="C31" i="34"/>
  <c r="A31" i="34"/>
  <c r="G30" i="34"/>
  <c r="D23" i="55" s="1"/>
  <c r="E30" i="34"/>
  <c r="D30" i="34"/>
  <c r="C30" i="34"/>
  <c r="A30" i="34"/>
  <c r="G29" i="34"/>
  <c r="E29" i="34"/>
  <c r="C22" i="55" s="1"/>
  <c r="D29" i="34"/>
  <c r="C29" i="34"/>
  <c r="A29" i="34"/>
  <c r="G28" i="34"/>
  <c r="E28" i="34"/>
  <c r="C21" i="55" s="1"/>
  <c r="D28" i="34"/>
  <c r="C28" i="34"/>
  <c r="A28" i="34"/>
  <c r="G27" i="34"/>
  <c r="D20" i="55" s="1"/>
  <c r="E27" i="34"/>
  <c r="C20" i="55" s="1"/>
  <c r="D27" i="34"/>
  <c r="C27" i="34"/>
  <c r="A27" i="34"/>
  <c r="G24" i="34"/>
  <c r="D19" i="55" s="1"/>
  <c r="E24" i="34"/>
  <c r="C19" i="55" s="1"/>
  <c r="D24" i="34"/>
  <c r="C24" i="34"/>
  <c r="A24" i="34"/>
  <c r="G23" i="34"/>
  <c r="E23" i="34"/>
  <c r="D23" i="34"/>
  <c r="C23" i="34"/>
  <c r="A23" i="34"/>
  <c r="G22" i="34"/>
  <c r="E22" i="34"/>
  <c r="C17" i="55" s="1"/>
  <c r="D22" i="34"/>
  <c r="C22" i="34"/>
  <c r="A22" i="34"/>
  <c r="G21" i="34"/>
  <c r="D16" i="55" s="1"/>
  <c r="E21" i="34"/>
  <c r="C16" i="55" s="1"/>
  <c r="D21" i="34"/>
  <c r="C21" i="34"/>
  <c r="A21" i="34"/>
  <c r="G20" i="34"/>
  <c r="D15" i="55" s="1"/>
  <c r="E20" i="34"/>
  <c r="C15" i="55" s="1"/>
  <c r="D20" i="34"/>
  <c r="C20" i="34"/>
  <c r="A20" i="34"/>
  <c r="G19" i="34"/>
  <c r="D14" i="55" s="1"/>
  <c r="E19" i="34"/>
  <c r="C14" i="55" s="1"/>
  <c r="D19" i="34"/>
  <c r="C19" i="34"/>
  <c r="A19" i="34"/>
  <c r="G16" i="34"/>
  <c r="E16" i="34"/>
  <c r="C13" i="55" s="1"/>
  <c r="D16" i="34"/>
  <c r="C16" i="34"/>
  <c r="A16" i="34"/>
  <c r="G15" i="34"/>
  <c r="D12" i="55" s="1"/>
  <c r="E15" i="34"/>
  <c r="C12" i="55" s="1"/>
  <c r="D15" i="34"/>
  <c r="C15" i="34"/>
  <c r="A15" i="34"/>
  <c r="G14" i="34"/>
  <c r="E14" i="34"/>
  <c r="D14" i="34"/>
  <c r="C14" i="34"/>
  <c r="A14" i="34"/>
  <c r="G13" i="34"/>
  <c r="D10" i="55" s="1"/>
  <c r="E13" i="34"/>
  <c r="D13" i="34"/>
  <c r="C13" i="34"/>
  <c r="A13" i="34"/>
  <c r="G12" i="34"/>
  <c r="E12" i="34"/>
  <c r="C9" i="55" s="1"/>
  <c r="D12" i="34"/>
  <c r="C12" i="34"/>
  <c r="A12" i="34"/>
  <c r="G11" i="34"/>
  <c r="D8" i="55" s="1"/>
  <c r="E11" i="34"/>
  <c r="C8" i="55" s="1"/>
  <c r="D11" i="34"/>
  <c r="C11" i="34"/>
  <c r="A11" i="34"/>
  <c r="K5" i="34"/>
  <c r="J5" i="34"/>
  <c r="A1" i="34"/>
  <c r="A27" i="3" s="1"/>
  <c r="F81" i="57"/>
  <c r="F255" i="34" s="1"/>
  <c r="F209" i="55" s="1"/>
  <c r="G56" i="57"/>
  <c r="E56" i="57"/>
  <c r="G54" i="57"/>
  <c r="G53" i="57"/>
  <c r="G52" i="57"/>
  <c r="E52" i="57"/>
  <c r="G51" i="57"/>
  <c r="G50" i="57"/>
  <c r="E50" i="57"/>
  <c r="G49" i="57"/>
  <c r="G47" i="57"/>
  <c r="G46" i="57"/>
  <c r="G45" i="57"/>
  <c r="F45" i="57"/>
  <c r="F97" i="57" s="1"/>
  <c r="F271" i="34" s="1"/>
  <c r="F223" i="55" s="1"/>
  <c r="E45" i="57"/>
  <c r="G44" i="57"/>
  <c r="G43" i="57"/>
  <c r="G42" i="57"/>
  <c r="G40" i="57"/>
  <c r="G39" i="57"/>
  <c r="G38" i="57"/>
  <c r="G37" i="57"/>
  <c r="G36" i="57"/>
  <c r="G35" i="57"/>
  <c r="G33" i="57"/>
  <c r="G32" i="57"/>
  <c r="G31" i="57"/>
  <c r="F31" i="57"/>
  <c r="G30" i="57"/>
  <c r="E30" i="57"/>
  <c r="G29" i="57"/>
  <c r="G28" i="57"/>
  <c r="G26" i="57"/>
  <c r="G25" i="57"/>
  <c r="G24" i="57"/>
  <c r="F24" i="57"/>
  <c r="F73" i="57" s="1"/>
  <c r="F247" i="34" s="1"/>
  <c r="F202" i="55" s="1"/>
  <c r="G23" i="57"/>
  <c r="G22" i="57"/>
  <c r="G21" i="57"/>
  <c r="G19" i="57"/>
  <c r="G18" i="57"/>
  <c r="G17" i="57"/>
  <c r="F17" i="57"/>
  <c r="F65" i="57" s="1"/>
  <c r="G16" i="57"/>
  <c r="G15" i="57"/>
  <c r="G14" i="57"/>
  <c r="L5" i="57"/>
  <c r="K5" i="57"/>
  <c r="J5" i="57"/>
  <c r="A1" i="57"/>
  <c r="G773" i="33"/>
  <c r="E773" i="33"/>
  <c r="G772" i="33"/>
  <c r="E772" i="33"/>
  <c r="G771" i="33"/>
  <c r="E771" i="33"/>
  <c r="G770" i="33"/>
  <c r="E770" i="33"/>
  <c r="G769" i="33"/>
  <c r="E769" i="33"/>
  <c r="G768" i="33"/>
  <c r="E768" i="33"/>
  <c r="G767" i="33"/>
  <c r="E767" i="33"/>
  <c r="G766" i="33"/>
  <c r="E766" i="33"/>
  <c r="G765" i="33"/>
  <c r="E765" i="33"/>
  <c r="G764" i="33"/>
  <c r="E764" i="33"/>
  <c r="G763" i="33"/>
  <c r="E763" i="33"/>
  <c r="G762" i="33"/>
  <c r="E762" i="33"/>
  <c r="G761" i="33"/>
  <c r="E761" i="33"/>
  <c r="G745" i="33"/>
  <c r="E745" i="33"/>
  <c r="G743" i="33"/>
  <c r="G742" i="33"/>
  <c r="E742" i="33"/>
  <c r="D742" i="33"/>
  <c r="C742" i="33"/>
  <c r="B742" i="33"/>
  <c r="A742" i="33"/>
  <c r="G741" i="33"/>
  <c r="E741" i="33"/>
  <c r="D741" i="33"/>
  <c r="C741" i="33"/>
  <c r="B741" i="33"/>
  <c r="A741" i="33"/>
  <c r="G740" i="33"/>
  <c r="E740" i="33"/>
  <c r="D740" i="33"/>
  <c r="C740" i="33"/>
  <c r="B740" i="33"/>
  <c r="A740" i="33"/>
  <c r="G739" i="33"/>
  <c r="E739" i="33"/>
  <c r="D739" i="33"/>
  <c r="C739" i="33"/>
  <c r="B739" i="33"/>
  <c r="A739" i="33"/>
  <c r="G738" i="33"/>
  <c r="E738" i="33"/>
  <c r="D738" i="33"/>
  <c r="C738" i="33"/>
  <c r="B738" i="33"/>
  <c r="A738" i="33"/>
  <c r="G737" i="33"/>
  <c r="E737" i="33"/>
  <c r="D737" i="33"/>
  <c r="C737" i="33"/>
  <c r="B737" i="33"/>
  <c r="A737" i="33"/>
  <c r="G725" i="33"/>
  <c r="E725" i="33"/>
  <c r="G723" i="33"/>
  <c r="E723" i="33"/>
  <c r="D723" i="33"/>
  <c r="C723" i="33"/>
  <c r="B723" i="33"/>
  <c r="A723" i="33"/>
  <c r="G722" i="33"/>
  <c r="E722" i="33"/>
  <c r="D722" i="33"/>
  <c r="C722" i="33"/>
  <c r="B722" i="33"/>
  <c r="A722" i="33"/>
  <c r="G721" i="33"/>
  <c r="E721" i="33"/>
  <c r="D721" i="33"/>
  <c r="C721" i="33"/>
  <c r="B721" i="33"/>
  <c r="A721" i="33"/>
  <c r="G720" i="33"/>
  <c r="E720" i="33"/>
  <c r="D720" i="33"/>
  <c r="C720" i="33"/>
  <c r="B720" i="33"/>
  <c r="A720" i="33"/>
  <c r="G719" i="33"/>
  <c r="E719" i="33"/>
  <c r="D719" i="33"/>
  <c r="C719" i="33"/>
  <c r="B719" i="33"/>
  <c r="A719" i="33"/>
  <c r="G718" i="33"/>
  <c r="E718" i="33"/>
  <c r="D718" i="33"/>
  <c r="C718" i="33"/>
  <c r="B718" i="33"/>
  <c r="A718" i="33"/>
  <c r="G711" i="33"/>
  <c r="E711" i="33"/>
  <c r="G710" i="33"/>
  <c r="E710" i="33"/>
  <c r="G706" i="33"/>
  <c r="E706" i="33"/>
  <c r="G705" i="33"/>
  <c r="E705" i="33"/>
  <c r="G701" i="33"/>
  <c r="E701" i="33"/>
  <c r="G700" i="33"/>
  <c r="E700" i="33"/>
  <c r="G696" i="33"/>
  <c r="E696" i="33"/>
  <c r="G695" i="33"/>
  <c r="E695" i="33"/>
  <c r="G691" i="33"/>
  <c r="E691" i="33"/>
  <c r="G690" i="33"/>
  <c r="E690" i="33"/>
  <c r="G686" i="33"/>
  <c r="E686" i="33"/>
  <c r="G685" i="33"/>
  <c r="E685" i="33"/>
  <c r="G679" i="33"/>
  <c r="E679" i="33"/>
  <c r="G678" i="33"/>
  <c r="E678" i="33"/>
  <c r="G677" i="33"/>
  <c r="E677" i="33"/>
  <c r="G676" i="33"/>
  <c r="E676" i="33"/>
  <c r="G675" i="33"/>
  <c r="E675" i="33"/>
  <c r="G674" i="33"/>
  <c r="E674" i="33"/>
  <c r="G673" i="33"/>
  <c r="E673" i="33"/>
  <c r="G672" i="33"/>
  <c r="E672" i="33"/>
  <c r="G671" i="33"/>
  <c r="E671" i="33"/>
  <c r="G670" i="33"/>
  <c r="E670" i="33"/>
  <c r="G669" i="33"/>
  <c r="E669" i="33"/>
  <c r="G668" i="33"/>
  <c r="E668" i="33"/>
  <c r="G664" i="33"/>
  <c r="E664" i="33"/>
  <c r="G663" i="33"/>
  <c r="E663" i="33"/>
  <c r="G662" i="33"/>
  <c r="E662" i="33"/>
  <c r="G661" i="33"/>
  <c r="E661" i="33"/>
  <c r="G660" i="33"/>
  <c r="E660" i="33"/>
  <c r="G659" i="33"/>
  <c r="E659" i="33"/>
  <c r="G658" i="33"/>
  <c r="E658" i="33"/>
  <c r="G657" i="33"/>
  <c r="E657" i="33"/>
  <c r="G656" i="33"/>
  <c r="E656" i="33"/>
  <c r="G655" i="33"/>
  <c r="E655" i="33"/>
  <c r="G654" i="33"/>
  <c r="E654" i="33"/>
  <c r="G653" i="33"/>
  <c r="E653" i="33"/>
  <c r="G649" i="33"/>
  <c r="E649" i="33"/>
  <c r="G648" i="33"/>
  <c r="E648" i="33"/>
  <c r="G647" i="33"/>
  <c r="E647" i="33"/>
  <c r="G646" i="33"/>
  <c r="E646" i="33"/>
  <c r="G645" i="33"/>
  <c r="E645" i="33"/>
  <c r="G644" i="33"/>
  <c r="E644" i="33"/>
  <c r="G643" i="33"/>
  <c r="E643" i="33"/>
  <c r="G642" i="33"/>
  <c r="E642" i="33"/>
  <c r="G641" i="33"/>
  <c r="E641" i="33"/>
  <c r="G640" i="33"/>
  <c r="E640" i="33"/>
  <c r="G639" i="33"/>
  <c r="E639" i="33"/>
  <c r="G638" i="33"/>
  <c r="E638" i="33"/>
  <c r="G634" i="33"/>
  <c r="E634" i="33"/>
  <c r="G633" i="33"/>
  <c r="E633" i="33"/>
  <c r="G632" i="33"/>
  <c r="E632" i="33"/>
  <c r="G631" i="33"/>
  <c r="E631" i="33"/>
  <c r="G630" i="33"/>
  <c r="E630" i="33"/>
  <c r="G629" i="33"/>
  <c r="E629" i="33"/>
  <c r="G628" i="33"/>
  <c r="E628" i="33"/>
  <c r="G627" i="33"/>
  <c r="E627" i="33"/>
  <c r="G626" i="33"/>
  <c r="E626" i="33"/>
  <c r="G625" i="33"/>
  <c r="E625" i="33"/>
  <c r="G624" i="33"/>
  <c r="E624" i="33"/>
  <c r="G623" i="33"/>
  <c r="E623" i="33"/>
  <c r="G619" i="33"/>
  <c r="E619" i="33"/>
  <c r="G618" i="33"/>
  <c r="E618" i="33"/>
  <c r="G617" i="33"/>
  <c r="E617" i="33"/>
  <c r="G616" i="33"/>
  <c r="E616" i="33"/>
  <c r="G615" i="33"/>
  <c r="E615" i="33"/>
  <c r="G614" i="33"/>
  <c r="E614" i="33"/>
  <c r="G613" i="33"/>
  <c r="E613" i="33"/>
  <c r="G612" i="33"/>
  <c r="E612" i="33"/>
  <c r="G611" i="33"/>
  <c r="E611" i="33"/>
  <c r="G610" i="33"/>
  <c r="E610" i="33"/>
  <c r="G609" i="33"/>
  <c r="E609" i="33"/>
  <c r="G608" i="33"/>
  <c r="E608" i="33"/>
  <c r="G604" i="33"/>
  <c r="E604" i="33"/>
  <c r="G603" i="33"/>
  <c r="E603" i="33"/>
  <c r="G602" i="33"/>
  <c r="E602" i="33"/>
  <c r="G601" i="33"/>
  <c r="E601" i="33"/>
  <c r="G600" i="33"/>
  <c r="E600" i="33"/>
  <c r="G599" i="33"/>
  <c r="E599" i="33"/>
  <c r="G598" i="33"/>
  <c r="E598" i="33"/>
  <c r="G597" i="33"/>
  <c r="E597" i="33"/>
  <c r="G596" i="33"/>
  <c r="E596" i="33"/>
  <c r="G595" i="33"/>
  <c r="E595" i="33"/>
  <c r="G594" i="33"/>
  <c r="E594" i="33"/>
  <c r="G593" i="33"/>
  <c r="E593" i="33"/>
  <c r="G587" i="33"/>
  <c r="E587" i="33"/>
  <c r="G586" i="33"/>
  <c r="E586" i="33"/>
  <c r="G585" i="33"/>
  <c r="E585" i="33"/>
  <c r="G584" i="33"/>
  <c r="E584" i="33"/>
  <c r="G583" i="33"/>
  <c r="E583" i="33"/>
  <c r="G582" i="33"/>
  <c r="E582" i="33"/>
  <c r="G581" i="33"/>
  <c r="E581" i="33"/>
  <c r="G580" i="33"/>
  <c r="E580" i="33"/>
  <c r="G579" i="33"/>
  <c r="E579" i="33"/>
  <c r="G575" i="33"/>
  <c r="E575" i="33"/>
  <c r="G574" i="33"/>
  <c r="E574" i="33"/>
  <c r="G573" i="33"/>
  <c r="E573" i="33"/>
  <c r="G572" i="33"/>
  <c r="E572" i="33"/>
  <c r="G571" i="33"/>
  <c r="E571" i="33"/>
  <c r="G570" i="33"/>
  <c r="E570" i="33"/>
  <c r="G569" i="33"/>
  <c r="E569" i="33"/>
  <c r="G568" i="33"/>
  <c r="E568" i="33"/>
  <c r="G567" i="33"/>
  <c r="E567" i="33"/>
  <c r="G563" i="33"/>
  <c r="E563" i="33"/>
  <c r="G562" i="33"/>
  <c r="E562" i="33"/>
  <c r="G561" i="33"/>
  <c r="E561" i="33"/>
  <c r="G560" i="33"/>
  <c r="E560" i="33"/>
  <c r="G559" i="33"/>
  <c r="E559" i="33"/>
  <c r="G558" i="33"/>
  <c r="E558" i="33"/>
  <c r="G557" i="33"/>
  <c r="E557" i="33"/>
  <c r="G556" i="33"/>
  <c r="E556" i="33"/>
  <c r="G555" i="33"/>
  <c r="E555" i="33"/>
  <c r="G551" i="33"/>
  <c r="E551" i="33"/>
  <c r="G550" i="33"/>
  <c r="E550" i="33"/>
  <c r="G549" i="33"/>
  <c r="E549" i="33"/>
  <c r="G548" i="33"/>
  <c r="E548" i="33"/>
  <c r="G547" i="33"/>
  <c r="E547" i="33"/>
  <c r="G546" i="33"/>
  <c r="E546" i="33"/>
  <c r="G545" i="33"/>
  <c r="E545" i="33"/>
  <c r="G544" i="33"/>
  <c r="E544" i="33"/>
  <c r="G543" i="33"/>
  <c r="E543" i="33"/>
  <c r="G539" i="33"/>
  <c r="E539" i="33"/>
  <c r="G538" i="33"/>
  <c r="E538" i="33"/>
  <c r="G537" i="33"/>
  <c r="E537" i="33"/>
  <c r="G536" i="33"/>
  <c r="E536" i="33"/>
  <c r="G535" i="33"/>
  <c r="E535" i="33"/>
  <c r="G534" i="33"/>
  <c r="E534" i="33"/>
  <c r="G533" i="33"/>
  <c r="E533" i="33"/>
  <c r="G532" i="33"/>
  <c r="E532" i="33"/>
  <c r="G531" i="33"/>
  <c r="E531" i="33"/>
  <c r="G527" i="33"/>
  <c r="E527" i="33"/>
  <c r="G526" i="33"/>
  <c r="E526" i="33"/>
  <c r="G525" i="33"/>
  <c r="E525" i="33"/>
  <c r="G524" i="33"/>
  <c r="E524" i="33"/>
  <c r="G523" i="33"/>
  <c r="E523" i="33"/>
  <c r="G522" i="33"/>
  <c r="E522" i="33"/>
  <c r="G521" i="33"/>
  <c r="E521" i="33"/>
  <c r="G520" i="33"/>
  <c r="E520" i="33"/>
  <c r="G519" i="33"/>
  <c r="E519" i="33"/>
  <c r="F498" i="33"/>
  <c r="F497" i="33"/>
  <c r="F493" i="33"/>
  <c r="F675" i="33" s="1"/>
  <c r="F492" i="33"/>
  <c r="F198" i="34" s="1"/>
  <c r="F161" i="55" s="1"/>
  <c r="F485" i="33"/>
  <c r="F674" i="33" s="1"/>
  <c r="F467" i="33"/>
  <c r="F173" i="34" s="1"/>
  <c r="F139" i="55" s="1"/>
  <c r="F426" i="33"/>
  <c r="G383" i="33"/>
  <c r="E383" i="33"/>
  <c r="G382" i="33"/>
  <c r="E382" i="33"/>
  <c r="G381" i="33"/>
  <c r="E381" i="33"/>
  <c r="G380" i="33"/>
  <c r="E380" i="33"/>
  <c r="F377" i="33"/>
  <c r="F369" i="33"/>
  <c r="G342" i="33"/>
  <c r="E342" i="33"/>
  <c r="G338" i="33"/>
  <c r="E338" i="33"/>
  <c r="G337" i="33"/>
  <c r="E337" i="33"/>
  <c r="F334" i="33"/>
  <c r="E334" i="33"/>
  <c r="E333" i="33"/>
  <c r="E328" i="33"/>
  <c r="F326" i="33"/>
  <c r="E326" i="33"/>
  <c r="F321" i="33"/>
  <c r="G319" i="33"/>
  <c r="F319" i="33"/>
  <c r="G318" i="33"/>
  <c r="G314" i="33"/>
  <c r="E314" i="33"/>
  <c r="G313" i="33"/>
  <c r="E313" i="33"/>
  <c r="E310" i="33"/>
  <c r="G309" i="33"/>
  <c r="E306" i="33"/>
  <c r="G305" i="33"/>
  <c r="E305" i="33"/>
  <c r="G304" i="33"/>
  <c r="G301" i="33"/>
  <c r="E301" i="33"/>
  <c r="G298" i="33"/>
  <c r="E298" i="33"/>
  <c r="G295" i="33"/>
  <c r="G294" i="33"/>
  <c r="E294" i="33"/>
  <c r="G290" i="33"/>
  <c r="E290" i="33"/>
  <c r="G289" i="33"/>
  <c r="E289" i="33"/>
  <c r="E287" i="33"/>
  <c r="F283" i="33"/>
  <c r="G282" i="33"/>
  <c r="E282" i="33"/>
  <c r="G281" i="33"/>
  <c r="E281" i="33"/>
  <c r="G280" i="33"/>
  <c r="G273" i="33"/>
  <c r="E273" i="33"/>
  <c r="G266" i="33"/>
  <c r="E266" i="33"/>
  <c r="G265" i="33"/>
  <c r="E265" i="33"/>
  <c r="G264" i="33"/>
  <c r="E264" i="33"/>
  <c r="F263" i="33"/>
  <c r="F261" i="33"/>
  <c r="E261" i="33"/>
  <c r="G260" i="33"/>
  <c r="G259" i="33"/>
  <c r="G248" i="33"/>
  <c r="E246" i="33"/>
  <c r="G242" i="33"/>
  <c r="E242" i="33"/>
  <c r="G241" i="33"/>
  <c r="E241" i="33"/>
  <c r="E240" i="33"/>
  <c r="G237" i="33"/>
  <c r="G235" i="33"/>
  <c r="G229" i="33"/>
  <c r="E229" i="33"/>
  <c r="E224" i="33"/>
  <c r="G218" i="33"/>
  <c r="E218" i="33"/>
  <c r="G217" i="33"/>
  <c r="E217" i="33"/>
  <c r="E214" i="33"/>
  <c r="E212" i="33"/>
  <c r="G206" i="33"/>
  <c r="E206" i="33"/>
  <c r="G205" i="33"/>
  <c r="E204" i="33"/>
  <c r="G200" i="33"/>
  <c r="E198" i="33"/>
  <c r="G192" i="33"/>
  <c r="G336" i="33" s="1"/>
  <c r="F192" i="33"/>
  <c r="F509" i="33" s="1"/>
  <c r="F677" i="33" s="1"/>
  <c r="E192" i="33"/>
  <c r="E336" i="33" s="1"/>
  <c r="G191" i="33"/>
  <c r="G312" i="33" s="1"/>
  <c r="E191" i="33"/>
  <c r="E312" i="33" s="1"/>
  <c r="G190" i="33"/>
  <c r="G288" i="33" s="1"/>
  <c r="E190" i="33"/>
  <c r="E288" i="33" s="1"/>
  <c r="G189" i="33"/>
  <c r="E189" i="33"/>
  <c r="G188" i="33"/>
  <c r="G240" i="33" s="1"/>
  <c r="E188" i="33"/>
  <c r="G187" i="33"/>
  <c r="G216" i="33" s="1"/>
  <c r="E187" i="33"/>
  <c r="E216" i="33" s="1"/>
  <c r="G185" i="33"/>
  <c r="G335" i="33" s="1"/>
  <c r="F185" i="33"/>
  <c r="F501" i="33" s="1"/>
  <c r="E185" i="33"/>
  <c r="E335" i="33" s="1"/>
  <c r="G184" i="33"/>
  <c r="G311" i="33" s="1"/>
  <c r="E184" i="33"/>
  <c r="E311" i="33" s="1"/>
  <c r="G183" i="33"/>
  <c r="G287" i="33" s="1"/>
  <c r="F183" i="33"/>
  <c r="E183" i="33"/>
  <c r="G182" i="33"/>
  <c r="G263" i="33" s="1"/>
  <c r="F182" i="33"/>
  <c r="E182" i="33"/>
  <c r="E263" i="33" s="1"/>
  <c r="G181" i="33"/>
  <c r="G239" i="33" s="1"/>
  <c r="F181" i="33"/>
  <c r="F239" i="33" s="1"/>
  <c r="E181" i="33"/>
  <c r="E239" i="33" s="1"/>
  <c r="G180" i="33"/>
  <c r="G215" i="33" s="1"/>
  <c r="F180" i="33"/>
  <c r="F215" i="33" s="1"/>
  <c r="E180" i="33"/>
  <c r="E215" i="33" s="1"/>
  <c r="G178" i="33"/>
  <c r="G334" i="33" s="1"/>
  <c r="F178" i="33"/>
  <c r="E178" i="33"/>
  <c r="G177" i="33"/>
  <c r="G310" i="33" s="1"/>
  <c r="F177" i="33"/>
  <c r="F310" i="33" s="1"/>
  <c r="E177" i="33"/>
  <c r="G176" i="33"/>
  <c r="G286" i="33" s="1"/>
  <c r="E176" i="33"/>
  <c r="E286" i="33" s="1"/>
  <c r="G175" i="33"/>
  <c r="G262" i="33" s="1"/>
  <c r="E175" i="33"/>
  <c r="E262" i="33" s="1"/>
  <c r="G174" i="33"/>
  <c r="G238" i="33" s="1"/>
  <c r="E174" i="33"/>
  <c r="E238" i="33" s="1"/>
  <c r="G173" i="33"/>
  <c r="G214" i="33" s="1"/>
  <c r="E173" i="33"/>
  <c r="G171" i="33"/>
  <c r="G333" i="33" s="1"/>
  <c r="F171" i="33"/>
  <c r="F333" i="33" s="1"/>
  <c r="E171" i="33"/>
  <c r="G170" i="33"/>
  <c r="F170" i="33"/>
  <c r="E170" i="33"/>
  <c r="E309" i="33" s="1"/>
  <c r="G169" i="33"/>
  <c r="G285" i="33" s="1"/>
  <c r="F169" i="33"/>
  <c r="E169" i="33"/>
  <c r="E285" i="33" s="1"/>
  <c r="G168" i="33"/>
  <c r="G261" i="33" s="1"/>
  <c r="F168" i="33"/>
  <c r="F482" i="33" s="1"/>
  <c r="F188" i="34" s="1"/>
  <c r="F152" i="55" s="1"/>
  <c r="E168" i="33"/>
  <c r="G167" i="33"/>
  <c r="E167" i="33"/>
  <c r="E237" i="33" s="1"/>
  <c r="G166" i="33"/>
  <c r="G213" i="33" s="1"/>
  <c r="E166" i="33"/>
  <c r="E213" i="33" s="1"/>
  <c r="G164" i="33"/>
  <c r="G332" i="33" s="1"/>
  <c r="F164" i="33"/>
  <c r="E164" i="33"/>
  <c r="E332" i="33" s="1"/>
  <c r="G163" i="33"/>
  <c r="G308" i="33" s="1"/>
  <c r="E163" i="33"/>
  <c r="E308" i="33" s="1"/>
  <c r="G162" i="33"/>
  <c r="G284" i="33" s="1"/>
  <c r="E162" i="33"/>
  <c r="E284" i="33" s="1"/>
  <c r="G161" i="33"/>
  <c r="E161" i="33"/>
  <c r="E260" i="33" s="1"/>
  <c r="G160" i="33"/>
  <c r="G236" i="33" s="1"/>
  <c r="E160" i="33"/>
  <c r="E236" i="33" s="1"/>
  <c r="G159" i="33"/>
  <c r="G212" i="33" s="1"/>
  <c r="E159" i="33"/>
  <c r="G157" i="33"/>
  <c r="G331" i="33" s="1"/>
  <c r="F157" i="33"/>
  <c r="F331" i="33" s="1"/>
  <c r="E157" i="33"/>
  <c r="E331" i="33" s="1"/>
  <c r="G156" i="33"/>
  <c r="G307" i="33" s="1"/>
  <c r="E156" i="33"/>
  <c r="E307" i="33" s="1"/>
  <c r="G155" i="33"/>
  <c r="G283" i="33" s="1"/>
  <c r="F155" i="33"/>
  <c r="E155" i="33"/>
  <c r="E283" i="33" s="1"/>
  <c r="G154" i="33"/>
  <c r="E154" i="33"/>
  <c r="E259" i="33" s="1"/>
  <c r="G153" i="33"/>
  <c r="E153" i="33"/>
  <c r="E235" i="33" s="1"/>
  <c r="G152" i="33"/>
  <c r="G211" i="33" s="1"/>
  <c r="E152" i="33"/>
  <c r="E211" i="33" s="1"/>
  <c r="G150" i="33"/>
  <c r="G330" i="33" s="1"/>
  <c r="F150" i="33"/>
  <c r="F461" i="33" s="1"/>
  <c r="E150" i="33"/>
  <c r="E330" i="33" s="1"/>
  <c r="G149" i="33"/>
  <c r="G306" i="33" s="1"/>
  <c r="E149" i="33"/>
  <c r="G148" i="33"/>
  <c r="E148" i="33"/>
  <c r="G147" i="33"/>
  <c r="G258" i="33" s="1"/>
  <c r="E147" i="33"/>
  <c r="E258" i="33" s="1"/>
  <c r="G146" i="33"/>
  <c r="G234" i="33" s="1"/>
  <c r="E146" i="33"/>
  <c r="E234" i="33" s="1"/>
  <c r="G145" i="33"/>
  <c r="G210" i="33" s="1"/>
  <c r="E145" i="33"/>
  <c r="E210" i="33" s="1"/>
  <c r="G143" i="33"/>
  <c r="G329" i="33" s="1"/>
  <c r="F143" i="33"/>
  <c r="E143" i="33"/>
  <c r="E329" i="33" s="1"/>
  <c r="G142" i="33"/>
  <c r="E142" i="33"/>
  <c r="G141" i="33"/>
  <c r="E141" i="33"/>
  <c r="G140" i="33"/>
  <c r="G257" i="33" s="1"/>
  <c r="E140" i="33"/>
  <c r="E257" i="33" s="1"/>
  <c r="G139" i="33"/>
  <c r="G233" i="33" s="1"/>
  <c r="E139" i="33"/>
  <c r="E233" i="33" s="1"/>
  <c r="G138" i="33"/>
  <c r="G209" i="33" s="1"/>
  <c r="E138" i="33"/>
  <c r="E209" i="33" s="1"/>
  <c r="G136" i="33"/>
  <c r="G328" i="33" s="1"/>
  <c r="F136" i="33"/>
  <c r="E136" i="33"/>
  <c r="G135" i="33"/>
  <c r="E135" i="33"/>
  <c r="E304" i="33" s="1"/>
  <c r="G134" i="33"/>
  <c r="E134" i="33"/>
  <c r="E280" i="33" s="1"/>
  <c r="G133" i="33"/>
  <c r="G256" i="33" s="1"/>
  <c r="E133" i="33"/>
  <c r="E256" i="33" s="1"/>
  <c r="G132" i="33"/>
  <c r="G232" i="33" s="1"/>
  <c r="E132" i="33"/>
  <c r="E232" i="33" s="1"/>
  <c r="G131" i="33"/>
  <c r="G208" i="33" s="1"/>
  <c r="E131" i="33"/>
  <c r="E208" i="33" s="1"/>
  <c r="G127" i="33"/>
  <c r="G327" i="33" s="1"/>
  <c r="F127" i="33"/>
  <c r="E127" i="33"/>
  <c r="E327" i="33" s="1"/>
  <c r="G126" i="33"/>
  <c r="G303" i="33" s="1"/>
  <c r="E126" i="33"/>
  <c r="E303" i="33" s="1"/>
  <c r="G125" i="33"/>
  <c r="G279" i="33" s="1"/>
  <c r="E125" i="33"/>
  <c r="E279" i="33" s="1"/>
  <c r="G124" i="33"/>
  <c r="G255" i="33" s="1"/>
  <c r="E124" i="33"/>
  <c r="E255" i="33" s="1"/>
  <c r="G123" i="33"/>
  <c r="G231" i="33" s="1"/>
  <c r="E123" i="33"/>
  <c r="E231" i="33" s="1"/>
  <c r="G122" i="33"/>
  <c r="G207" i="33" s="1"/>
  <c r="E122" i="33"/>
  <c r="E207" i="33" s="1"/>
  <c r="G120" i="33"/>
  <c r="G326" i="33" s="1"/>
  <c r="F120" i="33"/>
  <c r="E120" i="33"/>
  <c r="G119" i="33"/>
  <c r="G302" i="33" s="1"/>
  <c r="E119" i="33"/>
  <c r="E302" i="33" s="1"/>
  <c r="G118" i="33"/>
  <c r="G278" i="33" s="1"/>
  <c r="F118" i="33"/>
  <c r="F278" i="33" s="1"/>
  <c r="E118" i="33"/>
  <c r="E278" i="33" s="1"/>
  <c r="G117" i="33"/>
  <c r="G254" i="33" s="1"/>
  <c r="E117" i="33"/>
  <c r="E254" i="33" s="1"/>
  <c r="G116" i="33"/>
  <c r="G230" i="33" s="1"/>
  <c r="E116" i="33"/>
  <c r="E230" i="33" s="1"/>
  <c r="G115" i="33"/>
  <c r="F115" i="33"/>
  <c r="F421" i="33" s="1"/>
  <c r="E115" i="33"/>
  <c r="G113" i="33"/>
  <c r="G325" i="33" s="1"/>
  <c r="F113" i="33"/>
  <c r="E113" i="33"/>
  <c r="E325" i="33" s="1"/>
  <c r="G112" i="33"/>
  <c r="E112" i="33"/>
  <c r="G111" i="33"/>
  <c r="G277" i="33" s="1"/>
  <c r="E111" i="33"/>
  <c r="E277" i="33" s="1"/>
  <c r="G110" i="33"/>
  <c r="G253" i="33" s="1"/>
  <c r="E110" i="33"/>
  <c r="E253" i="33" s="1"/>
  <c r="G109" i="33"/>
  <c r="E109" i="33"/>
  <c r="G108" i="33"/>
  <c r="E108" i="33"/>
  <c r="E205" i="33" s="1"/>
  <c r="G106" i="33"/>
  <c r="G324" i="33" s="1"/>
  <c r="F106" i="33"/>
  <c r="F410" i="33" s="1"/>
  <c r="F119" i="34" s="1"/>
  <c r="F92" i="55" s="1"/>
  <c r="E106" i="33"/>
  <c r="E324" i="33" s="1"/>
  <c r="G105" i="33"/>
  <c r="G300" i="33" s="1"/>
  <c r="E105" i="33"/>
  <c r="E300" i="33" s="1"/>
  <c r="G104" i="33"/>
  <c r="G276" i="33" s="1"/>
  <c r="F104" i="33"/>
  <c r="E104" i="33"/>
  <c r="E276" i="33" s="1"/>
  <c r="G103" i="33"/>
  <c r="G252" i="33" s="1"/>
  <c r="E103" i="33"/>
  <c r="E252" i="33" s="1"/>
  <c r="G102" i="33"/>
  <c r="G228" i="33" s="1"/>
  <c r="E102" i="33"/>
  <c r="E228" i="33" s="1"/>
  <c r="G101" i="33"/>
  <c r="G204" i="33" s="1"/>
  <c r="E101" i="33"/>
  <c r="G99" i="33"/>
  <c r="G323" i="33" s="1"/>
  <c r="F99" i="33"/>
  <c r="F402" i="33" s="1"/>
  <c r="E99" i="33"/>
  <c r="E323" i="33" s="1"/>
  <c r="G98" i="33"/>
  <c r="G299" i="33" s="1"/>
  <c r="E98" i="33"/>
  <c r="E299" i="33" s="1"/>
  <c r="G97" i="33"/>
  <c r="G275" i="33" s="1"/>
  <c r="F97" i="33"/>
  <c r="E97" i="33"/>
  <c r="E275" i="33" s="1"/>
  <c r="G96" i="33"/>
  <c r="G251" i="33" s="1"/>
  <c r="E96" i="33"/>
  <c r="E251" i="33" s="1"/>
  <c r="G95" i="33"/>
  <c r="G227" i="33" s="1"/>
  <c r="E95" i="33"/>
  <c r="E227" i="33" s="1"/>
  <c r="G94" i="33"/>
  <c r="G203" i="33" s="1"/>
  <c r="F94" i="33"/>
  <c r="F203" i="33" s="1"/>
  <c r="E94" i="33"/>
  <c r="E203" i="33" s="1"/>
  <c r="G92" i="33"/>
  <c r="G322" i="33" s="1"/>
  <c r="F92" i="33"/>
  <c r="F322" i="33" s="1"/>
  <c r="E92" i="33"/>
  <c r="E322" i="33" s="1"/>
  <c r="G91" i="33"/>
  <c r="E91" i="33"/>
  <c r="G90" i="33"/>
  <c r="G274" i="33" s="1"/>
  <c r="F90" i="33"/>
  <c r="E90" i="33"/>
  <c r="E274" i="33" s="1"/>
  <c r="G89" i="33"/>
  <c r="G250" i="33" s="1"/>
  <c r="E89" i="33"/>
  <c r="E250" i="33" s="1"/>
  <c r="G88" i="33"/>
  <c r="G226" i="33" s="1"/>
  <c r="E88" i="33"/>
  <c r="E226" i="33" s="1"/>
  <c r="G87" i="33"/>
  <c r="G202" i="33" s="1"/>
  <c r="E87" i="33"/>
  <c r="E202" i="33" s="1"/>
  <c r="G83" i="33"/>
  <c r="G321" i="33" s="1"/>
  <c r="F83" i="33"/>
  <c r="E83" i="33"/>
  <c r="E321" i="33" s="1"/>
  <c r="G82" i="33"/>
  <c r="G297" i="33" s="1"/>
  <c r="E82" i="33"/>
  <c r="E297" i="33" s="1"/>
  <c r="G81" i="33"/>
  <c r="E81" i="33"/>
  <c r="G80" i="33"/>
  <c r="G249" i="33" s="1"/>
  <c r="E80" i="33"/>
  <c r="E249" i="33" s="1"/>
  <c r="G79" i="33"/>
  <c r="G225" i="33" s="1"/>
  <c r="E79" i="33"/>
  <c r="E225" i="33" s="1"/>
  <c r="G78" i="33"/>
  <c r="G201" i="33" s="1"/>
  <c r="E78" i="33"/>
  <c r="E201" i="33" s="1"/>
  <c r="G76" i="33"/>
  <c r="G320" i="33" s="1"/>
  <c r="F76" i="33"/>
  <c r="F320" i="33" s="1"/>
  <c r="E76" i="33"/>
  <c r="E320" i="33" s="1"/>
  <c r="G75" i="33"/>
  <c r="G296" i="33" s="1"/>
  <c r="E75" i="33"/>
  <c r="E296" i="33" s="1"/>
  <c r="G74" i="33"/>
  <c r="G272" i="33" s="1"/>
  <c r="E74" i="33"/>
  <c r="E272" i="33" s="1"/>
  <c r="G73" i="33"/>
  <c r="E73" i="33"/>
  <c r="E248" i="33" s="1"/>
  <c r="G72" i="33"/>
  <c r="G224" i="33" s="1"/>
  <c r="E72" i="33"/>
  <c r="G71" i="33"/>
  <c r="E71" i="33"/>
  <c r="E200" i="33" s="1"/>
  <c r="G69" i="33"/>
  <c r="F69" i="33"/>
  <c r="F361" i="33" s="1"/>
  <c r="F580" i="33" s="1"/>
  <c r="E69" i="33"/>
  <c r="E319" i="33" s="1"/>
  <c r="G68" i="33"/>
  <c r="E68" i="33"/>
  <c r="E295" i="33" s="1"/>
  <c r="G67" i="33"/>
  <c r="G271" i="33" s="1"/>
  <c r="E67" i="33"/>
  <c r="E271" i="33" s="1"/>
  <c r="G66" i="33"/>
  <c r="G247" i="33" s="1"/>
  <c r="E66" i="33"/>
  <c r="E247" i="33" s="1"/>
  <c r="G65" i="33"/>
  <c r="G223" i="33" s="1"/>
  <c r="E65" i="33"/>
  <c r="E223" i="33" s="1"/>
  <c r="G64" i="33"/>
  <c r="G199" i="33" s="1"/>
  <c r="E64" i="33"/>
  <c r="E199" i="33" s="1"/>
  <c r="G62" i="33"/>
  <c r="F62" i="33"/>
  <c r="E62" i="33"/>
  <c r="E318" i="33" s="1"/>
  <c r="G61" i="33"/>
  <c r="E61" i="33"/>
  <c r="G60" i="33"/>
  <c r="G270" i="33" s="1"/>
  <c r="E60" i="33"/>
  <c r="E270" i="33" s="1"/>
  <c r="G59" i="33"/>
  <c r="G246" i="33" s="1"/>
  <c r="E59" i="33"/>
  <c r="G58" i="33"/>
  <c r="G222" i="33" s="1"/>
  <c r="E58" i="33"/>
  <c r="E222" i="33" s="1"/>
  <c r="G57" i="33"/>
  <c r="G198" i="33" s="1"/>
  <c r="E57" i="33"/>
  <c r="G30" i="33"/>
  <c r="E30" i="33"/>
  <c r="G27" i="33"/>
  <c r="G231" i="34" s="1"/>
  <c r="D190" i="55" s="1"/>
  <c r="E27" i="33"/>
  <c r="E231" i="34" s="1"/>
  <c r="C190" i="55" s="1"/>
  <c r="G26" i="33"/>
  <c r="G230" i="34" s="1"/>
  <c r="D189" i="55" s="1"/>
  <c r="E26" i="33"/>
  <c r="E230" i="34" s="1"/>
  <c r="C189" i="55" s="1"/>
  <c r="G25" i="33"/>
  <c r="G229" i="34" s="1"/>
  <c r="D188" i="55" s="1"/>
  <c r="E25" i="33"/>
  <c r="E229" i="34" s="1"/>
  <c r="C188" i="55" s="1"/>
  <c r="G24" i="33"/>
  <c r="G228" i="34" s="1"/>
  <c r="D187" i="55" s="1"/>
  <c r="E24" i="33"/>
  <c r="E228" i="34" s="1"/>
  <c r="C187" i="55" s="1"/>
  <c r="G23" i="33"/>
  <c r="E23" i="33"/>
  <c r="G22" i="33"/>
  <c r="E22" i="33"/>
  <c r="E226" i="34" s="1"/>
  <c r="C185" i="55" s="1"/>
  <c r="G19" i="33"/>
  <c r="G223" i="34" s="1"/>
  <c r="D183" i="55" s="1"/>
  <c r="E19" i="33"/>
  <c r="E223" i="34" s="1"/>
  <c r="C183" i="55" s="1"/>
  <c r="G18" i="33"/>
  <c r="G222" i="34" s="1"/>
  <c r="D182" i="55" s="1"/>
  <c r="E18" i="33"/>
  <c r="E222" i="34" s="1"/>
  <c r="C182" i="55" s="1"/>
  <c r="G17" i="33"/>
  <c r="G221" i="34" s="1"/>
  <c r="D181" i="55" s="1"/>
  <c r="E17" i="33"/>
  <c r="E221" i="34" s="1"/>
  <c r="C181" i="55" s="1"/>
  <c r="G16" i="33"/>
  <c r="G220" i="34" s="1"/>
  <c r="D180" i="55" s="1"/>
  <c r="E16" i="33"/>
  <c r="E220" i="34" s="1"/>
  <c r="C180" i="55" s="1"/>
  <c r="G15" i="33"/>
  <c r="G219" i="34" s="1"/>
  <c r="D179" i="55" s="1"/>
  <c r="E15" i="33"/>
  <c r="G14" i="33"/>
  <c r="G218" i="34" s="1"/>
  <c r="D178" i="55" s="1"/>
  <c r="E14" i="33"/>
  <c r="E218" i="34" s="1"/>
  <c r="C178" i="55" s="1"/>
  <c r="A1" i="33"/>
  <c r="A21" i="3" s="1"/>
  <c r="I107" i="31"/>
  <c r="H107" i="31"/>
  <c r="G107" i="31"/>
  <c r="F107" i="31"/>
  <c r="E107" i="31"/>
  <c r="I106" i="31"/>
  <c r="H106" i="31"/>
  <c r="G106" i="31"/>
  <c r="F106" i="31"/>
  <c r="E106" i="31"/>
  <c r="G105" i="31"/>
  <c r="F105" i="31"/>
  <c r="E109" i="31" s="1"/>
  <c r="E105" i="31"/>
  <c r="G104" i="31"/>
  <c r="F104" i="31"/>
  <c r="E108" i="31" s="1"/>
  <c r="E104" i="31"/>
  <c r="I98" i="31"/>
  <c r="H98" i="31"/>
  <c r="G98" i="31"/>
  <c r="F98" i="31"/>
  <c r="E98" i="31"/>
  <c r="P97" i="31"/>
  <c r="I97" i="31"/>
  <c r="H97" i="31"/>
  <c r="G97" i="31"/>
  <c r="F97" i="31"/>
  <c r="E97" i="31"/>
  <c r="G96" i="31"/>
  <c r="F96" i="31"/>
  <c r="E100" i="31" s="1"/>
  <c r="E96" i="31"/>
  <c r="G95" i="31"/>
  <c r="F95" i="31"/>
  <c r="E99" i="31" s="1"/>
  <c r="E95" i="31"/>
  <c r="I89" i="31"/>
  <c r="H89" i="31"/>
  <c r="G89" i="31"/>
  <c r="F89" i="31"/>
  <c r="E89" i="31"/>
  <c r="G88" i="31"/>
  <c r="F88" i="31"/>
  <c r="E91" i="31" s="1"/>
  <c r="E88" i="31"/>
  <c r="G87" i="31"/>
  <c r="F87" i="31"/>
  <c r="E90" i="31" s="1"/>
  <c r="E87" i="31"/>
  <c r="I82" i="31"/>
  <c r="H82" i="31"/>
  <c r="G82" i="31"/>
  <c r="F82" i="31"/>
  <c r="E82" i="31"/>
  <c r="I81" i="31"/>
  <c r="H81" i="31"/>
  <c r="G81" i="31"/>
  <c r="F81" i="31"/>
  <c r="E81" i="31"/>
  <c r="I80" i="31"/>
  <c r="H80" i="31"/>
  <c r="G80" i="31"/>
  <c r="F80" i="31"/>
  <c r="E80" i="31"/>
  <c r="I79" i="31"/>
  <c r="H79" i="31"/>
  <c r="G79" i="31"/>
  <c r="F79" i="31"/>
  <c r="E79" i="31"/>
  <c r="R78" i="31"/>
  <c r="I78" i="31"/>
  <c r="H78" i="31"/>
  <c r="G78" i="31"/>
  <c r="F78" i="31"/>
  <c r="E78" i="31"/>
  <c r="I77" i="31"/>
  <c r="H77" i="31"/>
  <c r="G77" i="31"/>
  <c r="F77" i="31"/>
  <c r="E77" i="31"/>
  <c r="I76" i="31"/>
  <c r="H76" i="31"/>
  <c r="G76" i="31"/>
  <c r="F76" i="31"/>
  <c r="E76" i="31"/>
  <c r="I75" i="31"/>
  <c r="H75" i="31"/>
  <c r="G75" i="31"/>
  <c r="F75" i="31"/>
  <c r="E75" i="31"/>
  <c r="I74" i="31"/>
  <c r="H74" i="31"/>
  <c r="G74" i="31"/>
  <c r="F74" i="31"/>
  <c r="E74" i="31"/>
  <c r="I73" i="31"/>
  <c r="H73" i="31"/>
  <c r="G73" i="31"/>
  <c r="F73" i="31"/>
  <c r="E73" i="31"/>
  <c r="I72" i="31"/>
  <c r="H72" i="31"/>
  <c r="G72" i="31"/>
  <c r="F72" i="31"/>
  <c r="E72" i="31"/>
  <c r="I71" i="31"/>
  <c r="H71" i="31"/>
  <c r="G71" i="31"/>
  <c r="F71" i="31"/>
  <c r="E71" i="31"/>
  <c r="M67" i="31"/>
  <c r="M97" i="31" s="1"/>
  <c r="L67" i="31"/>
  <c r="W66" i="31"/>
  <c r="V66" i="31"/>
  <c r="U66" i="31"/>
  <c r="T66" i="31"/>
  <c r="S66" i="31"/>
  <c r="R66" i="31"/>
  <c r="Q66" i="31"/>
  <c r="P66" i="31"/>
  <c r="O66" i="31"/>
  <c r="N66" i="31"/>
  <c r="M66" i="31"/>
  <c r="L66" i="31"/>
  <c r="K66" i="31"/>
  <c r="J66" i="31"/>
  <c r="I66" i="31"/>
  <c r="H66" i="31"/>
  <c r="G66" i="31"/>
  <c r="F66" i="31"/>
  <c r="E66" i="31"/>
  <c r="W65" i="31"/>
  <c r="V65" i="31"/>
  <c r="U65" i="31"/>
  <c r="T65" i="31"/>
  <c r="S65" i="31"/>
  <c r="P65" i="31"/>
  <c r="P67" i="31" s="1"/>
  <c r="O65" i="31"/>
  <c r="O67" i="31" s="1"/>
  <c r="N65" i="31"/>
  <c r="N67" i="31" s="1"/>
  <c r="M65" i="31"/>
  <c r="L65" i="31"/>
  <c r="K65" i="31"/>
  <c r="K67" i="31" s="1"/>
  <c r="K106" i="31" s="1"/>
  <c r="J65" i="31"/>
  <c r="J67" i="31" s="1"/>
  <c r="I65" i="31"/>
  <c r="H65" i="31"/>
  <c r="G65" i="31"/>
  <c r="F65" i="31"/>
  <c r="E65" i="31"/>
  <c r="L62" i="31"/>
  <c r="L81" i="31" s="1"/>
  <c r="K62" i="31"/>
  <c r="K81" i="31" s="1"/>
  <c r="J62" i="31"/>
  <c r="J81" i="31" s="1"/>
  <c r="W61" i="31"/>
  <c r="V61" i="31"/>
  <c r="U61" i="31"/>
  <c r="T61" i="31"/>
  <c r="S61" i="31"/>
  <c r="R61" i="31"/>
  <c r="Q61" i="31"/>
  <c r="P61" i="31"/>
  <c r="O61" i="31"/>
  <c r="N61" i="31"/>
  <c r="M61" i="31"/>
  <c r="L61" i="31"/>
  <c r="K61" i="31"/>
  <c r="J61" i="31"/>
  <c r="I61" i="31"/>
  <c r="H61" i="31"/>
  <c r="G61" i="31"/>
  <c r="F61" i="31"/>
  <c r="E61" i="31"/>
  <c r="W60" i="31"/>
  <c r="V60" i="31"/>
  <c r="U60" i="31"/>
  <c r="T60" i="31"/>
  <c r="S60" i="31"/>
  <c r="P60" i="31"/>
  <c r="P62" i="31" s="1"/>
  <c r="P81" i="31" s="1"/>
  <c r="O60" i="31"/>
  <c r="O62" i="31" s="1"/>
  <c r="O81" i="31" s="1"/>
  <c r="N60" i="31"/>
  <c r="N62" i="31" s="1"/>
  <c r="N81" i="31" s="1"/>
  <c r="M60" i="31"/>
  <c r="M62" i="31" s="1"/>
  <c r="M81" i="31" s="1"/>
  <c r="L60" i="31"/>
  <c r="K60" i="31"/>
  <c r="J60" i="31"/>
  <c r="I60" i="31"/>
  <c r="H60" i="31"/>
  <c r="G60" i="31"/>
  <c r="F60" i="31"/>
  <c r="E60" i="31"/>
  <c r="J57" i="31"/>
  <c r="J80" i="31" s="1"/>
  <c r="W56" i="31"/>
  <c r="V56" i="31"/>
  <c r="U56" i="31"/>
  <c r="T56" i="31"/>
  <c r="S56" i="31"/>
  <c r="R56" i="31"/>
  <c r="Q56" i="31"/>
  <c r="P56" i="31"/>
  <c r="O56" i="31"/>
  <c r="N56" i="31"/>
  <c r="M56" i="31"/>
  <c r="L56" i="31"/>
  <c r="K56" i="31"/>
  <c r="J56" i="31"/>
  <c r="I56" i="31"/>
  <c r="H56" i="31"/>
  <c r="G56" i="31"/>
  <c r="F56" i="31"/>
  <c r="E56" i="31"/>
  <c r="W55" i="31"/>
  <c r="V55" i="31"/>
  <c r="U55" i="31"/>
  <c r="T55" i="31"/>
  <c r="S55" i="31"/>
  <c r="R55" i="31"/>
  <c r="R57" i="31" s="1"/>
  <c r="R80" i="31" s="1"/>
  <c r="P55" i="31"/>
  <c r="P57" i="31" s="1"/>
  <c r="P80" i="31" s="1"/>
  <c r="O55" i="31"/>
  <c r="O57" i="31" s="1"/>
  <c r="O80" i="31" s="1"/>
  <c r="N55" i="31"/>
  <c r="N57" i="31" s="1"/>
  <c r="N80" i="31" s="1"/>
  <c r="M55" i="31"/>
  <c r="M57" i="31" s="1"/>
  <c r="M80" i="31" s="1"/>
  <c r="L55" i="31"/>
  <c r="L57" i="31" s="1"/>
  <c r="L80" i="31" s="1"/>
  <c r="K55" i="31"/>
  <c r="K57" i="31" s="1"/>
  <c r="K80" i="31" s="1"/>
  <c r="J55" i="31"/>
  <c r="I55" i="31"/>
  <c r="H55" i="31"/>
  <c r="G55" i="31"/>
  <c r="F55" i="31"/>
  <c r="E55" i="31"/>
  <c r="W51" i="31"/>
  <c r="V51" i="31"/>
  <c r="U51" i="31"/>
  <c r="T51" i="31"/>
  <c r="S51" i="31"/>
  <c r="R51" i="31"/>
  <c r="Q51" i="31"/>
  <c r="P51" i="31"/>
  <c r="O51" i="31"/>
  <c r="N51" i="31"/>
  <c r="M51" i="31"/>
  <c r="L51" i="31"/>
  <c r="K51" i="31"/>
  <c r="J51" i="31"/>
  <c r="I51" i="31"/>
  <c r="H51" i="31"/>
  <c r="G51" i="31"/>
  <c r="F51" i="31"/>
  <c r="E51" i="31"/>
  <c r="W50" i="31"/>
  <c r="V50" i="31"/>
  <c r="U50" i="31"/>
  <c r="T50" i="31"/>
  <c r="S50" i="31"/>
  <c r="P50" i="31"/>
  <c r="P52" i="31" s="1"/>
  <c r="P79" i="31" s="1"/>
  <c r="O50" i="31"/>
  <c r="O52" i="31" s="1"/>
  <c r="O79" i="31" s="1"/>
  <c r="N50" i="31"/>
  <c r="N52" i="31" s="1"/>
  <c r="N79" i="31" s="1"/>
  <c r="M50" i="31"/>
  <c r="M52" i="31" s="1"/>
  <c r="M79" i="31" s="1"/>
  <c r="L50" i="31"/>
  <c r="L52" i="31" s="1"/>
  <c r="L79" i="31" s="1"/>
  <c r="K50" i="31"/>
  <c r="K52" i="31" s="1"/>
  <c r="K79" i="31" s="1"/>
  <c r="J50" i="31"/>
  <c r="J52" i="31" s="1"/>
  <c r="J79" i="31" s="1"/>
  <c r="I50" i="31"/>
  <c r="H50" i="31"/>
  <c r="G50" i="31"/>
  <c r="F50" i="31"/>
  <c r="E50" i="31"/>
  <c r="P47" i="31"/>
  <c r="P78" i="31" s="1"/>
  <c r="L47" i="31"/>
  <c r="L78" i="31" s="1"/>
  <c r="W46" i="31"/>
  <c r="V46" i="31"/>
  <c r="U46" i="31"/>
  <c r="T46" i="31"/>
  <c r="S46" i="31"/>
  <c r="R46" i="31"/>
  <c r="Q46" i="31"/>
  <c r="P46" i="31"/>
  <c r="O46" i="31"/>
  <c r="N46" i="31"/>
  <c r="M46" i="31"/>
  <c r="L46" i="31"/>
  <c r="K46" i="31"/>
  <c r="J46" i="31"/>
  <c r="I46" i="31"/>
  <c r="H46" i="31"/>
  <c r="G46" i="31"/>
  <c r="F46" i="31"/>
  <c r="E46" i="31"/>
  <c r="W45" i="31"/>
  <c r="V45" i="31"/>
  <c r="U45" i="31"/>
  <c r="T45" i="31"/>
  <c r="S45" i="31"/>
  <c r="P45" i="31"/>
  <c r="O45" i="31"/>
  <c r="O47" i="31" s="1"/>
  <c r="O78" i="31" s="1"/>
  <c r="N45" i="31"/>
  <c r="N47" i="31" s="1"/>
  <c r="N78" i="31" s="1"/>
  <c r="M45" i="31"/>
  <c r="M47" i="31" s="1"/>
  <c r="M78" i="31" s="1"/>
  <c r="L45" i="31"/>
  <c r="K45" i="31"/>
  <c r="K47" i="31" s="1"/>
  <c r="K78" i="31" s="1"/>
  <c r="J45" i="31"/>
  <c r="J47" i="31" s="1"/>
  <c r="J78" i="31" s="1"/>
  <c r="I45" i="31"/>
  <c r="H45" i="31"/>
  <c r="G45" i="31"/>
  <c r="F45" i="31"/>
  <c r="E45" i="31"/>
  <c r="M42" i="31"/>
  <c r="M77" i="31" s="1"/>
  <c r="L42" i="31"/>
  <c r="L77" i="31" s="1"/>
  <c r="K42" i="31"/>
  <c r="K77" i="31" s="1"/>
  <c r="W41" i="31"/>
  <c r="V41" i="31"/>
  <c r="U41" i="31"/>
  <c r="T41" i="31"/>
  <c r="S41" i="31"/>
  <c r="R41" i="31"/>
  <c r="Q41" i="31"/>
  <c r="P41" i="31"/>
  <c r="O41" i="31"/>
  <c r="N41" i="31"/>
  <c r="M41" i="31"/>
  <c r="L41" i="31"/>
  <c r="K41" i="31"/>
  <c r="J41" i="31"/>
  <c r="I41" i="31"/>
  <c r="H41" i="31"/>
  <c r="G41" i="31"/>
  <c r="F41" i="31"/>
  <c r="E41" i="31"/>
  <c r="W40" i="31"/>
  <c r="V40" i="31"/>
  <c r="U40" i="31"/>
  <c r="T40" i="31"/>
  <c r="S40" i="31"/>
  <c r="P40" i="31"/>
  <c r="P42" i="31" s="1"/>
  <c r="P77" i="31" s="1"/>
  <c r="O40" i="31"/>
  <c r="O42" i="31" s="1"/>
  <c r="O77" i="31" s="1"/>
  <c r="N40" i="31"/>
  <c r="N42" i="31" s="1"/>
  <c r="N77" i="31" s="1"/>
  <c r="M40" i="31"/>
  <c r="L40" i="31"/>
  <c r="K40" i="31"/>
  <c r="J40" i="31"/>
  <c r="J42" i="31" s="1"/>
  <c r="J77" i="31" s="1"/>
  <c r="I40" i="31"/>
  <c r="H40" i="31"/>
  <c r="G40" i="31"/>
  <c r="F40" i="31"/>
  <c r="E40" i="31"/>
  <c r="K37" i="31"/>
  <c r="K76" i="31" s="1"/>
  <c r="W36" i="31"/>
  <c r="V36" i="31"/>
  <c r="U36" i="31"/>
  <c r="T36" i="31"/>
  <c r="S36" i="31"/>
  <c r="R36" i="31"/>
  <c r="Q36" i="31"/>
  <c r="P36" i="31"/>
  <c r="O36" i="31"/>
  <c r="N36" i="31"/>
  <c r="M36" i="31"/>
  <c r="L36" i="31"/>
  <c r="K36" i="31"/>
  <c r="J36" i="31"/>
  <c r="I36" i="31"/>
  <c r="H36" i="31"/>
  <c r="G36" i="31"/>
  <c r="F36" i="31"/>
  <c r="E36" i="31"/>
  <c r="W35" i="31"/>
  <c r="V35" i="31"/>
  <c r="U35" i="31"/>
  <c r="T35" i="31"/>
  <c r="S35" i="31"/>
  <c r="R35" i="31"/>
  <c r="R37" i="31" s="1"/>
  <c r="P35" i="31"/>
  <c r="P37" i="31" s="1"/>
  <c r="P76" i="31" s="1"/>
  <c r="O35" i="31"/>
  <c r="O37" i="31" s="1"/>
  <c r="O76" i="31" s="1"/>
  <c r="N35" i="31"/>
  <c r="N37" i="31" s="1"/>
  <c r="N76" i="31" s="1"/>
  <c r="M35" i="31"/>
  <c r="M37" i="31" s="1"/>
  <c r="M76" i="31" s="1"/>
  <c r="L35" i="31"/>
  <c r="L37" i="31" s="1"/>
  <c r="L76" i="31" s="1"/>
  <c r="K35" i="31"/>
  <c r="J35" i="31"/>
  <c r="J37" i="31" s="1"/>
  <c r="J76" i="31" s="1"/>
  <c r="I35" i="31"/>
  <c r="H35" i="31"/>
  <c r="G35" i="31"/>
  <c r="F35" i="31"/>
  <c r="E35" i="31"/>
  <c r="W31" i="31"/>
  <c r="V31" i="31"/>
  <c r="U31" i="31"/>
  <c r="T31" i="31"/>
  <c r="S31" i="31"/>
  <c r="R31" i="31"/>
  <c r="Q31" i="31"/>
  <c r="P31" i="31"/>
  <c r="O31" i="31"/>
  <c r="N31" i="31"/>
  <c r="M31" i="31"/>
  <c r="L31" i="31"/>
  <c r="K31" i="31"/>
  <c r="J31" i="31"/>
  <c r="I31" i="31"/>
  <c r="H31" i="31"/>
  <c r="G31" i="31"/>
  <c r="F31" i="31"/>
  <c r="E31" i="31"/>
  <c r="W30" i="31"/>
  <c r="V30" i="31"/>
  <c r="U30" i="31"/>
  <c r="T30" i="31"/>
  <c r="S30" i="31"/>
  <c r="P30" i="31"/>
  <c r="P32" i="31" s="1"/>
  <c r="P75" i="31" s="1"/>
  <c r="O30" i="31"/>
  <c r="O32" i="31" s="1"/>
  <c r="O75" i="31" s="1"/>
  <c r="N30" i="31"/>
  <c r="N32" i="31" s="1"/>
  <c r="N75" i="31" s="1"/>
  <c r="M30" i="31"/>
  <c r="M32" i="31" s="1"/>
  <c r="M75" i="31" s="1"/>
  <c r="L30" i="31"/>
  <c r="L32" i="31" s="1"/>
  <c r="L75" i="31" s="1"/>
  <c r="K30" i="31"/>
  <c r="K32" i="31" s="1"/>
  <c r="K75" i="31" s="1"/>
  <c r="J30" i="31"/>
  <c r="J32" i="31" s="1"/>
  <c r="J75" i="31" s="1"/>
  <c r="I30" i="31"/>
  <c r="H30" i="31"/>
  <c r="G30" i="31"/>
  <c r="F30" i="31"/>
  <c r="E30" i="31"/>
  <c r="P27" i="31"/>
  <c r="P74" i="31" s="1"/>
  <c r="M27" i="31"/>
  <c r="M74" i="31" s="1"/>
  <c r="L27" i="31"/>
  <c r="L74" i="31" s="1"/>
  <c r="J27" i="31"/>
  <c r="J74" i="31" s="1"/>
  <c r="W26" i="31"/>
  <c r="V26" i="31"/>
  <c r="U26" i="31"/>
  <c r="T26" i="31"/>
  <c r="S26" i="31"/>
  <c r="R26" i="31"/>
  <c r="Q26" i="31"/>
  <c r="P26" i="31"/>
  <c r="O26" i="31"/>
  <c r="N26" i="31"/>
  <c r="M26" i="31"/>
  <c r="L26" i="31"/>
  <c r="K26" i="31"/>
  <c r="J26" i="31"/>
  <c r="I26" i="31"/>
  <c r="H26" i="31"/>
  <c r="G26" i="31"/>
  <c r="F26" i="31"/>
  <c r="E26" i="31"/>
  <c r="W25" i="31"/>
  <c r="V25" i="31"/>
  <c r="U25" i="31"/>
  <c r="T25" i="31"/>
  <c r="S25" i="31"/>
  <c r="Q25" i="31"/>
  <c r="Q27" i="31" s="1"/>
  <c r="Q74" i="31" s="1"/>
  <c r="P25" i="31"/>
  <c r="O25" i="31"/>
  <c r="O27" i="31" s="1"/>
  <c r="O74" i="31" s="1"/>
  <c r="N25" i="31"/>
  <c r="N27" i="31" s="1"/>
  <c r="N74" i="31" s="1"/>
  <c r="M25" i="31"/>
  <c r="L25" i="31"/>
  <c r="K25" i="31"/>
  <c r="K27" i="31" s="1"/>
  <c r="K74" i="31" s="1"/>
  <c r="J25" i="31"/>
  <c r="I25" i="31"/>
  <c r="H25" i="31"/>
  <c r="G25" i="31"/>
  <c r="F25" i="31"/>
  <c r="E25" i="31"/>
  <c r="N22" i="31"/>
  <c r="N73" i="31" s="1"/>
  <c r="L22" i="31"/>
  <c r="L73" i="31" s="1"/>
  <c r="W21" i="31"/>
  <c r="V21" i="31"/>
  <c r="U21" i="31"/>
  <c r="T21" i="31"/>
  <c r="S21" i="31"/>
  <c r="R21" i="31"/>
  <c r="Q21" i="31"/>
  <c r="P21" i="31"/>
  <c r="O21" i="31"/>
  <c r="N21" i="31"/>
  <c r="M21" i="31"/>
  <c r="L21" i="31"/>
  <c r="K21" i="31"/>
  <c r="J21" i="31"/>
  <c r="I21" i="31"/>
  <c r="H21" i="31"/>
  <c r="G21" i="31"/>
  <c r="F21" i="31"/>
  <c r="E21" i="31"/>
  <c r="W20" i="31"/>
  <c r="V20" i="31"/>
  <c r="U20" i="31"/>
  <c r="T20" i="31"/>
  <c r="S20" i="31"/>
  <c r="R20" i="31"/>
  <c r="R22" i="31" s="1"/>
  <c r="R73" i="31" s="1"/>
  <c r="P20" i="31"/>
  <c r="P22" i="31" s="1"/>
  <c r="P73" i="31" s="1"/>
  <c r="O20" i="31"/>
  <c r="O22" i="31" s="1"/>
  <c r="O73" i="31" s="1"/>
  <c r="N20" i="31"/>
  <c r="M20" i="31"/>
  <c r="M22" i="31" s="1"/>
  <c r="M73" i="31" s="1"/>
  <c r="L20" i="31"/>
  <c r="K20" i="31"/>
  <c r="K22" i="31" s="1"/>
  <c r="K73" i="31" s="1"/>
  <c r="J20" i="31"/>
  <c r="J22" i="31" s="1"/>
  <c r="J73" i="31" s="1"/>
  <c r="I20" i="31"/>
  <c r="H20" i="31"/>
  <c r="G20" i="31"/>
  <c r="F20" i="31"/>
  <c r="E20" i="31"/>
  <c r="K17" i="31"/>
  <c r="K72" i="31" s="1"/>
  <c r="W16" i="31"/>
  <c r="V16" i="31"/>
  <c r="U16" i="31"/>
  <c r="T16" i="31"/>
  <c r="S16" i="31"/>
  <c r="R16" i="31"/>
  <c r="Q16" i="31"/>
  <c r="P16" i="31"/>
  <c r="O16" i="31"/>
  <c r="N16" i="31"/>
  <c r="M16" i="31"/>
  <c r="L16" i="31"/>
  <c r="K16" i="31"/>
  <c r="J16" i="31"/>
  <c r="I16" i="31"/>
  <c r="H16" i="31"/>
  <c r="G16" i="31"/>
  <c r="F16" i="31"/>
  <c r="E16" i="31"/>
  <c r="W15" i="31"/>
  <c r="V15" i="31"/>
  <c r="U15" i="31"/>
  <c r="T15" i="31"/>
  <c r="S15" i="31"/>
  <c r="P15" i="31"/>
  <c r="P17" i="31" s="1"/>
  <c r="P72" i="31" s="1"/>
  <c r="O15" i="31"/>
  <c r="O17" i="31" s="1"/>
  <c r="O72" i="31" s="1"/>
  <c r="N15" i="31"/>
  <c r="N17" i="31" s="1"/>
  <c r="N72" i="31" s="1"/>
  <c r="M15" i="31"/>
  <c r="M17" i="31" s="1"/>
  <c r="M72" i="31" s="1"/>
  <c r="L15" i="31"/>
  <c r="L17" i="31" s="1"/>
  <c r="L72" i="31" s="1"/>
  <c r="K15" i="31"/>
  <c r="J15" i="31"/>
  <c r="J17" i="31" s="1"/>
  <c r="J72" i="31" s="1"/>
  <c r="I15" i="31"/>
  <c r="H15" i="31"/>
  <c r="G15" i="31"/>
  <c r="F15" i="31"/>
  <c r="E15" i="31"/>
  <c r="W11" i="31"/>
  <c r="V11" i="31"/>
  <c r="U11" i="31"/>
  <c r="T11" i="31"/>
  <c r="S11" i="31"/>
  <c r="R11" i="31"/>
  <c r="Q11" i="31"/>
  <c r="P11" i="31"/>
  <c r="O11" i="31"/>
  <c r="N11" i="31"/>
  <c r="M11" i="31"/>
  <c r="L11" i="31"/>
  <c r="K11" i="31"/>
  <c r="J11" i="31"/>
  <c r="I11" i="31"/>
  <c r="H11" i="31"/>
  <c r="G11" i="31"/>
  <c r="F11" i="31"/>
  <c r="E11" i="31"/>
  <c r="W10" i="31"/>
  <c r="V10" i="31"/>
  <c r="U10" i="31"/>
  <c r="T10" i="31"/>
  <c r="S10" i="31"/>
  <c r="P10" i="31"/>
  <c r="P12" i="31" s="1"/>
  <c r="P71" i="31" s="1"/>
  <c r="O10" i="31"/>
  <c r="O12" i="31" s="1"/>
  <c r="O71" i="31" s="1"/>
  <c r="N10" i="31"/>
  <c r="N12" i="31" s="1"/>
  <c r="N71" i="31" s="1"/>
  <c r="M10" i="31"/>
  <c r="M12" i="31" s="1"/>
  <c r="M71" i="31" s="1"/>
  <c r="L10" i="31"/>
  <c r="L12" i="31" s="1"/>
  <c r="L71" i="31" s="1"/>
  <c r="K10" i="31"/>
  <c r="K12" i="31" s="1"/>
  <c r="K71" i="31" s="1"/>
  <c r="J10" i="31"/>
  <c r="J12" i="31" s="1"/>
  <c r="J71" i="31" s="1"/>
  <c r="I10" i="31"/>
  <c r="H10" i="31"/>
  <c r="G10" i="31"/>
  <c r="F10" i="31"/>
  <c r="E10" i="31"/>
  <c r="K5" i="31"/>
  <c r="J5" i="31"/>
  <c r="A1" i="31"/>
  <c r="A16" i="3" s="1"/>
  <c r="G49" i="32"/>
  <c r="F49" i="32"/>
  <c r="E49" i="32"/>
  <c r="I48" i="32"/>
  <c r="H48" i="32"/>
  <c r="G48" i="32"/>
  <c r="F48" i="32"/>
  <c r="E48" i="32"/>
  <c r="J45" i="32"/>
  <c r="J4" i="32" s="1"/>
  <c r="G44" i="32"/>
  <c r="F44" i="32"/>
  <c r="E44" i="32"/>
  <c r="J43" i="32"/>
  <c r="I43" i="32"/>
  <c r="H43" i="32"/>
  <c r="G43" i="32"/>
  <c r="F43" i="32"/>
  <c r="E43" i="32"/>
  <c r="I39" i="32"/>
  <c r="G39" i="32"/>
  <c r="F39" i="32"/>
  <c r="E39" i="32"/>
  <c r="G35" i="32"/>
  <c r="F35" i="32"/>
  <c r="E35" i="32"/>
  <c r="I34" i="32"/>
  <c r="H34" i="32"/>
  <c r="G34" i="32"/>
  <c r="F34" i="32"/>
  <c r="E34" i="32"/>
  <c r="G33" i="32"/>
  <c r="F33" i="32"/>
  <c r="E33" i="32"/>
  <c r="I32" i="32"/>
  <c r="H32" i="32"/>
  <c r="G32" i="32"/>
  <c r="F32" i="32"/>
  <c r="E32" i="32"/>
  <c r="I27" i="32"/>
  <c r="H27" i="32"/>
  <c r="G27" i="32"/>
  <c r="F27" i="32"/>
  <c r="E27" i="32"/>
  <c r="I26" i="32"/>
  <c r="G25" i="32"/>
  <c r="F25" i="32"/>
  <c r="E25" i="32"/>
  <c r="G20" i="32"/>
  <c r="F20" i="32"/>
  <c r="E20" i="32"/>
  <c r="G19" i="32"/>
  <c r="F19" i="32"/>
  <c r="J21" i="32" s="1"/>
  <c r="E19" i="32"/>
  <c r="J18" i="32"/>
  <c r="I18" i="32"/>
  <c r="H18" i="32"/>
  <c r="G18" i="32"/>
  <c r="F18" i="32"/>
  <c r="E18" i="32"/>
  <c r="L15" i="32"/>
  <c r="K15" i="32"/>
  <c r="J15" i="32"/>
  <c r="G11" i="32"/>
  <c r="F11" i="32"/>
  <c r="E11" i="32"/>
  <c r="I10" i="32"/>
  <c r="H10" i="32"/>
  <c r="H26" i="32" s="1"/>
  <c r="G10" i="32"/>
  <c r="G26" i="32" s="1"/>
  <c r="F10" i="32"/>
  <c r="F26" i="32" s="1"/>
  <c r="E10" i="32"/>
  <c r="E26" i="32" s="1"/>
  <c r="K5" i="32"/>
  <c r="J5" i="32"/>
  <c r="A1" i="32"/>
  <c r="A14" i="3" s="1"/>
  <c r="E259" i="30"/>
  <c r="E54" i="57" s="1"/>
  <c r="E258" i="30"/>
  <c r="E53" i="57" s="1"/>
  <c r="E257" i="30"/>
  <c r="E256" i="30"/>
  <c r="E51" i="57" s="1"/>
  <c r="E255" i="30"/>
  <c r="E254" i="30"/>
  <c r="E49" i="57" s="1"/>
  <c r="E252" i="30"/>
  <c r="E47" i="57" s="1"/>
  <c r="E251" i="30"/>
  <c r="E46" i="57" s="1"/>
  <c r="E250" i="30"/>
  <c r="E249" i="30"/>
  <c r="E44" i="57" s="1"/>
  <c r="E248" i="30"/>
  <c r="E43" i="57" s="1"/>
  <c r="E247" i="30"/>
  <c r="E42" i="57" s="1"/>
  <c r="E245" i="30"/>
  <c r="E40" i="57" s="1"/>
  <c r="E244" i="30"/>
  <c r="E39" i="57" s="1"/>
  <c r="E243" i="30"/>
  <c r="E38" i="57" s="1"/>
  <c r="E242" i="30"/>
  <c r="E37" i="57" s="1"/>
  <c r="E241" i="30"/>
  <c r="E36" i="57" s="1"/>
  <c r="E240" i="30"/>
  <c r="E35" i="57" s="1"/>
  <c r="E238" i="30"/>
  <c r="E33" i="57" s="1"/>
  <c r="E237" i="30"/>
  <c r="E32" i="57" s="1"/>
  <c r="E236" i="30"/>
  <c r="E31" i="57" s="1"/>
  <c r="E235" i="30"/>
  <c r="E234" i="30"/>
  <c r="E29" i="57" s="1"/>
  <c r="E233" i="30"/>
  <c r="E28" i="57" s="1"/>
  <c r="E231" i="30"/>
  <c r="E26" i="57" s="1"/>
  <c r="E230" i="30"/>
  <c r="E25" i="57" s="1"/>
  <c r="E229" i="30"/>
  <c r="E24" i="57" s="1"/>
  <c r="E228" i="30"/>
  <c r="E23" i="57" s="1"/>
  <c r="E227" i="30"/>
  <c r="E22" i="57" s="1"/>
  <c r="E226" i="30"/>
  <c r="E21" i="57" s="1"/>
  <c r="E224" i="30"/>
  <c r="E19" i="57" s="1"/>
  <c r="E223" i="30"/>
  <c r="E18" i="57" s="1"/>
  <c r="E222" i="30"/>
  <c r="E17" i="57" s="1"/>
  <c r="E221" i="30"/>
  <c r="E16" i="57" s="1"/>
  <c r="E220" i="30"/>
  <c r="E15" i="57" s="1"/>
  <c r="E219" i="30"/>
  <c r="E14" i="57" s="1"/>
  <c r="F86" i="30"/>
  <c r="F82" i="33" s="1"/>
  <c r="F297" i="33" s="1"/>
  <c r="F85" i="30"/>
  <c r="F81" i="33" s="1"/>
  <c r="F273" i="33" s="1"/>
  <c r="F79" i="30"/>
  <c r="F75" i="33" s="1"/>
  <c r="F296" i="33" s="1"/>
  <c r="F77" i="30"/>
  <c r="F73" i="33" s="1"/>
  <c r="F248" i="33" s="1"/>
  <c r="F75" i="30"/>
  <c r="F71" i="33" s="1"/>
  <c r="F200" i="33" s="1"/>
  <c r="F45" i="30"/>
  <c r="F44" i="30"/>
  <c r="F43" i="30"/>
  <c r="F42" i="30"/>
  <c r="F41" i="30"/>
  <c r="F40" i="30"/>
  <c r="F39" i="30"/>
  <c r="F38" i="30"/>
  <c r="F37" i="30"/>
  <c r="F36" i="30"/>
  <c r="F35" i="30"/>
  <c r="F34" i="30"/>
  <c r="R30" i="30"/>
  <c r="R60" i="31" s="1"/>
  <c r="R62" i="31" s="1"/>
  <c r="Q30" i="30"/>
  <c r="Q60" i="31" s="1"/>
  <c r="Q62" i="31" s="1"/>
  <c r="Q81" i="31" s="1"/>
  <c r="R29" i="30"/>
  <c r="R28" i="30"/>
  <c r="R50" i="31" s="1"/>
  <c r="R52" i="31" s="1"/>
  <c r="R79" i="31" s="1"/>
  <c r="Q28" i="30"/>
  <c r="Q50" i="31" s="1"/>
  <c r="Q52" i="31" s="1"/>
  <c r="Q79" i="31" s="1"/>
  <c r="Q27" i="30"/>
  <c r="Q45" i="31" s="1"/>
  <c r="Q47" i="31" s="1"/>
  <c r="Q78" i="31" s="1"/>
  <c r="R26" i="30"/>
  <c r="R40" i="31" s="1"/>
  <c r="R42" i="31" s="1"/>
  <c r="R77" i="31" s="1"/>
  <c r="R23" i="30"/>
  <c r="R25" i="31" s="1"/>
  <c r="R27" i="31" s="1"/>
  <c r="R22" i="30"/>
  <c r="R20" i="30"/>
  <c r="R10" i="31" s="1"/>
  <c r="R12" i="31" s="1"/>
  <c r="F14" i="30"/>
  <c r="K5" i="30"/>
  <c r="A1" i="30"/>
  <c r="A9" i="3" s="1"/>
  <c r="G442" i="62"/>
  <c r="F442" i="62"/>
  <c r="E442" i="62"/>
  <c r="D442" i="62"/>
  <c r="C442" i="62"/>
  <c r="B442" i="62"/>
  <c r="A442" i="62"/>
  <c r="G441" i="62"/>
  <c r="F441" i="62"/>
  <c r="E441" i="62"/>
  <c r="D441" i="62"/>
  <c r="C441" i="62"/>
  <c r="B441" i="62"/>
  <c r="A441" i="62"/>
  <c r="G440" i="62"/>
  <c r="F440" i="62"/>
  <c r="E440" i="62"/>
  <c r="D440" i="62"/>
  <c r="C440" i="62"/>
  <c r="B440" i="62"/>
  <c r="A440" i="62"/>
  <c r="G439" i="62"/>
  <c r="F439" i="62"/>
  <c r="E439" i="62"/>
  <c r="D439" i="62"/>
  <c r="C439" i="62"/>
  <c r="B439" i="62"/>
  <c r="A439" i="62"/>
  <c r="G438" i="62"/>
  <c r="F438" i="62"/>
  <c r="E438" i="62"/>
  <c r="D438" i="62"/>
  <c r="C438" i="62"/>
  <c r="B438" i="62"/>
  <c r="A438" i="62"/>
  <c r="G437" i="62"/>
  <c r="F437" i="62"/>
  <c r="E437" i="62"/>
  <c r="D437" i="62"/>
  <c r="C437" i="62"/>
  <c r="B437" i="62"/>
  <c r="A437" i="62"/>
  <c r="G436" i="62"/>
  <c r="F436" i="62"/>
  <c r="E436" i="62"/>
  <c r="D436" i="62"/>
  <c r="C436" i="62"/>
  <c r="B436" i="62"/>
  <c r="A436" i="62"/>
  <c r="G435" i="62"/>
  <c r="F435" i="62"/>
  <c r="E435" i="62"/>
  <c r="D435" i="62"/>
  <c r="C435" i="62"/>
  <c r="B435" i="62"/>
  <c r="A435" i="62"/>
  <c r="G434" i="62"/>
  <c r="F434" i="62"/>
  <c r="E434" i="62"/>
  <c r="D434" i="62"/>
  <c r="C434" i="62"/>
  <c r="B434" i="62"/>
  <c r="A434" i="62"/>
  <c r="G433" i="62"/>
  <c r="F433" i="62"/>
  <c r="E433" i="62"/>
  <c r="D433" i="62"/>
  <c r="C433" i="62"/>
  <c r="B433" i="62"/>
  <c r="A433" i="62"/>
  <c r="G432" i="62"/>
  <c r="F432" i="62"/>
  <c r="E432" i="62"/>
  <c r="D432" i="62"/>
  <c r="C432" i="62"/>
  <c r="B432" i="62"/>
  <c r="A432" i="62"/>
  <c r="G431" i="62"/>
  <c r="F431" i="62"/>
  <c r="E431" i="62"/>
  <c r="D431" i="62"/>
  <c r="C431" i="62"/>
  <c r="B431" i="62"/>
  <c r="A431" i="62"/>
  <c r="G430" i="62"/>
  <c r="F430" i="62"/>
  <c r="E430" i="62"/>
  <c r="D430" i="62"/>
  <c r="C430" i="62"/>
  <c r="B430" i="62"/>
  <c r="A430" i="62"/>
  <c r="G429" i="62"/>
  <c r="F429" i="62"/>
  <c r="E429" i="62"/>
  <c r="D429" i="62"/>
  <c r="C429" i="62"/>
  <c r="B429" i="62"/>
  <c r="A429" i="62"/>
  <c r="G428" i="62"/>
  <c r="F428" i="62"/>
  <c r="E428" i="62"/>
  <c r="D428" i="62"/>
  <c r="C428" i="62"/>
  <c r="B428" i="62"/>
  <c r="A428" i="62"/>
  <c r="G427" i="62"/>
  <c r="F427" i="62"/>
  <c r="E427" i="62"/>
  <c r="D427" i="62"/>
  <c r="C427" i="62"/>
  <c r="B427" i="62"/>
  <c r="A427" i="62"/>
  <c r="G426" i="62"/>
  <c r="F426" i="62"/>
  <c r="E426" i="62"/>
  <c r="D426" i="62"/>
  <c r="C426" i="62"/>
  <c r="B426" i="62"/>
  <c r="A426" i="62"/>
  <c r="G425" i="62"/>
  <c r="F425" i="62"/>
  <c r="E425" i="62"/>
  <c r="D425" i="62"/>
  <c r="C425" i="62"/>
  <c r="B425" i="62"/>
  <c r="A425" i="62"/>
  <c r="G424" i="62"/>
  <c r="F424" i="62"/>
  <c r="E424" i="62"/>
  <c r="D424" i="62"/>
  <c r="C424" i="62"/>
  <c r="B424" i="62"/>
  <c r="A424" i="62"/>
  <c r="G423" i="62"/>
  <c r="F423" i="62"/>
  <c r="E423" i="62"/>
  <c r="D423" i="62"/>
  <c r="C423" i="62"/>
  <c r="B423" i="62"/>
  <c r="A423" i="62"/>
  <c r="G422" i="62"/>
  <c r="F422" i="62"/>
  <c r="E422" i="62"/>
  <c r="D422" i="62"/>
  <c r="C422" i="62"/>
  <c r="B422" i="62"/>
  <c r="A422" i="62"/>
  <c r="G421" i="62"/>
  <c r="F421" i="62"/>
  <c r="E421" i="62"/>
  <c r="D421" i="62"/>
  <c r="C421" i="62"/>
  <c r="B421" i="62"/>
  <c r="A421" i="62"/>
  <c r="G420" i="62"/>
  <c r="F420" i="62"/>
  <c r="E420" i="62"/>
  <c r="D420" i="62"/>
  <c r="C420" i="62"/>
  <c r="B420" i="62"/>
  <c r="A420" i="62"/>
  <c r="G419" i="62"/>
  <c r="F419" i="62"/>
  <c r="E419" i="62"/>
  <c r="D419" i="62"/>
  <c r="C419" i="62"/>
  <c r="B419" i="62"/>
  <c r="A419" i="62"/>
  <c r="G418" i="62"/>
  <c r="F418" i="62"/>
  <c r="E418" i="62"/>
  <c r="D418" i="62"/>
  <c r="C418" i="62"/>
  <c r="B418" i="62"/>
  <c r="A418" i="62"/>
  <c r="G417" i="62"/>
  <c r="F417" i="62"/>
  <c r="E417" i="62"/>
  <c r="D417" i="62"/>
  <c r="C417" i="62"/>
  <c r="B417" i="62"/>
  <c r="A417" i="62"/>
  <c r="G416" i="62"/>
  <c r="F416" i="62"/>
  <c r="E416" i="62"/>
  <c r="D416" i="62"/>
  <c r="C416" i="62"/>
  <c r="B416" i="62"/>
  <c r="A416" i="62"/>
  <c r="G415" i="62"/>
  <c r="F415" i="62"/>
  <c r="E415" i="62"/>
  <c r="D415" i="62"/>
  <c r="C415" i="62"/>
  <c r="B415" i="62"/>
  <c r="A415" i="62"/>
  <c r="G414" i="62"/>
  <c r="F414" i="62"/>
  <c r="E414" i="62"/>
  <c r="D414" i="62"/>
  <c r="C414" i="62"/>
  <c r="B414" i="62"/>
  <c r="A414" i="62"/>
  <c r="G413" i="62"/>
  <c r="F413" i="62"/>
  <c r="E413" i="62"/>
  <c r="D413" i="62"/>
  <c r="C413" i="62"/>
  <c r="B413" i="62"/>
  <c r="A413" i="62"/>
  <c r="G412" i="62"/>
  <c r="F412" i="62"/>
  <c r="E412" i="62"/>
  <c r="D412" i="62"/>
  <c r="C412" i="62"/>
  <c r="B412" i="62"/>
  <c r="A412" i="62"/>
  <c r="G411" i="62"/>
  <c r="F411" i="62"/>
  <c r="E411" i="62"/>
  <c r="D411" i="62"/>
  <c r="C411" i="62"/>
  <c r="B411" i="62"/>
  <c r="A411" i="62"/>
  <c r="G410" i="62"/>
  <c r="F410" i="62"/>
  <c r="E410" i="62"/>
  <c r="D410" i="62"/>
  <c r="C410" i="62"/>
  <c r="B410" i="62"/>
  <c r="A410" i="62"/>
  <c r="G409" i="62"/>
  <c r="F409" i="62"/>
  <c r="E409" i="62"/>
  <c r="D409" i="62"/>
  <c r="C409" i="62"/>
  <c r="B409" i="62"/>
  <c r="A409" i="62"/>
  <c r="G408" i="62"/>
  <c r="F408" i="62"/>
  <c r="E408" i="62"/>
  <c r="D408" i="62"/>
  <c r="C408" i="62"/>
  <c r="B408" i="62"/>
  <c r="A408" i="62"/>
  <c r="G407" i="62"/>
  <c r="F407" i="62"/>
  <c r="E407" i="62"/>
  <c r="D407" i="62"/>
  <c r="C407" i="62"/>
  <c r="B407" i="62"/>
  <c r="A407" i="62"/>
  <c r="G406" i="62"/>
  <c r="F406" i="62"/>
  <c r="E406" i="62"/>
  <c r="D406" i="62"/>
  <c r="C406" i="62"/>
  <c r="B406" i="62"/>
  <c r="A406" i="62"/>
  <c r="G405" i="62"/>
  <c r="F405" i="62"/>
  <c r="E405" i="62"/>
  <c r="D405" i="62"/>
  <c r="C405" i="62"/>
  <c r="B405" i="62"/>
  <c r="A405" i="62"/>
  <c r="G404" i="62"/>
  <c r="F404" i="62"/>
  <c r="E404" i="62"/>
  <c r="D404" i="62"/>
  <c r="C404" i="62"/>
  <c r="B404" i="62"/>
  <c r="A404" i="62"/>
  <c r="G403" i="62"/>
  <c r="F403" i="62"/>
  <c r="E403" i="62"/>
  <c r="D403" i="62"/>
  <c r="C403" i="62"/>
  <c r="B403" i="62"/>
  <c r="A403" i="62"/>
  <c r="G402" i="62"/>
  <c r="F402" i="62"/>
  <c r="E402" i="62"/>
  <c r="D402" i="62"/>
  <c r="C402" i="62"/>
  <c r="B402" i="62"/>
  <c r="A402" i="62"/>
  <c r="G401" i="62"/>
  <c r="F401" i="62"/>
  <c r="E401" i="62"/>
  <c r="D401" i="62"/>
  <c r="C401" i="62"/>
  <c r="B401" i="62"/>
  <c r="A401" i="62"/>
  <c r="G400" i="62"/>
  <c r="F400" i="62"/>
  <c r="E400" i="62"/>
  <c r="D400" i="62"/>
  <c r="C400" i="62"/>
  <c r="B400" i="62"/>
  <c r="A400" i="62"/>
  <c r="G399" i="62"/>
  <c r="F399" i="62"/>
  <c r="E399" i="62"/>
  <c r="D399" i="62"/>
  <c r="C399" i="62"/>
  <c r="B399" i="62"/>
  <c r="A399" i="62"/>
  <c r="G398" i="62"/>
  <c r="F398" i="62"/>
  <c r="E398" i="62"/>
  <c r="D398" i="62"/>
  <c r="C398" i="62"/>
  <c r="B398" i="62"/>
  <c r="A398" i="62"/>
  <c r="G397" i="62"/>
  <c r="F397" i="62"/>
  <c r="E397" i="62"/>
  <c r="D397" i="62"/>
  <c r="C397" i="62"/>
  <c r="B397" i="62"/>
  <c r="A397" i="62"/>
  <c r="G396" i="62"/>
  <c r="F396" i="62"/>
  <c r="E396" i="62"/>
  <c r="D396" i="62"/>
  <c r="C396" i="62"/>
  <c r="B396" i="62"/>
  <c r="A396" i="62"/>
  <c r="G395" i="62"/>
  <c r="F395" i="62"/>
  <c r="E395" i="62"/>
  <c r="D395" i="62"/>
  <c r="C395" i="62"/>
  <c r="B395" i="62"/>
  <c r="A395" i="62"/>
  <c r="G394" i="62"/>
  <c r="F394" i="62"/>
  <c r="E394" i="62"/>
  <c r="D394" i="62"/>
  <c r="C394" i="62"/>
  <c r="B394" i="62"/>
  <c r="A394" i="62"/>
  <c r="G393" i="62"/>
  <c r="F393" i="62"/>
  <c r="E393" i="62"/>
  <c r="D393" i="62"/>
  <c r="C393" i="62"/>
  <c r="B393" i="62"/>
  <c r="A393" i="62"/>
  <c r="G392" i="62"/>
  <c r="F392" i="62"/>
  <c r="E392" i="62"/>
  <c r="D392" i="62"/>
  <c r="C392" i="62"/>
  <c r="B392" i="62"/>
  <c r="A392" i="62"/>
  <c r="G391" i="62"/>
  <c r="F391" i="62"/>
  <c r="E391" i="62"/>
  <c r="D391" i="62"/>
  <c r="C391" i="62"/>
  <c r="B391" i="62"/>
  <c r="A391" i="62"/>
  <c r="G390" i="62"/>
  <c r="F390" i="62"/>
  <c r="E390" i="62"/>
  <c r="D390" i="62"/>
  <c r="C390" i="62"/>
  <c r="B390" i="62"/>
  <c r="A390" i="62"/>
  <c r="G389" i="62"/>
  <c r="F389" i="62"/>
  <c r="E389" i="62"/>
  <c r="D389" i="62"/>
  <c r="C389" i="62"/>
  <c r="B389" i="62"/>
  <c r="A389" i="62"/>
  <c r="G388" i="62"/>
  <c r="F388" i="62"/>
  <c r="E388" i="62"/>
  <c r="D388" i="62"/>
  <c r="C388" i="62"/>
  <c r="B388" i="62"/>
  <c r="A388" i="62"/>
  <c r="G387" i="62"/>
  <c r="F387" i="62"/>
  <c r="E387" i="62"/>
  <c r="D387" i="62"/>
  <c r="C387" i="62"/>
  <c r="B387" i="62"/>
  <c r="A387" i="62"/>
  <c r="G386" i="62"/>
  <c r="F386" i="62"/>
  <c r="E386" i="62"/>
  <c r="D386" i="62"/>
  <c r="C386" i="62"/>
  <c r="B386" i="62"/>
  <c r="A386" i="62"/>
  <c r="G385" i="62"/>
  <c r="F385" i="62"/>
  <c r="E385" i="62"/>
  <c r="D385" i="62"/>
  <c r="C385" i="62"/>
  <c r="B385" i="62"/>
  <c r="A385" i="62"/>
  <c r="G384" i="62"/>
  <c r="F384" i="62"/>
  <c r="E384" i="62"/>
  <c r="D384" i="62"/>
  <c r="C384" i="62"/>
  <c r="B384" i="62"/>
  <c r="A384" i="62"/>
  <c r="G383" i="62"/>
  <c r="F383" i="62"/>
  <c r="E383" i="62"/>
  <c r="D383" i="62"/>
  <c r="C383" i="62"/>
  <c r="B383" i="62"/>
  <c r="A383" i="62"/>
  <c r="G382" i="62"/>
  <c r="F382" i="62"/>
  <c r="E382" i="62"/>
  <c r="D382" i="62"/>
  <c r="C382" i="62"/>
  <c r="B382" i="62"/>
  <c r="A382" i="62"/>
  <c r="G381" i="62"/>
  <c r="F381" i="62"/>
  <c r="E381" i="62"/>
  <c r="D381" i="62"/>
  <c r="C381" i="62"/>
  <c r="B381" i="62"/>
  <c r="A381" i="62"/>
  <c r="G380" i="62"/>
  <c r="F380" i="62"/>
  <c r="E380" i="62"/>
  <c r="D380" i="62"/>
  <c r="C380" i="62"/>
  <c r="B380" i="62"/>
  <c r="A380" i="62"/>
  <c r="G379" i="62"/>
  <c r="F379" i="62"/>
  <c r="E379" i="62"/>
  <c r="D379" i="62"/>
  <c r="C379" i="62"/>
  <c r="B379" i="62"/>
  <c r="A379" i="62"/>
  <c r="G378" i="62"/>
  <c r="F378" i="62"/>
  <c r="E378" i="62"/>
  <c r="D378" i="62"/>
  <c r="C378" i="62"/>
  <c r="B378" i="62"/>
  <c r="A378" i="62"/>
  <c r="G377" i="62"/>
  <c r="F377" i="62"/>
  <c r="E377" i="62"/>
  <c r="D377" i="62"/>
  <c r="C377" i="62"/>
  <c r="B377" i="62"/>
  <c r="A377" i="62"/>
  <c r="G376" i="62"/>
  <c r="F376" i="62"/>
  <c r="E376" i="62"/>
  <c r="D376" i="62"/>
  <c r="C376" i="62"/>
  <c r="B376" i="62"/>
  <c r="A376" i="62"/>
  <c r="G375" i="62"/>
  <c r="F375" i="62"/>
  <c r="E375" i="62"/>
  <c r="D375" i="62"/>
  <c r="C375" i="62"/>
  <c r="B375" i="62"/>
  <c r="A375" i="62"/>
  <c r="G374" i="62"/>
  <c r="F374" i="62"/>
  <c r="E374" i="62"/>
  <c r="D374" i="62"/>
  <c r="C374" i="62"/>
  <c r="B374" i="62"/>
  <c r="A374" i="62"/>
  <c r="G373" i="62"/>
  <c r="F373" i="62"/>
  <c r="E373" i="62"/>
  <c r="D373" i="62"/>
  <c r="C373" i="62"/>
  <c r="B373" i="62"/>
  <c r="A373" i="62"/>
  <c r="G372" i="62"/>
  <c r="F372" i="62"/>
  <c r="E372" i="62"/>
  <c r="D372" i="62"/>
  <c r="C372" i="62"/>
  <c r="B372" i="62"/>
  <c r="A372" i="62"/>
  <c r="G371" i="62"/>
  <c r="F371" i="62"/>
  <c r="E371" i="62"/>
  <c r="D371" i="62"/>
  <c r="C371" i="62"/>
  <c r="B371" i="62"/>
  <c r="A371" i="62"/>
  <c r="G370" i="62"/>
  <c r="F370" i="62"/>
  <c r="E370" i="62"/>
  <c r="D370" i="62"/>
  <c r="C370" i="62"/>
  <c r="B370" i="62"/>
  <c r="A370" i="62"/>
  <c r="G369" i="62"/>
  <c r="F369" i="62"/>
  <c r="E369" i="62"/>
  <c r="D369" i="62"/>
  <c r="C369" i="62"/>
  <c r="B369" i="62"/>
  <c r="A369" i="62"/>
  <c r="G368" i="62"/>
  <c r="F368" i="62"/>
  <c r="E368" i="62"/>
  <c r="D368" i="62"/>
  <c r="C368" i="62"/>
  <c r="B368" i="62"/>
  <c r="A368" i="62"/>
  <c r="G367" i="62"/>
  <c r="F367" i="62"/>
  <c r="E367" i="62"/>
  <c r="D367" i="62"/>
  <c r="C367" i="62"/>
  <c r="B367" i="62"/>
  <c r="A367" i="62"/>
  <c r="G366" i="62"/>
  <c r="F366" i="62"/>
  <c r="E366" i="62"/>
  <c r="D366" i="62"/>
  <c r="C366" i="62"/>
  <c r="B366" i="62"/>
  <c r="A366" i="62"/>
  <c r="G365" i="62"/>
  <c r="F365" i="62"/>
  <c r="E365" i="62"/>
  <c r="D365" i="62"/>
  <c r="C365" i="62"/>
  <c r="B365" i="62"/>
  <c r="A365" i="62"/>
  <c r="G364" i="62"/>
  <c r="F364" i="62"/>
  <c r="E364" i="62"/>
  <c r="D364" i="62"/>
  <c r="C364" i="62"/>
  <c r="B364" i="62"/>
  <c r="A364" i="62"/>
  <c r="G363" i="62"/>
  <c r="F363" i="62"/>
  <c r="E363" i="62"/>
  <c r="D363" i="62"/>
  <c r="C363" i="62"/>
  <c r="B363" i="62"/>
  <c r="A363" i="62"/>
  <c r="G362" i="62"/>
  <c r="F362" i="62"/>
  <c r="E362" i="62"/>
  <c r="D362" i="62"/>
  <c r="C362" i="62"/>
  <c r="B362" i="62"/>
  <c r="A362" i="62"/>
  <c r="G361" i="62"/>
  <c r="F361" i="62"/>
  <c r="E361" i="62"/>
  <c r="D361" i="62"/>
  <c r="C361" i="62"/>
  <c r="B361" i="62"/>
  <c r="A361" i="62"/>
  <c r="G360" i="62"/>
  <c r="F360" i="62"/>
  <c r="E360" i="62"/>
  <c r="D360" i="62"/>
  <c r="C360" i="62"/>
  <c r="B360" i="62"/>
  <c r="A360" i="62"/>
  <c r="G359" i="62"/>
  <c r="F359" i="62"/>
  <c r="E359" i="62"/>
  <c r="D359" i="62"/>
  <c r="C359" i="62"/>
  <c r="B359" i="62"/>
  <c r="A359" i="62"/>
  <c r="G358" i="62"/>
  <c r="F358" i="62"/>
  <c r="E358" i="62"/>
  <c r="D358" i="62"/>
  <c r="C358" i="62"/>
  <c r="B358" i="62"/>
  <c r="A358" i="62"/>
  <c r="G357" i="62"/>
  <c r="F357" i="62"/>
  <c r="E357" i="62"/>
  <c r="D357" i="62"/>
  <c r="C357" i="62"/>
  <c r="B357" i="62"/>
  <c r="A357" i="62"/>
  <c r="G356" i="62"/>
  <c r="F356" i="62"/>
  <c r="E356" i="62"/>
  <c r="D356" i="62"/>
  <c r="C356" i="62"/>
  <c r="B356" i="62"/>
  <c r="A356" i="62"/>
  <c r="G355" i="62"/>
  <c r="F355" i="62"/>
  <c r="E355" i="62"/>
  <c r="D355" i="62"/>
  <c r="C355" i="62"/>
  <c r="B355" i="62"/>
  <c r="A355" i="62"/>
  <c r="G354" i="62"/>
  <c r="F354" i="62"/>
  <c r="E354" i="62"/>
  <c r="D354" i="62"/>
  <c r="C354" i="62"/>
  <c r="B354" i="62"/>
  <c r="A354" i="62"/>
  <c r="G353" i="62"/>
  <c r="F353" i="62"/>
  <c r="E353" i="62"/>
  <c r="D353" i="62"/>
  <c r="C353" i="62"/>
  <c r="B353" i="62"/>
  <c r="A353" i="62"/>
  <c r="G352" i="62"/>
  <c r="F352" i="62"/>
  <c r="E352" i="62"/>
  <c r="D352" i="62"/>
  <c r="C352" i="62"/>
  <c r="B352" i="62"/>
  <c r="A352" i="62"/>
  <c r="G351" i="62"/>
  <c r="F351" i="62"/>
  <c r="E351" i="62"/>
  <c r="D351" i="62"/>
  <c r="C351" i="62"/>
  <c r="B351" i="62"/>
  <c r="A351" i="62"/>
  <c r="G350" i="62"/>
  <c r="F350" i="62"/>
  <c r="E350" i="62"/>
  <c r="D350" i="62"/>
  <c r="C350" i="62"/>
  <c r="B350" i="62"/>
  <c r="A350" i="62"/>
  <c r="G349" i="62"/>
  <c r="F349" i="62"/>
  <c r="E349" i="62"/>
  <c r="D349" i="62"/>
  <c r="C349" i="62"/>
  <c r="B349" i="62"/>
  <c r="A349" i="62"/>
  <c r="G348" i="62"/>
  <c r="F348" i="62"/>
  <c r="E348" i="62"/>
  <c r="D348" i="62"/>
  <c r="C348" i="62"/>
  <c r="B348" i="62"/>
  <c r="A348" i="62"/>
  <c r="G347" i="62"/>
  <c r="F347" i="62"/>
  <c r="E347" i="62"/>
  <c r="D347" i="62"/>
  <c r="C347" i="62"/>
  <c r="B347" i="62"/>
  <c r="A347" i="62"/>
  <c r="G346" i="62"/>
  <c r="F346" i="62"/>
  <c r="E346" i="62"/>
  <c r="D346" i="62"/>
  <c r="C346" i="62"/>
  <c r="B346" i="62"/>
  <c r="A346" i="62"/>
  <c r="G345" i="62"/>
  <c r="F345" i="62"/>
  <c r="E345" i="62"/>
  <c r="D345" i="62"/>
  <c r="C345" i="62"/>
  <c r="B345" i="62"/>
  <c r="A345" i="62"/>
  <c r="G344" i="62"/>
  <c r="F344" i="62"/>
  <c r="E344" i="62"/>
  <c r="D344" i="62"/>
  <c r="C344" i="62"/>
  <c r="B344" i="62"/>
  <c r="A344" i="62"/>
  <c r="G343" i="62"/>
  <c r="F343" i="62"/>
  <c r="E343" i="62"/>
  <c r="D343" i="62"/>
  <c r="C343" i="62"/>
  <c r="B343" i="62"/>
  <c r="A343" i="62"/>
  <c r="G342" i="62"/>
  <c r="F342" i="62"/>
  <c r="E342" i="62"/>
  <c r="D342" i="62"/>
  <c r="C342" i="62"/>
  <c r="B342" i="62"/>
  <c r="A342" i="62"/>
  <c r="G341" i="62"/>
  <c r="F341" i="62"/>
  <c r="E341" i="62"/>
  <c r="D341" i="62"/>
  <c r="C341" i="62"/>
  <c r="B341" i="62"/>
  <c r="A341" i="62"/>
  <c r="G340" i="62"/>
  <c r="F340" i="62"/>
  <c r="E340" i="62"/>
  <c r="D340" i="62"/>
  <c r="C340" i="62"/>
  <c r="B340" i="62"/>
  <c r="A340" i="62"/>
  <c r="G339" i="62"/>
  <c r="F339" i="62"/>
  <c r="E339" i="62"/>
  <c r="D339" i="62"/>
  <c r="C339" i="62"/>
  <c r="B339" i="62"/>
  <c r="A339" i="62"/>
  <c r="G338" i="62"/>
  <c r="F338" i="62"/>
  <c r="E338" i="62"/>
  <c r="D338" i="62"/>
  <c r="C338" i="62"/>
  <c r="B338" i="62"/>
  <c r="A338" i="62"/>
  <c r="G337" i="62"/>
  <c r="F337" i="62"/>
  <c r="E337" i="62"/>
  <c r="D337" i="62"/>
  <c r="C337" i="62"/>
  <c r="B337" i="62"/>
  <c r="A337" i="62"/>
  <c r="G336" i="62"/>
  <c r="F336" i="62"/>
  <c r="E336" i="62"/>
  <c r="D336" i="62"/>
  <c r="C336" i="62"/>
  <c r="B336" i="62"/>
  <c r="A336" i="62"/>
  <c r="G335" i="62"/>
  <c r="F335" i="62"/>
  <c r="E335" i="62"/>
  <c r="D335" i="62"/>
  <c r="C335" i="62"/>
  <c r="B335" i="62"/>
  <c r="A335" i="62"/>
  <c r="G334" i="62"/>
  <c r="F334" i="62"/>
  <c r="E334" i="62"/>
  <c r="D334" i="62"/>
  <c r="C334" i="62"/>
  <c r="B334" i="62"/>
  <c r="A334" i="62"/>
  <c r="G333" i="62"/>
  <c r="F333" i="62"/>
  <c r="E333" i="62"/>
  <c r="D333" i="62"/>
  <c r="C333" i="62"/>
  <c r="B333" i="62"/>
  <c r="A333" i="62"/>
  <c r="G332" i="62"/>
  <c r="F332" i="62"/>
  <c r="E332" i="62"/>
  <c r="D332" i="62"/>
  <c r="C332" i="62"/>
  <c r="B332" i="62"/>
  <c r="A332" i="62"/>
  <c r="G331" i="62"/>
  <c r="F331" i="62"/>
  <c r="E331" i="62"/>
  <c r="D331" i="62"/>
  <c r="C331" i="62"/>
  <c r="B331" i="62"/>
  <c r="A331" i="62"/>
  <c r="G330" i="62"/>
  <c r="F330" i="62"/>
  <c r="E330" i="62"/>
  <c r="D330" i="62"/>
  <c r="C330" i="62"/>
  <c r="B330" i="62"/>
  <c r="A330" i="62"/>
  <c r="G329" i="62"/>
  <c r="F329" i="62"/>
  <c r="E329" i="62"/>
  <c r="D329" i="62"/>
  <c r="C329" i="62"/>
  <c r="B329" i="62"/>
  <c r="A329" i="62"/>
  <c r="G328" i="62"/>
  <c r="F328" i="62"/>
  <c r="E328" i="62"/>
  <c r="D328" i="62"/>
  <c r="C328" i="62"/>
  <c r="B328" i="62"/>
  <c r="A328" i="62"/>
  <c r="G327" i="62"/>
  <c r="F327" i="62"/>
  <c r="E327" i="62"/>
  <c r="D327" i="62"/>
  <c r="C327" i="62"/>
  <c r="B327" i="62"/>
  <c r="A327" i="62"/>
  <c r="G326" i="62"/>
  <c r="F326" i="62"/>
  <c r="E326" i="62"/>
  <c r="D326" i="62"/>
  <c r="C326" i="62"/>
  <c r="B326" i="62"/>
  <c r="A326" i="62"/>
  <c r="G325" i="62"/>
  <c r="F325" i="62"/>
  <c r="E325" i="62"/>
  <c r="D325" i="62"/>
  <c r="C325" i="62"/>
  <c r="B325" i="62"/>
  <c r="A325" i="62"/>
  <c r="G324" i="62"/>
  <c r="F324" i="62"/>
  <c r="E324" i="62"/>
  <c r="D324" i="62"/>
  <c r="C324" i="62"/>
  <c r="B324" i="62"/>
  <c r="A324" i="62"/>
  <c r="G323" i="62"/>
  <c r="F323" i="62"/>
  <c r="E323" i="62"/>
  <c r="D323" i="62"/>
  <c r="C323" i="62"/>
  <c r="B323" i="62"/>
  <c r="A323" i="62"/>
  <c r="G322" i="62"/>
  <c r="F322" i="62"/>
  <c r="E322" i="62"/>
  <c r="D322" i="62"/>
  <c r="C322" i="62"/>
  <c r="B322" i="62"/>
  <c r="A322" i="62"/>
  <c r="G321" i="62"/>
  <c r="F321" i="62"/>
  <c r="E321" i="62"/>
  <c r="D321" i="62"/>
  <c r="C321" i="62"/>
  <c r="B321" i="62"/>
  <c r="A321" i="62"/>
  <c r="G320" i="62"/>
  <c r="F320" i="62"/>
  <c r="E320" i="62"/>
  <c r="D320" i="62"/>
  <c r="C320" i="62"/>
  <c r="B320" i="62"/>
  <c r="A320" i="62"/>
  <c r="G319" i="62"/>
  <c r="F319" i="62"/>
  <c r="E319" i="62"/>
  <c r="D319" i="62"/>
  <c r="C319" i="62"/>
  <c r="B319" i="62"/>
  <c r="A319" i="62"/>
  <c r="G318" i="62"/>
  <c r="F318" i="62"/>
  <c r="E318" i="62"/>
  <c r="D318" i="62"/>
  <c r="C318" i="62"/>
  <c r="B318" i="62"/>
  <c r="A318" i="62"/>
  <c r="G317" i="62"/>
  <c r="F317" i="62"/>
  <c r="E317" i="62"/>
  <c r="D317" i="62"/>
  <c r="C317" i="62"/>
  <c r="B317" i="62"/>
  <c r="A317" i="62"/>
  <c r="G316" i="62"/>
  <c r="F316" i="62"/>
  <c r="E316" i="62"/>
  <c r="D316" i="62"/>
  <c r="C316" i="62"/>
  <c r="B316" i="62"/>
  <c r="A316" i="62"/>
  <c r="G315" i="62"/>
  <c r="F315" i="62"/>
  <c r="E315" i="62"/>
  <c r="D315" i="62"/>
  <c r="C315" i="62"/>
  <c r="B315" i="62"/>
  <c r="A315" i="62"/>
  <c r="G314" i="62"/>
  <c r="F314" i="62"/>
  <c r="E314" i="62"/>
  <c r="D314" i="62"/>
  <c r="C314" i="62"/>
  <c r="B314" i="62"/>
  <c r="A314" i="62"/>
  <c r="G313" i="62"/>
  <c r="F313" i="62"/>
  <c r="E313" i="62"/>
  <c r="D313" i="62"/>
  <c r="C313" i="62"/>
  <c r="B313" i="62"/>
  <c r="A313" i="62"/>
  <c r="G312" i="62"/>
  <c r="F312" i="62"/>
  <c r="E312" i="62"/>
  <c r="D312" i="62"/>
  <c r="C312" i="62"/>
  <c r="B312" i="62"/>
  <c r="A312" i="62"/>
  <c r="G311" i="62"/>
  <c r="F311" i="62"/>
  <c r="E311" i="62"/>
  <c r="D311" i="62"/>
  <c r="C311" i="62"/>
  <c r="B311" i="62"/>
  <c r="A311" i="62"/>
  <c r="G310" i="62"/>
  <c r="F310" i="62"/>
  <c r="E310" i="62"/>
  <c r="D310" i="62"/>
  <c r="C310" i="62"/>
  <c r="B310" i="62"/>
  <c r="A310" i="62"/>
  <c r="G309" i="62"/>
  <c r="F309" i="62"/>
  <c r="E309" i="62"/>
  <c r="D309" i="62"/>
  <c r="C309" i="62"/>
  <c r="B309" i="62"/>
  <c r="A309" i="62"/>
  <c r="G308" i="62"/>
  <c r="F308" i="62"/>
  <c r="E308" i="62"/>
  <c r="D308" i="62"/>
  <c r="C308" i="62"/>
  <c r="B308" i="62"/>
  <c r="A308" i="62"/>
  <c r="G307" i="62"/>
  <c r="F307" i="62"/>
  <c r="E307" i="62"/>
  <c r="D307" i="62"/>
  <c r="C307" i="62"/>
  <c r="B307" i="62"/>
  <c r="A307" i="62"/>
  <c r="G306" i="62"/>
  <c r="F306" i="62"/>
  <c r="E306" i="62"/>
  <c r="D306" i="62"/>
  <c r="C306" i="62"/>
  <c r="B306" i="62"/>
  <c r="A306" i="62"/>
  <c r="G305" i="62"/>
  <c r="F305" i="62"/>
  <c r="E305" i="62"/>
  <c r="D305" i="62"/>
  <c r="C305" i="62"/>
  <c r="B305" i="62"/>
  <c r="A305" i="62"/>
  <c r="G304" i="62"/>
  <c r="F304" i="62"/>
  <c r="E304" i="62"/>
  <c r="D304" i="62"/>
  <c r="C304" i="62"/>
  <c r="B304" i="62"/>
  <c r="A304" i="62"/>
  <c r="G303" i="62"/>
  <c r="F303" i="62"/>
  <c r="E303" i="62"/>
  <c r="D303" i="62"/>
  <c r="C303" i="62"/>
  <c r="B303" i="62"/>
  <c r="A303" i="62"/>
  <c r="G302" i="62"/>
  <c r="F302" i="62"/>
  <c r="E302" i="62"/>
  <c r="D302" i="62"/>
  <c r="C302" i="62"/>
  <c r="B302" i="62"/>
  <c r="A302" i="62"/>
  <c r="G301" i="62"/>
  <c r="F301" i="62"/>
  <c r="E301" i="62"/>
  <c r="D301" i="62"/>
  <c r="C301" i="62"/>
  <c r="B301" i="62"/>
  <c r="A301" i="62"/>
  <c r="G300" i="62"/>
  <c r="F300" i="62"/>
  <c r="E300" i="62"/>
  <c r="D300" i="62"/>
  <c r="C300" i="62"/>
  <c r="B300" i="62"/>
  <c r="A300" i="62"/>
  <c r="G299" i="62"/>
  <c r="F299" i="62"/>
  <c r="E299" i="62"/>
  <c r="D299" i="62"/>
  <c r="C299" i="62"/>
  <c r="B299" i="62"/>
  <c r="A299" i="62"/>
  <c r="G298" i="62"/>
  <c r="F298" i="62"/>
  <c r="E298" i="62"/>
  <c r="D298" i="62"/>
  <c r="C298" i="62"/>
  <c r="B298" i="62"/>
  <c r="A298" i="62"/>
  <c r="G297" i="62"/>
  <c r="F297" i="62"/>
  <c r="E297" i="62"/>
  <c r="D297" i="62"/>
  <c r="C297" i="62"/>
  <c r="B297" i="62"/>
  <c r="A297" i="62"/>
  <c r="G296" i="62"/>
  <c r="F296" i="62"/>
  <c r="E296" i="62"/>
  <c r="D296" i="62"/>
  <c r="C296" i="62"/>
  <c r="B296" i="62"/>
  <c r="A296" i="62"/>
  <c r="G295" i="62"/>
  <c r="F295" i="62"/>
  <c r="E295" i="62"/>
  <c r="D295" i="62"/>
  <c r="C295" i="62"/>
  <c r="B295" i="62"/>
  <c r="A295" i="62"/>
  <c r="G294" i="62"/>
  <c r="F294" i="62"/>
  <c r="E294" i="62"/>
  <c r="D294" i="62"/>
  <c r="C294" i="62"/>
  <c r="B294" i="62"/>
  <c r="A294" i="62"/>
  <c r="G293" i="62"/>
  <c r="F293" i="62"/>
  <c r="E293" i="62"/>
  <c r="D293" i="62"/>
  <c r="C293" i="62"/>
  <c r="B293" i="62"/>
  <c r="A293" i="62"/>
  <c r="G292" i="62"/>
  <c r="F292" i="62"/>
  <c r="E292" i="62"/>
  <c r="D292" i="62"/>
  <c r="C292" i="62"/>
  <c r="B292" i="62"/>
  <c r="A292" i="62"/>
  <c r="G291" i="62"/>
  <c r="F291" i="62"/>
  <c r="E291" i="62"/>
  <c r="D291" i="62"/>
  <c r="C291" i="62"/>
  <c r="B291" i="62"/>
  <c r="A291" i="62"/>
  <c r="G290" i="62"/>
  <c r="F290" i="62"/>
  <c r="E290" i="62"/>
  <c r="D290" i="62"/>
  <c r="C290" i="62"/>
  <c r="B290" i="62"/>
  <c r="A290" i="62"/>
  <c r="G289" i="62"/>
  <c r="F289" i="62"/>
  <c r="E289" i="62"/>
  <c r="D289" i="62"/>
  <c r="C289" i="62"/>
  <c r="B289" i="62"/>
  <c r="A289" i="62"/>
  <c r="G288" i="62"/>
  <c r="F288" i="62"/>
  <c r="E288" i="62"/>
  <c r="D288" i="62"/>
  <c r="C288" i="62"/>
  <c r="B288" i="62"/>
  <c r="A288" i="62"/>
  <c r="G287" i="62"/>
  <c r="F287" i="62"/>
  <c r="E287" i="62"/>
  <c r="D287" i="62"/>
  <c r="C287" i="62"/>
  <c r="B287" i="62"/>
  <c r="A287" i="62"/>
  <c r="G286" i="62"/>
  <c r="F286" i="62"/>
  <c r="E286" i="62"/>
  <c r="D286" i="62"/>
  <c r="C286" i="62"/>
  <c r="B286" i="62"/>
  <c r="A286" i="62"/>
  <c r="G285" i="62"/>
  <c r="F285" i="62"/>
  <c r="E285" i="62"/>
  <c r="D285" i="62"/>
  <c r="C285" i="62"/>
  <c r="B285" i="62"/>
  <c r="A285" i="62"/>
  <c r="G284" i="62"/>
  <c r="F284" i="62"/>
  <c r="E284" i="62"/>
  <c r="D284" i="62"/>
  <c r="C284" i="62"/>
  <c r="B284" i="62"/>
  <c r="A284" i="62"/>
  <c r="G283" i="62"/>
  <c r="F283" i="62"/>
  <c r="E283" i="62"/>
  <c r="D283" i="62"/>
  <c r="C283" i="62"/>
  <c r="B283" i="62"/>
  <c r="A283" i="62"/>
  <c r="G282" i="62"/>
  <c r="F282" i="62"/>
  <c r="E282" i="62"/>
  <c r="D282" i="62"/>
  <c r="C282" i="62"/>
  <c r="B282" i="62"/>
  <c r="A282" i="62"/>
  <c r="G281" i="62"/>
  <c r="F281" i="62"/>
  <c r="E281" i="62"/>
  <c r="D281" i="62"/>
  <c r="C281" i="62"/>
  <c r="B281" i="62"/>
  <c r="A281" i="62"/>
  <c r="G280" i="62"/>
  <c r="F280" i="62"/>
  <c r="E280" i="62"/>
  <c r="D280" i="62"/>
  <c r="C280" i="62"/>
  <c r="B280" i="62"/>
  <c r="A280" i="62"/>
  <c r="G279" i="62"/>
  <c r="F279" i="62"/>
  <c r="E279" i="62"/>
  <c r="D279" i="62"/>
  <c r="C279" i="62"/>
  <c r="B279" i="62"/>
  <c r="A279" i="62"/>
  <c r="G278" i="62"/>
  <c r="F278" i="62"/>
  <c r="E278" i="62"/>
  <c r="D278" i="62"/>
  <c r="C278" i="62"/>
  <c r="B278" i="62"/>
  <c r="A278" i="62"/>
  <c r="G277" i="62"/>
  <c r="F277" i="62"/>
  <c r="E277" i="62"/>
  <c r="D277" i="62"/>
  <c r="C277" i="62"/>
  <c r="B277" i="62"/>
  <c r="A277" i="62"/>
  <c r="G276" i="62"/>
  <c r="F276" i="62"/>
  <c r="E276" i="62"/>
  <c r="D276" i="62"/>
  <c r="C276" i="62"/>
  <c r="B276" i="62"/>
  <c r="A276" i="62"/>
  <c r="G275" i="62"/>
  <c r="F275" i="62"/>
  <c r="E275" i="62"/>
  <c r="D275" i="62"/>
  <c r="C275" i="62"/>
  <c r="B275" i="62"/>
  <c r="A275" i="62"/>
  <c r="G274" i="62"/>
  <c r="F274" i="62"/>
  <c r="E274" i="62"/>
  <c r="D274" i="62"/>
  <c r="C274" i="62"/>
  <c r="B274" i="62"/>
  <c r="A274" i="62"/>
  <c r="G273" i="62"/>
  <c r="F273" i="62"/>
  <c r="E273" i="62"/>
  <c r="D273" i="62"/>
  <c r="C273" i="62"/>
  <c r="B273" i="62"/>
  <c r="A273" i="62"/>
  <c r="G272" i="62"/>
  <c r="F272" i="62"/>
  <c r="E272" i="62"/>
  <c r="D272" i="62"/>
  <c r="C272" i="62"/>
  <c r="B272" i="62"/>
  <c r="A272" i="62"/>
  <c r="G271" i="62"/>
  <c r="F271" i="62"/>
  <c r="E271" i="62"/>
  <c r="D271" i="62"/>
  <c r="C271" i="62"/>
  <c r="B271" i="62"/>
  <c r="A271" i="62"/>
  <c r="G270" i="62"/>
  <c r="F270" i="62"/>
  <c r="E270" i="62"/>
  <c r="D270" i="62"/>
  <c r="C270" i="62"/>
  <c r="B270" i="62"/>
  <c r="A270" i="62"/>
  <c r="G269" i="62"/>
  <c r="F269" i="62"/>
  <c r="E269" i="62"/>
  <c r="D269" i="62"/>
  <c r="C269" i="62"/>
  <c r="B269" i="62"/>
  <c r="A269" i="62"/>
  <c r="G268" i="62"/>
  <c r="F268" i="62"/>
  <c r="E268" i="62"/>
  <c r="D268" i="62"/>
  <c r="C268" i="62"/>
  <c r="B268" i="62"/>
  <c r="A268" i="62"/>
  <c r="G267" i="62"/>
  <c r="F267" i="62"/>
  <c r="E267" i="62"/>
  <c r="D267" i="62"/>
  <c r="C267" i="62"/>
  <c r="B267" i="62"/>
  <c r="A267" i="62"/>
  <c r="G266" i="62"/>
  <c r="F266" i="62"/>
  <c r="E266" i="62"/>
  <c r="D266" i="62"/>
  <c r="C266" i="62"/>
  <c r="B266" i="62"/>
  <c r="A266" i="62"/>
  <c r="G265" i="62"/>
  <c r="F265" i="62"/>
  <c r="E265" i="62"/>
  <c r="D265" i="62"/>
  <c r="C265" i="62"/>
  <c r="B265" i="62"/>
  <c r="A265" i="62"/>
  <c r="G264" i="62"/>
  <c r="F264" i="62"/>
  <c r="E264" i="62"/>
  <c r="D264" i="62"/>
  <c r="C264" i="62"/>
  <c r="B264" i="62"/>
  <c r="A264" i="62"/>
  <c r="G263" i="62"/>
  <c r="F263" i="62"/>
  <c r="E263" i="62"/>
  <c r="D263" i="62"/>
  <c r="C263" i="62"/>
  <c r="B263" i="62"/>
  <c r="A263" i="62"/>
  <c r="G262" i="62"/>
  <c r="F262" i="62"/>
  <c r="E262" i="62"/>
  <c r="D262" i="62"/>
  <c r="C262" i="62"/>
  <c r="B262" i="62"/>
  <c r="A262" i="62"/>
  <c r="G261" i="62"/>
  <c r="F261" i="62"/>
  <c r="E261" i="62"/>
  <c r="D261" i="62"/>
  <c r="C261" i="62"/>
  <c r="B261" i="62"/>
  <c r="A261" i="62"/>
  <c r="G260" i="62"/>
  <c r="F260" i="62"/>
  <c r="E260" i="62"/>
  <c r="D260" i="62"/>
  <c r="C260" i="62"/>
  <c r="B260" i="62"/>
  <c r="A260" i="62"/>
  <c r="G259" i="62"/>
  <c r="F259" i="62"/>
  <c r="E259" i="62"/>
  <c r="D259" i="62"/>
  <c r="C259" i="62"/>
  <c r="B259" i="62"/>
  <c r="A259" i="62"/>
  <c r="G258" i="62"/>
  <c r="F258" i="62"/>
  <c r="E258" i="62"/>
  <c r="D258" i="62"/>
  <c r="C258" i="62"/>
  <c r="B258" i="62"/>
  <c r="A258" i="62"/>
  <c r="G257" i="62"/>
  <c r="F257" i="62"/>
  <c r="E257" i="62"/>
  <c r="D257" i="62"/>
  <c r="C257" i="62"/>
  <c r="B257" i="62"/>
  <c r="A257" i="62"/>
  <c r="G256" i="62"/>
  <c r="F256" i="62"/>
  <c r="E256" i="62"/>
  <c r="D256" i="62"/>
  <c r="C256" i="62"/>
  <c r="B256" i="62"/>
  <c r="A256" i="62"/>
  <c r="G255" i="62"/>
  <c r="F255" i="62"/>
  <c r="E255" i="62"/>
  <c r="D255" i="62"/>
  <c r="C255" i="62"/>
  <c r="B255" i="62"/>
  <c r="A255" i="62"/>
  <c r="G254" i="62"/>
  <c r="F254" i="62"/>
  <c r="E254" i="62"/>
  <c r="D254" i="62"/>
  <c r="C254" i="62"/>
  <c r="B254" i="62"/>
  <c r="A254" i="62"/>
  <c r="G253" i="62"/>
  <c r="F253" i="62"/>
  <c r="E253" i="62"/>
  <c r="D253" i="62"/>
  <c r="C253" i="62"/>
  <c r="B253" i="62"/>
  <c r="A253" i="62"/>
  <c r="G252" i="62"/>
  <c r="F252" i="62"/>
  <c r="E252" i="62"/>
  <c r="D252" i="62"/>
  <c r="C252" i="62"/>
  <c r="B252" i="62"/>
  <c r="A252" i="62"/>
  <c r="G251" i="62"/>
  <c r="F251" i="62"/>
  <c r="E251" i="62"/>
  <c r="D251" i="62"/>
  <c r="C251" i="62"/>
  <c r="B251" i="62"/>
  <c r="A251" i="62"/>
  <c r="G250" i="62"/>
  <c r="F250" i="62"/>
  <c r="E250" i="62"/>
  <c r="D250" i="62"/>
  <c r="C250" i="62"/>
  <c r="B250" i="62"/>
  <c r="A250" i="62"/>
  <c r="G249" i="62"/>
  <c r="F249" i="62"/>
  <c r="E249" i="62"/>
  <c r="D249" i="62"/>
  <c r="C249" i="62"/>
  <c r="B249" i="62"/>
  <c r="A249" i="62"/>
  <c r="G248" i="62"/>
  <c r="F248" i="62"/>
  <c r="E248" i="62"/>
  <c r="D248" i="62"/>
  <c r="C248" i="62"/>
  <c r="B248" i="62"/>
  <c r="A248" i="62"/>
  <c r="G247" i="62"/>
  <c r="F247" i="62"/>
  <c r="E247" i="62"/>
  <c r="D247" i="62"/>
  <c r="C247" i="62"/>
  <c r="B247" i="62"/>
  <c r="A247" i="62"/>
  <c r="G246" i="62"/>
  <c r="F246" i="62"/>
  <c r="E246" i="62"/>
  <c r="D246" i="62"/>
  <c r="C246" i="62"/>
  <c r="B246" i="62"/>
  <c r="A246" i="62"/>
  <c r="G245" i="62"/>
  <c r="F245" i="62"/>
  <c r="E245" i="62"/>
  <c r="D245" i="62"/>
  <c r="C245" i="62"/>
  <c r="B245" i="62"/>
  <c r="A245" i="62"/>
  <c r="G244" i="62"/>
  <c r="F244" i="62"/>
  <c r="E244" i="62"/>
  <c r="D244" i="62"/>
  <c r="C244" i="62"/>
  <c r="B244" i="62"/>
  <c r="A244" i="62"/>
  <c r="G243" i="62"/>
  <c r="F243" i="62"/>
  <c r="E243" i="62"/>
  <c r="D243" i="62"/>
  <c r="C243" i="62"/>
  <c r="B243" i="62"/>
  <c r="A243" i="62"/>
  <c r="G242" i="62"/>
  <c r="F242" i="62"/>
  <c r="E242" i="62"/>
  <c r="D242" i="62"/>
  <c r="C242" i="62"/>
  <c r="B242" i="62"/>
  <c r="A242" i="62"/>
  <c r="G241" i="62"/>
  <c r="F241" i="62"/>
  <c r="E241" i="62"/>
  <c r="D241" i="62"/>
  <c r="C241" i="62"/>
  <c r="B241" i="62"/>
  <c r="A241" i="62"/>
  <c r="G240" i="62"/>
  <c r="F240" i="62"/>
  <c r="E240" i="62"/>
  <c r="D240" i="62"/>
  <c r="C240" i="62"/>
  <c r="B240" i="62"/>
  <c r="A240" i="62"/>
  <c r="G239" i="62"/>
  <c r="F239" i="62"/>
  <c r="E239" i="62"/>
  <c r="D239" i="62"/>
  <c r="C239" i="62"/>
  <c r="B239" i="62"/>
  <c r="A239" i="62"/>
  <c r="G238" i="62"/>
  <c r="F238" i="62"/>
  <c r="E238" i="62"/>
  <c r="D238" i="62"/>
  <c r="C238" i="62"/>
  <c r="B238" i="62"/>
  <c r="A238" i="62"/>
  <c r="G237" i="62"/>
  <c r="F237" i="62"/>
  <c r="E237" i="62"/>
  <c r="D237" i="62"/>
  <c r="C237" i="62"/>
  <c r="B237" i="62"/>
  <c r="A237" i="62"/>
  <c r="G236" i="62"/>
  <c r="F236" i="62"/>
  <c r="E236" i="62"/>
  <c r="D236" i="62"/>
  <c r="C236" i="62"/>
  <c r="B236" i="62"/>
  <c r="A236" i="62"/>
  <c r="G235" i="62"/>
  <c r="F235" i="62"/>
  <c r="E235" i="62"/>
  <c r="D235" i="62"/>
  <c r="C235" i="62"/>
  <c r="B235" i="62"/>
  <c r="A235" i="62"/>
  <c r="G234" i="62"/>
  <c r="F234" i="62"/>
  <c r="E234" i="62"/>
  <c r="D234" i="62"/>
  <c r="C234" i="62"/>
  <c r="B234" i="62"/>
  <c r="A234" i="62"/>
  <c r="G233" i="62"/>
  <c r="F233" i="62"/>
  <c r="E233" i="62"/>
  <c r="D233" i="62"/>
  <c r="C233" i="62"/>
  <c r="B233" i="62"/>
  <c r="A233" i="62"/>
  <c r="G232" i="62"/>
  <c r="F232" i="62"/>
  <c r="E232" i="62"/>
  <c r="D232" i="62"/>
  <c r="C232" i="62"/>
  <c r="B232" i="62"/>
  <c r="A232" i="62"/>
  <c r="G231" i="62"/>
  <c r="F231" i="62"/>
  <c r="E231" i="62"/>
  <c r="D231" i="62"/>
  <c r="C231" i="62"/>
  <c r="B231" i="62"/>
  <c r="A231" i="62"/>
  <c r="G230" i="62"/>
  <c r="F230" i="62"/>
  <c r="E230" i="62"/>
  <c r="D230" i="62"/>
  <c r="C230" i="62"/>
  <c r="B230" i="62"/>
  <c r="A230" i="62"/>
  <c r="G229" i="62"/>
  <c r="F229" i="62"/>
  <c r="E229" i="62"/>
  <c r="D229" i="62"/>
  <c r="C229" i="62"/>
  <c r="B229" i="62"/>
  <c r="A229" i="62"/>
  <c r="G228" i="62"/>
  <c r="F228" i="62"/>
  <c r="E228" i="62"/>
  <c r="D228" i="62"/>
  <c r="C228" i="62"/>
  <c r="B228" i="62"/>
  <c r="A228" i="62"/>
  <c r="G227" i="62"/>
  <c r="F227" i="62"/>
  <c r="E227" i="62"/>
  <c r="D227" i="62"/>
  <c r="C227" i="62"/>
  <c r="B227" i="62"/>
  <c r="A227" i="62"/>
  <c r="G226" i="62"/>
  <c r="F226" i="62"/>
  <c r="E226" i="62"/>
  <c r="D226" i="62"/>
  <c r="C226" i="62"/>
  <c r="B226" i="62"/>
  <c r="A226" i="62"/>
  <c r="G225" i="62"/>
  <c r="F225" i="62"/>
  <c r="E225" i="62"/>
  <c r="D225" i="62"/>
  <c r="C225" i="62"/>
  <c r="B225" i="62"/>
  <c r="A225" i="62"/>
  <c r="G224" i="62"/>
  <c r="F224" i="62"/>
  <c r="E224" i="62"/>
  <c r="D224" i="62"/>
  <c r="C224" i="62"/>
  <c r="B224" i="62"/>
  <c r="A224" i="62"/>
  <c r="G223" i="62"/>
  <c r="F223" i="62"/>
  <c r="E223" i="62"/>
  <c r="D223" i="62"/>
  <c r="C223" i="62"/>
  <c r="B223" i="62"/>
  <c r="A223" i="62"/>
  <c r="G222" i="62"/>
  <c r="F222" i="62"/>
  <c r="E222" i="62"/>
  <c r="D222" i="62"/>
  <c r="C222" i="62"/>
  <c r="B222" i="62"/>
  <c r="A222" i="62"/>
  <c r="G221" i="62"/>
  <c r="F221" i="62"/>
  <c r="E221" i="62"/>
  <c r="D221" i="62"/>
  <c r="C221" i="62"/>
  <c r="B221" i="62"/>
  <c r="A221" i="62"/>
  <c r="G220" i="62"/>
  <c r="F220" i="62"/>
  <c r="E220" i="62"/>
  <c r="D220" i="62"/>
  <c r="C220" i="62"/>
  <c r="B220" i="62"/>
  <c r="A220" i="62"/>
  <c r="G219" i="62"/>
  <c r="F219" i="62"/>
  <c r="E219" i="62"/>
  <c r="D219" i="62"/>
  <c r="C219" i="62"/>
  <c r="B219" i="62"/>
  <c r="A219" i="62"/>
  <c r="G218" i="62"/>
  <c r="F218" i="62"/>
  <c r="E218" i="62"/>
  <c r="D218" i="62"/>
  <c r="C218" i="62"/>
  <c r="B218" i="62"/>
  <c r="A218" i="62"/>
  <c r="G217" i="62"/>
  <c r="F217" i="62"/>
  <c r="E217" i="62"/>
  <c r="D217" i="62"/>
  <c r="C217" i="62"/>
  <c r="B217" i="62"/>
  <c r="A217" i="62"/>
  <c r="G216" i="62"/>
  <c r="F216" i="62"/>
  <c r="E216" i="62"/>
  <c r="D216" i="62"/>
  <c r="C216" i="62"/>
  <c r="B216" i="62"/>
  <c r="A216" i="62"/>
  <c r="G215" i="62"/>
  <c r="F215" i="62"/>
  <c r="E215" i="62"/>
  <c r="D215" i="62"/>
  <c r="C215" i="62"/>
  <c r="B215" i="62"/>
  <c r="A215" i="62"/>
  <c r="G214" i="62"/>
  <c r="F214" i="62"/>
  <c r="E214" i="62"/>
  <c r="D214" i="62"/>
  <c r="C214" i="62"/>
  <c r="B214" i="62"/>
  <c r="A214" i="62"/>
  <c r="G213" i="62"/>
  <c r="F213" i="62"/>
  <c r="E213" i="62"/>
  <c r="D213" i="62"/>
  <c r="C213" i="62"/>
  <c r="B213" i="62"/>
  <c r="A213" i="62"/>
  <c r="G212" i="62"/>
  <c r="F212" i="62"/>
  <c r="E212" i="62"/>
  <c r="D212" i="62"/>
  <c r="C212" i="62"/>
  <c r="B212" i="62"/>
  <c r="A212" i="62"/>
  <c r="G211" i="62"/>
  <c r="F211" i="62"/>
  <c r="E211" i="62"/>
  <c r="D211" i="62"/>
  <c r="C211" i="62"/>
  <c r="B211" i="62"/>
  <c r="A211" i="62"/>
  <c r="G210" i="62"/>
  <c r="F210" i="62"/>
  <c r="E210" i="62"/>
  <c r="D210" i="62"/>
  <c r="C210" i="62"/>
  <c r="B210" i="62"/>
  <c r="A210" i="62"/>
  <c r="G209" i="62"/>
  <c r="F209" i="62"/>
  <c r="E209" i="62"/>
  <c r="D209" i="62"/>
  <c r="C209" i="62"/>
  <c r="B209" i="62"/>
  <c r="A209" i="62"/>
  <c r="G208" i="62"/>
  <c r="F208" i="62"/>
  <c r="E208" i="62"/>
  <c r="D208" i="62"/>
  <c r="C208" i="62"/>
  <c r="B208" i="62"/>
  <c r="A208" i="62"/>
  <c r="G207" i="62"/>
  <c r="F207" i="62"/>
  <c r="E207" i="62"/>
  <c r="D207" i="62"/>
  <c r="C207" i="62"/>
  <c r="B207" i="62"/>
  <c r="A207" i="62"/>
  <c r="G206" i="62"/>
  <c r="F206" i="62"/>
  <c r="E206" i="62"/>
  <c r="D206" i="62"/>
  <c r="C206" i="62"/>
  <c r="B206" i="62"/>
  <c r="A206" i="62"/>
  <c r="G205" i="62"/>
  <c r="F205" i="62"/>
  <c r="E205" i="62"/>
  <c r="D205" i="62"/>
  <c r="C205" i="62"/>
  <c r="B205" i="62"/>
  <c r="A205" i="62"/>
  <c r="G204" i="62"/>
  <c r="F204" i="62"/>
  <c r="E204" i="62"/>
  <c r="D204" i="62"/>
  <c r="C204" i="62"/>
  <c r="B204" i="62"/>
  <c r="A204" i="62"/>
  <c r="G203" i="62"/>
  <c r="F203" i="62"/>
  <c r="E203" i="62"/>
  <c r="D203" i="62"/>
  <c r="C203" i="62"/>
  <c r="B203" i="62"/>
  <c r="A203" i="62"/>
  <c r="G202" i="62"/>
  <c r="F202" i="62"/>
  <c r="E202" i="62"/>
  <c r="D202" i="62"/>
  <c r="C202" i="62"/>
  <c r="B202" i="62"/>
  <c r="A202" i="62"/>
  <c r="G201" i="62"/>
  <c r="F201" i="62"/>
  <c r="E201" i="62"/>
  <c r="D201" i="62"/>
  <c r="C201" i="62"/>
  <c r="B201" i="62"/>
  <c r="A201" i="62"/>
  <c r="G200" i="62"/>
  <c r="F200" i="62"/>
  <c r="E200" i="62"/>
  <c r="D200" i="62"/>
  <c r="C200" i="62"/>
  <c r="B200" i="62"/>
  <c r="A200" i="62"/>
  <c r="G199" i="62"/>
  <c r="F199" i="62"/>
  <c r="E199" i="62"/>
  <c r="D199" i="62"/>
  <c r="C199" i="62"/>
  <c r="B199" i="62"/>
  <c r="A199" i="62"/>
  <c r="G198" i="62"/>
  <c r="F198" i="62"/>
  <c r="E198" i="62"/>
  <c r="D198" i="62"/>
  <c r="C198" i="62"/>
  <c r="B198" i="62"/>
  <c r="A198" i="62"/>
  <c r="G197" i="62"/>
  <c r="F197" i="62"/>
  <c r="E197" i="62"/>
  <c r="D197" i="62"/>
  <c r="C197" i="62"/>
  <c r="B197" i="62"/>
  <c r="A197" i="62"/>
  <c r="G196" i="62"/>
  <c r="F196" i="62"/>
  <c r="E196" i="62"/>
  <c r="D196" i="62"/>
  <c r="C196" i="62"/>
  <c r="B196" i="62"/>
  <c r="A196" i="62"/>
  <c r="G195" i="62"/>
  <c r="F195" i="62"/>
  <c r="E195" i="62"/>
  <c r="D195" i="62"/>
  <c r="C195" i="62"/>
  <c r="B195" i="62"/>
  <c r="A195" i="62"/>
  <c r="G194" i="62"/>
  <c r="F194" i="62"/>
  <c r="E194" i="62"/>
  <c r="D194" i="62"/>
  <c r="C194" i="62"/>
  <c r="B194" i="62"/>
  <c r="A194" i="62"/>
  <c r="G193" i="62"/>
  <c r="F193" i="62"/>
  <c r="E193" i="62"/>
  <c r="D193" i="62"/>
  <c r="C193" i="62"/>
  <c r="B193" i="62"/>
  <c r="A193" i="62"/>
  <c r="G192" i="62"/>
  <c r="F192" i="62"/>
  <c r="E192" i="62"/>
  <c r="D192" i="62"/>
  <c r="C192" i="62"/>
  <c r="B192" i="62"/>
  <c r="A192" i="62"/>
  <c r="G191" i="62"/>
  <c r="F191" i="62"/>
  <c r="E191" i="62"/>
  <c r="D191" i="62"/>
  <c r="C191" i="62"/>
  <c r="B191" i="62"/>
  <c r="A191" i="62"/>
  <c r="G190" i="62"/>
  <c r="F190" i="62"/>
  <c r="E190" i="62"/>
  <c r="D190" i="62"/>
  <c r="C190" i="62"/>
  <c r="B190" i="62"/>
  <c r="A190" i="62"/>
  <c r="G189" i="62"/>
  <c r="F189" i="62"/>
  <c r="E189" i="62"/>
  <c r="D189" i="62"/>
  <c r="C189" i="62"/>
  <c r="B189" i="62"/>
  <c r="A189" i="62"/>
  <c r="G188" i="62"/>
  <c r="F188" i="62"/>
  <c r="E188" i="62"/>
  <c r="D188" i="62"/>
  <c r="C188" i="62"/>
  <c r="B188" i="62"/>
  <c r="A188" i="62"/>
  <c r="G187" i="62"/>
  <c r="F187" i="62"/>
  <c r="E187" i="62"/>
  <c r="D187" i="62"/>
  <c r="C187" i="62"/>
  <c r="B187" i="62"/>
  <c r="A187" i="62"/>
  <c r="G186" i="62"/>
  <c r="F186" i="62"/>
  <c r="E186" i="62"/>
  <c r="D186" i="62"/>
  <c r="C186" i="62"/>
  <c r="B186" i="62"/>
  <c r="A186" i="62"/>
  <c r="G185" i="62"/>
  <c r="F185" i="62"/>
  <c r="E185" i="62"/>
  <c r="D185" i="62"/>
  <c r="C185" i="62"/>
  <c r="B185" i="62"/>
  <c r="A185" i="62"/>
  <c r="G184" i="62"/>
  <c r="F184" i="62"/>
  <c r="E184" i="62"/>
  <c r="D184" i="62"/>
  <c r="C184" i="62"/>
  <c r="B184" i="62"/>
  <c r="A184" i="62"/>
  <c r="G183" i="62"/>
  <c r="F183" i="62"/>
  <c r="E183" i="62"/>
  <c r="D183" i="62"/>
  <c r="C183" i="62"/>
  <c r="B183" i="62"/>
  <c r="A183" i="62"/>
  <c r="G182" i="62"/>
  <c r="F182" i="62"/>
  <c r="E182" i="62"/>
  <c r="D182" i="62"/>
  <c r="C182" i="62"/>
  <c r="B182" i="62"/>
  <c r="A182" i="62"/>
  <c r="G181" i="62"/>
  <c r="F181" i="62"/>
  <c r="E181" i="62"/>
  <c r="D181" i="62"/>
  <c r="C181" i="62"/>
  <c r="B181" i="62"/>
  <c r="A181" i="62"/>
  <c r="G180" i="62"/>
  <c r="F180" i="62"/>
  <c r="E180" i="62"/>
  <c r="D180" i="62"/>
  <c r="C180" i="62"/>
  <c r="B180" i="62"/>
  <c r="A180" i="62"/>
  <c r="G179" i="62"/>
  <c r="F179" i="62"/>
  <c r="E179" i="62"/>
  <c r="D179" i="62"/>
  <c r="C179" i="62"/>
  <c r="B179" i="62"/>
  <c r="A179" i="62"/>
  <c r="G178" i="62"/>
  <c r="F178" i="62"/>
  <c r="E178" i="62"/>
  <c r="D178" i="62"/>
  <c r="C178" i="62"/>
  <c r="B178" i="62"/>
  <c r="A178" i="62"/>
  <c r="G177" i="62"/>
  <c r="F177" i="62"/>
  <c r="E177" i="62"/>
  <c r="D177" i="62"/>
  <c r="C177" i="62"/>
  <c r="B177" i="62"/>
  <c r="A177" i="62"/>
  <c r="G176" i="62"/>
  <c r="F176" i="62"/>
  <c r="E176" i="62"/>
  <c r="D176" i="62"/>
  <c r="C176" i="62"/>
  <c r="B176" i="62"/>
  <c r="A176" i="62"/>
  <c r="G175" i="62"/>
  <c r="F175" i="62"/>
  <c r="E175" i="62"/>
  <c r="D175" i="62"/>
  <c r="C175" i="62"/>
  <c r="B175" i="62"/>
  <c r="A175" i="62"/>
  <c r="G174" i="62"/>
  <c r="F174" i="62"/>
  <c r="E174" i="62"/>
  <c r="D174" i="62"/>
  <c r="C174" i="62"/>
  <c r="B174" i="62"/>
  <c r="A174" i="62"/>
  <c r="G173" i="62"/>
  <c r="F173" i="62"/>
  <c r="E173" i="62"/>
  <c r="D173" i="62"/>
  <c r="C173" i="62"/>
  <c r="B173" i="62"/>
  <c r="A173" i="62"/>
  <c r="G172" i="62"/>
  <c r="F172" i="62"/>
  <c r="E172" i="62"/>
  <c r="D172" i="62"/>
  <c r="C172" i="62"/>
  <c r="B172" i="62"/>
  <c r="A172" i="62"/>
  <c r="G171" i="62"/>
  <c r="F171" i="62"/>
  <c r="E171" i="62"/>
  <c r="D171" i="62"/>
  <c r="C171" i="62"/>
  <c r="B171" i="62"/>
  <c r="A171" i="62"/>
  <c r="G170" i="62"/>
  <c r="F170" i="62"/>
  <c r="E170" i="62"/>
  <c r="D170" i="62"/>
  <c r="C170" i="62"/>
  <c r="B170" i="62"/>
  <c r="A170" i="62"/>
  <c r="G169" i="62"/>
  <c r="F169" i="62"/>
  <c r="E169" i="62"/>
  <c r="D169" i="62"/>
  <c r="C169" i="62"/>
  <c r="B169" i="62"/>
  <c r="A169" i="62"/>
  <c r="G168" i="62"/>
  <c r="F168" i="62"/>
  <c r="E168" i="62"/>
  <c r="D168" i="62"/>
  <c r="C168" i="62"/>
  <c r="B168" i="62"/>
  <c r="A168" i="62"/>
  <c r="G167" i="62"/>
  <c r="F167" i="62"/>
  <c r="E167" i="62"/>
  <c r="D167" i="62"/>
  <c r="C167" i="62"/>
  <c r="B167" i="62"/>
  <c r="A167" i="62"/>
  <c r="G166" i="62"/>
  <c r="F166" i="62"/>
  <c r="E166" i="62"/>
  <c r="D166" i="62"/>
  <c r="C166" i="62"/>
  <c r="B166" i="62"/>
  <c r="A166" i="62"/>
  <c r="G165" i="62"/>
  <c r="F165" i="62"/>
  <c r="E165" i="62"/>
  <c r="D165" i="62"/>
  <c r="C165" i="62"/>
  <c r="B165" i="62"/>
  <c r="A165" i="62"/>
  <c r="G164" i="62"/>
  <c r="F164" i="62"/>
  <c r="E164" i="62"/>
  <c r="D164" i="62"/>
  <c r="C164" i="62"/>
  <c r="B164" i="62"/>
  <c r="A164" i="62"/>
  <c r="G163" i="62"/>
  <c r="F163" i="62"/>
  <c r="E163" i="62"/>
  <c r="D163" i="62"/>
  <c r="C163" i="62"/>
  <c r="B163" i="62"/>
  <c r="A163" i="62"/>
  <c r="G162" i="62"/>
  <c r="F162" i="62"/>
  <c r="E162" i="62"/>
  <c r="D162" i="62"/>
  <c r="C162" i="62"/>
  <c r="B162" i="62"/>
  <c r="A162" i="62"/>
  <c r="G161" i="62"/>
  <c r="F161" i="62"/>
  <c r="E161" i="62"/>
  <c r="D161" i="62"/>
  <c r="C161" i="62"/>
  <c r="B161" i="62"/>
  <c r="A161" i="62"/>
  <c r="G160" i="62"/>
  <c r="F160" i="62"/>
  <c r="E160" i="62"/>
  <c r="D160" i="62"/>
  <c r="C160" i="62"/>
  <c r="B160" i="62"/>
  <c r="A160" i="62"/>
  <c r="G159" i="62"/>
  <c r="F159" i="62"/>
  <c r="E159" i="62"/>
  <c r="D159" i="62"/>
  <c r="C159" i="62"/>
  <c r="B159" i="62"/>
  <c r="A159" i="62"/>
  <c r="G158" i="62"/>
  <c r="F158" i="62"/>
  <c r="E158" i="62"/>
  <c r="D158" i="62"/>
  <c r="C158" i="62"/>
  <c r="B158" i="62"/>
  <c r="A158" i="62"/>
  <c r="G157" i="62"/>
  <c r="F157" i="62"/>
  <c r="E157" i="62"/>
  <c r="D157" i="62"/>
  <c r="C157" i="62"/>
  <c r="B157" i="62"/>
  <c r="A157" i="62"/>
  <c r="G156" i="62"/>
  <c r="F156" i="62"/>
  <c r="E156" i="62"/>
  <c r="D156" i="62"/>
  <c r="C156" i="62"/>
  <c r="B156" i="62"/>
  <c r="A156" i="62"/>
  <c r="G155" i="62"/>
  <c r="F155" i="62"/>
  <c r="E155" i="62"/>
  <c r="D155" i="62"/>
  <c r="C155" i="62"/>
  <c r="B155" i="62"/>
  <c r="A155" i="62"/>
  <c r="G154" i="62"/>
  <c r="F154" i="62"/>
  <c r="E154" i="62"/>
  <c r="D154" i="62"/>
  <c r="C154" i="62"/>
  <c r="B154" i="62"/>
  <c r="A154" i="62"/>
  <c r="G153" i="62"/>
  <c r="F153" i="62"/>
  <c r="E153" i="62"/>
  <c r="D153" i="62"/>
  <c r="C153" i="62"/>
  <c r="B153" i="62"/>
  <c r="A153" i="62"/>
  <c r="G152" i="62"/>
  <c r="F152" i="62"/>
  <c r="E152" i="62"/>
  <c r="D152" i="62"/>
  <c r="C152" i="62"/>
  <c r="B152" i="62"/>
  <c r="A152" i="62"/>
  <c r="G151" i="62"/>
  <c r="F151" i="62"/>
  <c r="E151" i="62"/>
  <c r="D151" i="62"/>
  <c r="C151" i="62"/>
  <c r="B151" i="62"/>
  <c r="A151" i="62"/>
  <c r="G150" i="62"/>
  <c r="F150" i="62"/>
  <c r="E150" i="62"/>
  <c r="D150" i="62"/>
  <c r="C150" i="62"/>
  <c r="B150" i="62"/>
  <c r="A150" i="62"/>
  <c r="G149" i="62"/>
  <c r="F149" i="62"/>
  <c r="E149" i="62"/>
  <c r="D149" i="62"/>
  <c r="C149" i="62"/>
  <c r="B149" i="62"/>
  <c r="A149" i="62"/>
  <c r="G148" i="62"/>
  <c r="F148" i="62"/>
  <c r="E148" i="62"/>
  <c r="D148" i="62"/>
  <c r="C148" i="62"/>
  <c r="B148" i="62"/>
  <c r="A148" i="62"/>
  <c r="G147" i="62"/>
  <c r="F147" i="62"/>
  <c r="E147" i="62"/>
  <c r="D147" i="62"/>
  <c r="C147" i="62"/>
  <c r="B147" i="62"/>
  <c r="A147" i="62"/>
  <c r="G146" i="62"/>
  <c r="F146" i="62"/>
  <c r="E146" i="62"/>
  <c r="D146" i="62"/>
  <c r="C146" i="62"/>
  <c r="B146" i="62"/>
  <c r="A146" i="62"/>
  <c r="G145" i="62"/>
  <c r="F145" i="62"/>
  <c r="E145" i="62"/>
  <c r="D145" i="62"/>
  <c r="C145" i="62"/>
  <c r="B145" i="62"/>
  <c r="A145" i="62"/>
  <c r="G144" i="62"/>
  <c r="F144" i="62"/>
  <c r="E144" i="62"/>
  <c r="D144" i="62"/>
  <c r="C144" i="62"/>
  <c r="B144" i="62"/>
  <c r="A144" i="62"/>
  <c r="G143" i="62"/>
  <c r="F143" i="62"/>
  <c r="E143" i="62"/>
  <c r="D143" i="62"/>
  <c r="C143" i="62"/>
  <c r="B143" i="62"/>
  <c r="A143" i="62"/>
  <c r="G142" i="62"/>
  <c r="F142" i="62"/>
  <c r="E142" i="62"/>
  <c r="D142" i="62"/>
  <c r="C142" i="62"/>
  <c r="B142" i="62"/>
  <c r="A142" i="62"/>
  <c r="G141" i="62"/>
  <c r="F141" i="62"/>
  <c r="E141" i="62"/>
  <c r="D141" i="62"/>
  <c r="C141" i="62"/>
  <c r="B141" i="62"/>
  <c r="A141" i="62"/>
  <c r="G140" i="62"/>
  <c r="F140" i="62"/>
  <c r="E140" i="62"/>
  <c r="D140" i="62"/>
  <c r="C140" i="62"/>
  <c r="B140" i="62"/>
  <c r="A140" i="62"/>
  <c r="G139" i="62"/>
  <c r="F139" i="62"/>
  <c r="E139" i="62"/>
  <c r="D139" i="62"/>
  <c r="C139" i="62"/>
  <c r="B139" i="62"/>
  <c r="A139" i="62"/>
  <c r="G138" i="62"/>
  <c r="E138" i="62"/>
  <c r="D138" i="62"/>
  <c r="C138" i="62"/>
  <c r="B138" i="62"/>
  <c r="A138" i="62"/>
  <c r="G137" i="62"/>
  <c r="E137" i="62"/>
  <c r="D137" i="62"/>
  <c r="C137" i="62"/>
  <c r="B137" i="62"/>
  <c r="A137" i="62"/>
  <c r="G136" i="62"/>
  <c r="F136" i="62"/>
  <c r="E136" i="62"/>
  <c r="D136" i="62"/>
  <c r="C136" i="62"/>
  <c r="B136" i="62"/>
  <c r="A136" i="62"/>
  <c r="G135" i="62"/>
  <c r="F135" i="62"/>
  <c r="E135" i="62"/>
  <c r="D135" i="62"/>
  <c r="C135" i="62"/>
  <c r="B135" i="62"/>
  <c r="A135" i="62"/>
  <c r="G134" i="62"/>
  <c r="F134" i="62"/>
  <c r="E134" i="62"/>
  <c r="D134" i="62"/>
  <c r="C134" i="62"/>
  <c r="B134" i="62"/>
  <c r="A134" i="62"/>
  <c r="G133" i="62"/>
  <c r="F133" i="62"/>
  <c r="E133" i="62"/>
  <c r="D133" i="62"/>
  <c r="C133" i="62"/>
  <c r="B133" i="62"/>
  <c r="A133" i="62"/>
  <c r="F132" i="62"/>
  <c r="E132" i="62"/>
  <c r="D132" i="62"/>
  <c r="C132" i="62"/>
  <c r="B132" i="62"/>
  <c r="A132" i="62"/>
  <c r="G131" i="62"/>
  <c r="F131" i="62"/>
  <c r="E131" i="62"/>
  <c r="D131" i="62"/>
  <c r="C131" i="62"/>
  <c r="B131" i="62"/>
  <c r="A131" i="62"/>
  <c r="G130" i="62"/>
  <c r="E130" i="62"/>
  <c r="D130" i="62"/>
  <c r="C130" i="62"/>
  <c r="B130" i="62"/>
  <c r="A130" i="62"/>
  <c r="G129" i="62"/>
  <c r="F129" i="62"/>
  <c r="E129" i="62"/>
  <c r="D129" i="62"/>
  <c r="C129" i="62"/>
  <c r="B129" i="62"/>
  <c r="A129" i="62"/>
  <c r="G128" i="62"/>
  <c r="F128" i="62"/>
  <c r="E128" i="62"/>
  <c r="D128" i="62"/>
  <c r="C128" i="62"/>
  <c r="B128" i="62"/>
  <c r="A128" i="62"/>
  <c r="G127" i="62"/>
  <c r="E127" i="62"/>
  <c r="D127" i="62"/>
  <c r="C127" i="62"/>
  <c r="B127" i="62"/>
  <c r="A127" i="62"/>
  <c r="G126" i="62"/>
  <c r="E126" i="62"/>
  <c r="D126" i="62"/>
  <c r="C126" i="62"/>
  <c r="B126" i="62"/>
  <c r="A126" i="62"/>
  <c r="G125" i="62"/>
  <c r="F125" i="62"/>
  <c r="E125" i="62"/>
  <c r="D125" i="62"/>
  <c r="C125" i="62"/>
  <c r="B125" i="62"/>
  <c r="A125" i="62"/>
  <c r="G124" i="62"/>
  <c r="F124" i="62"/>
  <c r="E124" i="62"/>
  <c r="D124" i="62"/>
  <c r="C124" i="62"/>
  <c r="B124" i="62"/>
  <c r="A124" i="62"/>
  <c r="G123" i="62"/>
  <c r="E123" i="62"/>
  <c r="D123" i="62"/>
  <c r="C123" i="62"/>
  <c r="B123" i="62"/>
  <c r="A123" i="62"/>
  <c r="G122" i="62"/>
  <c r="E122" i="62"/>
  <c r="D122" i="62"/>
  <c r="C122" i="62"/>
  <c r="B122" i="62"/>
  <c r="A122" i="62"/>
  <c r="G121" i="62"/>
  <c r="E121" i="62"/>
  <c r="D121" i="62"/>
  <c r="C121" i="62"/>
  <c r="B121" i="62"/>
  <c r="A121" i="62"/>
  <c r="G120" i="62"/>
  <c r="F120" i="62"/>
  <c r="E120" i="62"/>
  <c r="D120" i="62"/>
  <c r="C120" i="62"/>
  <c r="B120" i="62"/>
  <c r="A120" i="62"/>
  <c r="G119" i="62"/>
  <c r="F119" i="62"/>
  <c r="E119" i="62"/>
  <c r="D119" i="62"/>
  <c r="C119" i="62"/>
  <c r="B119" i="62"/>
  <c r="A119" i="62"/>
  <c r="G118" i="62"/>
  <c r="F118" i="62"/>
  <c r="E118" i="62"/>
  <c r="D118" i="62"/>
  <c r="C118" i="62"/>
  <c r="B118" i="62"/>
  <c r="A118" i="62"/>
  <c r="G117" i="62"/>
  <c r="F117" i="62"/>
  <c r="E117" i="62"/>
  <c r="D117" i="62"/>
  <c r="C117" i="62"/>
  <c r="B117" i="62"/>
  <c r="A117" i="62"/>
  <c r="G116" i="62"/>
  <c r="F116" i="62"/>
  <c r="E116" i="62"/>
  <c r="D116" i="62"/>
  <c r="C116" i="62"/>
  <c r="B116" i="62"/>
  <c r="A116" i="62"/>
  <c r="G115" i="62"/>
  <c r="F115" i="62"/>
  <c r="E115" i="62"/>
  <c r="D115" i="62"/>
  <c r="C115" i="62"/>
  <c r="B115" i="62"/>
  <c r="A115" i="62"/>
  <c r="G114" i="62"/>
  <c r="F114" i="62"/>
  <c r="E114" i="62"/>
  <c r="D114" i="62"/>
  <c r="C114" i="62"/>
  <c r="B114" i="62"/>
  <c r="A114" i="62"/>
  <c r="G113" i="62"/>
  <c r="F113" i="62"/>
  <c r="E113" i="62"/>
  <c r="D113" i="62"/>
  <c r="C113" i="62"/>
  <c r="B113" i="62"/>
  <c r="A113" i="62"/>
  <c r="G112" i="62"/>
  <c r="F112" i="62"/>
  <c r="E112" i="62"/>
  <c r="D112" i="62"/>
  <c r="C112" i="62"/>
  <c r="B112" i="62"/>
  <c r="A112" i="62"/>
  <c r="G111" i="62"/>
  <c r="F111" i="62"/>
  <c r="E111" i="62"/>
  <c r="D111" i="62"/>
  <c r="C111" i="62"/>
  <c r="B111" i="62"/>
  <c r="A111" i="62"/>
  <c r="G110" i="62"/>
  <c r="F110" i="62"/>
  <c r="E110" i="62"/>
  <c r="D110" i="62"/>
  <c r="C110" i="62"/>
  <c r="B110" i="62"/>
  <c r="A110" i="62"/>
  <c r="G109" i="62"/>
  <c r="F109" i="62"/>
  <c r="E109" i="62"/>
  <c r="D109" i="62"/>
  <c r="C109" i="62"/>
  <c r="B109" i="62"/>
  <c r="A109" i="62"/>
  <c r="G108" i="62"/>
  <c r="F108" i="62"/>
  <c r="E108" i="62"/>
  <c r="D108" i="62"/>
  <c r="C108" i="62"/>
  <c r="B108" i="62"/>
  <c r="A108" i="62"/>
  <c r="G107" i="62"/>
  <c r="F107" i="62"/>
  <c r="E107" i="62"/>
  <c r="D107" i="62"/>
  <c r="C107" i="62"/>
  <c r="B107" i="62"/>
  <c r="A107" i="62"/>
  <c r="G106" i="62"/>
  <c r="F106" i="62"/>
  <c r="E106" i="62"/>
  <c r="D106" i="62"/>
  <c r="C106" i="62"/>
  <c r="B106" i="62"/>
  <c r="A106" i="62"/>
  <c r="G105" i="62"/>
  <c r="F105" i="62"/>
  <c r="E105" i="62"/>
  <c r="D105" i="62"/>
  <c r="C105" i="62"/>
  <c r="B105" i="62"/>
  <c r="A105" i="62"/>
  <c r="G104" i="62"/>
  <c r="F104" i="62"/>
  <c r="E104" i="62"/>
  <c r="D104" i="62"/>
  <c r="C104" i="62"/>
  <c r="B104" i="62"/>
  <c r="A104" i="62"/>
  <c r="G103" i="62"/>
  <c r="F103" i="62"/>
  <c r="E103" i="62"/>
  <c r="D103" i="62"/>
  <c r="C103" i="62"/>
  <c r="B103" i="62"/>
  <c r="A103" i="62"/>
  <c r="G102" i="62"/>
  <c r="F102" i="62"/>
  <c r="E102" i="62"/>
  <c r="D102" i="62"/>
  <c r="C102" i="62"/>
  <c r="B102" i="62"/>
  <c r="A102" i="62"/>
  <c r="G101" i="62"/>
  <c r="F101" i="62"/>
  <c r="E101" i="62"/>
  <c r="D101" i="62"/>
  <c r="C101" i="62"/>
  <c r="B101" i="62"/>
  <c r="A101" i="62"/>
  <c r="G100" i="62"/>
  <c r="F100" i="62"/>
  <c r="E100" i="62"/>
  <c r="D100" i="62"/>
  <c r="C100" i="62"/>
  <c r="B100" i="62"/>
  <c r="A100" i="62"/>
  <c r="G99" i="62"/>
  <c r="F99" i="62"/>
  <c r="E99" i="62"/>
  <c r="D99" i="62"/>
  <c r="C99" i="62"/>
  <c r="B99" i="62"/>
  <c r="A99" i="62"/>
  <c r="G98" i="62"/>
  <c r="F98" i="62"/>
  <c r="E98" i="62"/>
  <c r="D98" i="62"/>
  <c r="C98" i="62"/>
  <c r="B98" i="62"/>
  <c r="A98" i="62"/>
  <c r="G97" i="62"/>
  <c r="F97" i="62"/>
  <c r="E97" i="62"/>
  <c r="D97" i="62"/>
  <c r="C97" i="62"/>
  <c r="B97" i="62"/>
  <c r="A97" i="62"/>
  <c r="G96" i="62"/>
  <c r="F96" i="62"/>
  <c r="E96" i="62"/>
  <c r="D96" i="62"/>
  <c r="C96" i="62"/>
  <c r="B96" i="62"/>
  <c r="A96" i="62"/>
  <c r="G95" i="62"/>
  <c r="F95" i="62"/>
  <c r="E95" i="62"/>
  <c r="D95" i="62"/>
  <c r="C95" i="62"/>
  <c r="B95" i="62"/>
  <c r="A95" i="62"/>
  <c r="G94" i="62"/>
  <c r="F94" i="62"/>
  <c r="E94" i="62"/>
  <c r="D94" i="62"/>
  <c r="C94" i="62"/>
  <c r="B94" i="62"/>
  <c r="A94" i="62"/>
  <c r="G93" i="62"/>
  <c r="F93" i="62"/>
  <c r="E93" i="62"/>
  <c r="D93" i="62"/>
  <c r="C93" i="62"/>
  <c r="B93" i="62"/>
  <c r="A93" i="62"/>
  <c r="G92" i="62"/>
  <c r="F92" i="62"/>
  <c r="E92" i="62"/>
  <c r="D92" i="62"/>
  <c r="C92" i="62"/>
  <c r="B92" i="62"/>
  <c r="A92" i="62"/>
  <c r="G91" i="62"/>
  <c r="F91" i="62"/>
  <c r="E91" i="62"/>
  <c r="D91" i="62"/>
  <c r="C91" i="62"/>
  <c r="B91" i="62"/>
  <c r="A91" i="62"/>
  <c r="G90" i="62"/>
  <c r="F90" i="62"/>
  <c r="E90" i="62"/>
  <c r="D90" i="62"/>
  <c r="C90" i="62"/>
  <c r="B90" i="62"/>
  <c r="A90" i="62"/>
  <c r="G89" i="62"/>
  <c r="F89" i="62"/>
  <c r="E89" i="62"/>
  <c r="D89" i="62"/>
  <c r="C89" i="62"/>
  <c r="B89" i="62"/>
  <c r="A89" i="62"/>
  <c r="G88" i="62"/>
  <c r="F88" i="62"/>
  <c r="E88" i="62"/>
  <c r="D88" i="62"/>
  <c r="C88" i="62"/>
  <c r="B88" i="62"/>
  <c r="A88" i="62"/>
  <c r="G87" i="62"/>
  <c r="F87" i="62"/>
  <c r="E87" i="62"/>
  <c r="D87" i="62"/>
  <c r="C87" i="62"/>
  <c r="B87" i="62"/>
  <c r="A87" i="62"/>
  <c r="G86" i="62"/>
  <c r="F86" i="62"/>
  <c r="E86" i="62"/>
  <c r="D86" i="62"/>
  <c r="C86" i="62"/>
  <c r="B86" i="62"/>
  <c r="A86" i="62"/>
  <c r="G85" i="62"/>
  <c r="F85" i="62"/>
  <c r="E85" i="62"/>
  <c r="D85" i="62"/>
  <c r="C85" i="62"/>
  <c r="B85" i="62"/>
  <c r="A85" i="62"/>
  <c r="G84" i="62"/>
  <c r="F84" i="62"/>
  <c r="E84" i="62"/>
  <c r="D84" i="62"/>
  <c r="C84" i="62"/>
  <c r="B84" i="62"/>
  <c r="A84" i="62"/>
  <c r="G83" i="62"/>
  <c r="F83" i="62"/>
  <c r="E83" i="62"/>
  <c r="D83" i="62"/>
  <c r="C83" i="62"/>
  <c r="B83" i="62"/>
  <c r="A83" i="62"/>
  <c r="G82" i="62"/>
  <c r="F82" i="62"/>
  <c r="E82" i="62"/>
  <c r="D82" i="62"/>
  <c r="C82" i="62"/>
  <c r="B82" i="62"/>
  <c r="A82" i="62"/>
  <c r="G81" i="62"/>
  <c r="F81" i="62"/>
  <c r="E81" i="62"/>
  <c r="D81" i="62"/>
  <c r="C81" i="62"/>
  <c r="B81" i="62"/>
  <c r="A81" i="62"/>
  <c r="G80" i="62"/>
  <c r="F80" i="62"/>
  <c r="E80" i="62"/>
  <c r="D80" i="62"/>
  <c r="C80" i="62"/>
  <c r="B80" i="62"/>
  <c r="A80" i="62"/>
  <c r="G79" i="62"/>
  <c r="F79" i="62"/>
  <c r="E79" i="62"/>
  <c r="D79" i="62"/>
  <c r="C79" i="62"/>
  <c r="B79" i="62"/>
  <c r="A79" i="62"/>
  <c r="G78" i="62"/>
  <c r="F78" i="62"/>
  <c r="E78" i="62"/>
  <c r="D78" i="62"/>
  <c r="C78" i="62"/>
  <c r="B78" i="62"/>
  <c r="A78" i="62"/>
  <c r="G77" i="62"/>
  <c r="F77" i="62"/>
  <c r="E77" i="62"/>
  <c r="D77" i="62"/>
  <c r="C77" i="62"/>
  <c r="B77" i="62"/>
  <c r="A77" i="62"/>
  <c r="G76" i="62"/>
  <c r="F76" i="62"/>
  <c r="E76" i="62"/>
  <c r="D76" i="62"/>
  <c r="C76" i="62"/>
  <c r="B76" i="62"/>
  <c r="A76" i="62"/>
  <c r="G75" i="62"/>
  <c r="F75" i="62"/>
  <c r="E75" i="62"/>
  <c r="D75" i="62"/>
  <c r="C75" i="62"/>
  <c r="B75" i="62"/>
  <c r="A75" i="62"/>
  <c r="G74" i="62"/>
  <c r="F74" i="62"/>
  <c r="E74" i="62"/>
  <c r="D74" i="62"/>
  <c r="C74" i="62"/>
  <c r="B74" i="62"/>
  <c r="A74" i="62"/>
  <c r="G73" i="62"/>
  <c r="F73" i="62"/>
  <c r="E73" i="62"/>
  <c r="D73" i="62"/>
  <c r="C73" i="62"/>
  <c r="B73" i="62"/>
  <c r="A73" i="62"/>
  <c r="G72" i="62"/>
  <c r="F72" i="62"/>
  <c r="E72" i="62"/>
  <c r="D72" i="62"/>
  <c r="C72" i="62"/>
  <c r="B72" i="62"/>
  <c r="A72" i="62"/>
  <c r="G71" i="62"/>
  <c r="F71" i="62"/>
  <c r="E71" i="62"/>
  <c r="D71" i="62"/>
  <c r="C71" i="62"/>
  <c r="B71" i="62"/>
  <c r="A71" i="62"/>
  <c r="G70" i="62"/>
  <c r="F70" i="62"/>
  <c r="E70" i="62"/>
  <c r="D70" i="62"/>
  <c r="C70" i="62"/>
  <c r="B70" i="62"/>
  <c r="A70" i="62"/>
  <c r="G69" i="62"/>
  <c r="F69" i="62"/>
  <c r="E69" i="62"/>
  <c r="D69" i="62"/>
  <c r="C69" i="62"/>
  <c r="B69" i="62"/>
  <c r="A69" i="62"/>
  <c r="G68" i="62"/>
  <c r="F68" i="62"/>
  <c r="E68" i="62"/>
  <c r="D68" i="62"/>
  <c r="C68" i="62"/>
  <c r="B68" i="62"/>
  <c r="A68" i="62"/>
  <c r="G67" i="62"/>
  <c r="F67" i="62"/>
  <c r="E67" i="62"/>
  <c r="D67" i="62"/>
  <c r="C67" i="62"/>
  <c r="B67" i="62"/>
  <c r="A67" i="62"/>
  <c r="G66" i="62"/>
  <c r="F66" i="62"/>
  <c r="E66" i="62"/>
  <c r="D66" i="62"/>
  <c r="C66" i="62"/>
  <c r="B66" i="62"/>
  <c r="A66" i="62"/>
  <c r="G65" i="62"/>
  <c r="F65" i="62"/>
  <c r="E65" i="62"/>
  <c r="D65" i="62"/>
  <c r="C65" i="62"/>
  <c r="B65" i="62"/>
  <c r="A65" i="62"/>
  <c r="G64" i="62"/>
  <c r="F64" i="62"/>
  <c r="E64" i="62"/>
  <c r="D64" i="62"/>
  <c r="C64" i="62"/>
  <c r="B64" i="62"/>
  <c r="A64" i="62"/>
  <c r="G63" i="62"/>
  <c r="F63" i="62"/>
  <c r="E63" i="62"/>
  <c r="D63" i="62"/>
  <c r="C63" i="62"/>
  <c r="B63" i="62"/>
  <c r="A63" i="62"/>
  <c r="G62" i="62"/>
  <c r="F62" i="62"/>
  <c r="E62" i="62"/>
  <c r="D62" i="62"/>
  <c r="C62" i="62"/>
  <c r="B62" i="62"/>
  <c r="A62" i="62"/>
  <c r="G61" i="62"/>
  <c r="F61" i="62"/>
  <c r="E61" i="62"/>
  <c r="D61" i="62"/>
  <c r="C61" i="62"/>
  <c r="B61" i="62"/>
  <c r="A61" i="62"/>
  <c r="G60" i="62"/>
  <c r="F60" i="62"/>
  <c r="E60" i="62"/>
  <c r="D60" i="62"/>
  <c r="C60" i="62"/>
  <c r="B60" i="62"/>
  <c r="A60" i="62"/>
  <c r="G59" i="62"/>
  <c r="F59" i="62"/>
  <c r="E59" i="62"/>
  <c r="D59" i="62"/>
  <c r="C59" i="62"/>
  <c r="B59" i="62"/>
  <c r="A59" i="62"/>
  <c r="G58" i="62"/>
  <c r="F58" i="62"/>
  <c r="E58" i="62"/>
  <c r="D58" i="62"/>
  <c r="C58" i="62"/>
  <c r="B58" i="62"/>
  <c r="A58" i="62"/>
  <c r="G57" i="62"/>
  <c r="F57" i="62"/>
  <c r="E57" i="62"/>
  <c r="D57" i="62"/>
  <c r="C57" i="62"/>
  <c r="B57" i="62"/>
  <c r="A57" i="62"/>
  <c r="G56" i="62"/>
  <c r="F56" i="62"/>
  <c r="E56" i="62"/>
  <c r="D56" i="62"/>
  <c r="C56" i="62"/>
  <c r="B56" i="62"/>
  <c r="A56" i="62"/>
  <c r="G55" i="62"/>
  <c r="F55" i="62"/>
  <c r="E55" i="62"/>
  <c r="D55" i="62"/>
  <c r="C55" i="62"/>
  <c r="B55" i="62"/>
  <c r="A55" i="62"/>
  <c r="G54" i="62"/>
  <c r="F54" i="62"/>
  <c r="E54" i="62"/>
  <c r="D54" i="62"/>
  <c r="C54" i="62"/>
  <c r="B54" i="62"/>
  <c r="A54" i="62"/>
  <c r="G53" i="62"/>
  <c r="F53" i="62"/>
  <c r="E53" i="62"/>
  <c r="D53" i="62"/>
  <c r="C53" i="62"/>
  <c r="B53" i="62"/>
  <c r="A53" i="62"/>
  <c r="G52" i="62"/>
  <c r="F52" i="62"/>
  <c r="E52" i="62"/>
  <c r="D52" i="62"/>
  <c r="C52" i="62"/>
  <c r="B52" i="62"/>
  <c r="A52" i="62"/>
  <c r="G51" i="62"/>
  <c r="F51" i="62"/>
  <c r="E51" i="62"/>
  <c r="D51" i="62"/>
  <c r="C51" i="62"/>
  <c r="B51" i="62"/>
  <c r="A51" i="62"/>
  <c r="G50" i="62"/>
  <c r="F50" i="62"/>
  <c r="E50" i="62"/>
  <c r="D50" i="62"/>
  <c r="C50" i="62"/>
  <c r="B50" i="62"/>
  <c r="A50" i="62"/>
  <c r="G49" i="62"/>
  <c r="F49" i="62"/>
  <c r="E49" i="62"/>
  <c r="D49" i="62"/>
  <c r="C49" i="62"/>
  <c r="B49" i="62"/>
  <c r="A49" i="62"/>
  <c r="G48" i="62"/>
  <c r="F48" i="62"/>
  <c r="E48" i="62"/>
  <c r="D48" i="62"/>
  <c r="C48" i="62"/>
  <c r="B48" i="62"/>
  <c r="A48" i="62"/>
  <c r="G47" i="62"/>
  <c r="F47" i="62"/>
  <c r="E47" i="62"/>
  <c r="D47" i="62"/>
  <c r="C47" i="62"/>
  <c r="B47" i="62"/>
  <c r="A47" i="62"/>
  <c r="G46" i="62"/>
  <c r="F46" i="62"/>
  <c r="E46" i="62"/>
  <c r="D46" i="62"/>
  <c r="C46" i="62"/>
  <c r="B46" i="62"/>
  <c r="A46" i="62"/>
  <c r="G45" i="62"/>
  <c r="F45" i="62"/>
  <c r="E45" i="62"/>
  <c r="D45" i="62"/>
  <c r="C45" i="62"/>
  <c r="B45" i="62"/>
  <c r="A45" i="62"/>
  <c r="G44" i="62"/>
  <c r="F44" i="62"/>
  <c r="E44" i="62"/>
  <c r="D44" i="62"/>
  <c r="C44" i="62"/>
  <c r="B44" i="62"/>
  <c r="A44" i="62"/>
  <c r="G43" i="62"/>
  <c r="F43" i="62"/>
  <c r="E43" i="62"/>
  <c r="D43" i="62"/>
  <c r="C43" i="62"/>
  <c r="B43" i="62"/>
  <c r="A43" i="62"/>
  <c r="G42" i="62"/>
  <c r="F42" i="62"/>
  <c r="E42" i="62"/>
  <c r="D42" i="62"/>
  <c r="C42" i="62"/>
  <c r="B42" i="62"/>
  <c r="A42" i="62"/>
  <c r="G41" i="62"/>
  <c r="F41" i="62"/>
  <c r="E41" i="62"/>
  <c r="D41" i="62"/>
  <c r="C41" i="62"/>
  <c r="B41" i="62"/>
  <c r="A41" i="62"/>
  <c r="G40" i="62"/>
  <c r="F40" i="62"/>
  <c r="E40" i="62"/>
  <c r="D40" i="62"/>
  <c r="C40" i="62"/>
  <c r="B40" i="62"/>
  <c r="A40" i="62"/>
  <c r="G39" i="62"/>
  <c r="F39" i="62"/>
  <c r="E39" i="62"/>
  <c r="D39" i="62"/>
  <c r="C39" i="62"/>
  <c r="B39" i="62"/>
  <c r="A39" i="62"/>
  <c r="G38" i="62"/>
  <c r="F38" i="62"/>
  <c r="E38" i="62"/>
  <c r="D38" i="62"/>
  <c r="C38" i="62"/>
  <c r="B38" i="62"/>
  <c r="A38" i="62"/>
  <c r="G37" i="62"/>
  <c r="F37" i="62"/>
  <c r="E37" i="62"/>
  <c r="D37" i="62"/>
  <c r="C37" i="62"/>
  <c r="B37" i="62"/>
  <c r="A37" i="62"/>
  <c r="G36" i="62"/>
  <c r="F36" i="62"/>
  <c r="E36" i="62"/>
  <c r="D36" i="62"/>
  <c r="C36" i="62"/>
  <c r="B36" i="62"/>
  <c r="A36" i="62"/>
  <c r="G35" i="62"/>
  <c r="F35" i="62"/>
  <c r="E35" i="62"/>
  <c r="D35" i="62"/>
  <c r="C35" i="62"/>
  <c r="B35" i="62"/>
  <c r="A35" i="62"/>
  <c r="G34" i="62"/>
  <c r="F34" i="62"/>
  <c r="E34" i="62"/>
  <c r="D34" i="62"/>
  <c r="C34" i="62"/>
  <c r="B34" i="62"/>
  <c r="A34" i="62"/>
  <c r="G33" i="62"/>
  <c r="F33" i="62"/>
  <c r="E33" i="62"/>
  <c r="D33" i="62"/>
  <c r="C33" i="62"/>
  <c r="B33" i="62"/>
  <c r="A33" i="62"/>
  <c r="G32" i="62"/>
  <c r="F32" i="62"/>
  <c r="E32" i="62"/>
  <c r="D32" i="62"/>
  <c r="C32" i="62"/>
  <c r="B32" i="62"/>
  <c r="A32" i="62"/>
  <c r="G31" i="62"/>
  <c r="F31" i="62"/>
  <c r="E31" i="62"/>
  <c r="D31" i="62"/>
  <c r="C31" i="62"/>
  <c r="B31" i="62"/>
  <c r="A31" i="62"/>
  <c r="G30" i="62"/>
  <c r="F30" i="62"/>
  <c r="E30" i="62"/>
  <c r="D30" i="62"/>
  <c r="C30" i="62"/>
  <c r="B30" i="62"/>
  <c r="A30" i="62"/>
  <c r="G29" i="62"/>
  <c r="F29" i="62"/>
  <c r="E29" i="62"/>
  <c r="D29" i="62"/>
  <c r="C29" i="62"/>
  <c r="B29" i="62"/>
  <c r="A29" i="62"/>
  <c r="G28" i="62"/>
  <c r="F28" i="62"/>
  <c r="E28" i="62"/>
  <c r="D28" i="62"/>
  <c r="C28" i="62"/>
  <c r="B28" i="62"/>
  <c r="A28" i="62"/>
  <c r="G27" i="62"/>
  <c r="F27" i="62"/>
  <c r="E27" i="62"/>
  <c r="D27" i="62"/>
  <c r="C27" i="62"/>
  <c r="B27" i="62"/>
  <c r="A27" i="62"/>
  <c r="G26" i="62"/>
  <c r="F26" i="62"/>
  <c r="E26" i="62"/>
  <c r="D26" i="62"/>
  <c r="C26" i="62"/>
  <c r="B26" i="62"/>
  <c r="A26" i="62"/>
  <c r="G25" i="62"/>
  <c r="F25" i="62"/>
  <c r="E25" i="62"/>
  <c r="D25" i="62"/>
  <c r="C25" i="62"/>
  <c r="B25" i="62"/>
  <c r="A25" i="62"/>
  <c r="G24" i="62"/>
  <c r="F24" i="62"/>
  <c r="E24" i="62"/>
  <c r="D24" i="62"/>
  <c r="C24" i="62"/>
  <c r="B24" i="62"/>
  <c r="A24" i="62"/>
  <c r="G23" i="62"/>
  <c r="F23" i="62"/>
  <c r="E23" i="62"/>
  <c r="D23" i="62"/>
  <c r="C23" i="62"/>
  <c r="B23" i="62"/>
  <c r="A23" i="62"/>
  <c r="G22" i="62"/>
  <c r="F22" i="62"/>
  <c r="E22" i="62"/>
  <c r="D22" i="62"/>
  <c r="C22" i="62"/>
  <c r="B22" i="62"/>
  <c r="A22" i="62"/>
  <c r="G21" i="62"/>
  <c r="F21" i="62"/>
  <c r="E21" i="62"/>
  <c r="D21" i="62"/>
  <c r="C21" i="62"/>
  <c r="B21" i="62"/>
  <c r="A21" i="62"/>
  <c r="G20" i="62"/>
  <c r="F20" i="62"/>
  <c r="E20" i="62"/>
  <c r="D20" i="62"/>
  <c r="C20" i="62"/>
  <c r="B20" i="62"/>
  <c r="A20" i="62"/>
  <c r="G19" i="62"/>
  <c r="F19" i="62"/>
  <c r="E19" i="62"/>
  <c r="D19" i="62"/>
  <c r="C19" i="62"/>
  <c r="B19" i="62"/>
  <c r="A19" i="62"/>
  <c r="G18" i="62"/>
  <c r="F18" i="62"/>
  <c r="E18" i="62"/>
  <c r="D18" i="62"/>
  <c r="C18" i="62"/>
  <c r="B18" i="62"/>
  <c r="A18" i="62"/>
  <c r="G17" i="62"/>
  <c r="F17" i="62"/>
  <c r="E17" i="62"/>
  <c r="D17" i="62"/>
  <c r="C17" i="62"/>
  <c r="B17" i="62"/>
  <c r="A17" i="62"/>
  <c r="G16" i="62"/>
  <c r="F16" i="62"/>
  <c r="E16" i="62"/>
  <c r="D16" i="62"/>
  <c r="C16" i="62"/>
  <c r="B16" i="62"/>
  <c r="A16" i="62"/>
  <c r="G15" i="62"/>
  <c r="F15" i="62"/>
  <c r="E15" i="62"/>
  <c r="D15" i="62"/>
  <c r="C15" i="62"/>
  <c r="B15" i="62"/>
  <c r="A15" i="62"/>
  <c r="G14" i="62"/>
  <c r="F14" i="62"/>
  <c r="E14" i="62"/>
  <c r="D14" i="62"/>
  <c r="C14" i="62"/>
  <c r="B14" i="62"/>
  <c r="A14" i="62"/>
  <c r="G13" i="62"/>
  <c r="F13" i="62"/>
  <c r="E13" i="62"/>
  <c r="D13" i="62"/>
  <c r="C13" i="62"/>
  <c r="B13" i="62"/>
  <c r="A13" i="62"/>
  <c r="G12" i="62"/>
  <c r="F12" i="62"/>
  <c r="E12" i="62"/>
  <c r="D12" i="62"/>
  <c r="C12" i="62"/>
  <c r="B12" i="62"/>
  <c r="A12" i="62"/>
  <c r="G11" i="62"/>
  <c r="F11" i="62"/>
  <c r="E11" i="62"/>
  <c r="D11" i="62"/>
  <c r="C11" i="62"/>
  <c r="B11" i="62"/>
  <c r="A11" i="62"/>
  <c r="G10" i="62"/>
  <c r="F10" i="62"/>
  <c r="E10" i="62"/>
  <c r="D10" i="62"/>
  <c r="C10" i="62"/>
  <c r="B10" i="62"/>
  <c r="A10" i="62"/>
  <c r="G9" i="62"/>
  <c r="F9" i="62"/>
  <c r="E9" i="62"/>
  <c r="D9" i="62"/>
  <c r="C9" i="62"/>
  <c r="B9" i="62"/>
  <c r="A9" i="62"/>
  <c r="G8" i="62"/>
  <c r="F8" i="62"/>
  <c r="E8" i="62"/>
  <c r="D8" i="62"/>
  <c r="C8" i="62"/>
  <c r="B8" i="62"/>
  <c r="A8" i="62"/>
  <c r="G7" i="62"/>
  <c r="F7" i="62"/>
  <c r="E7" i="62"/>
  <c r="D7" i="62"/>
  <c r="C7" i="62"/>
  <c r="B7" i="62"/>
  <c r="A7" i="62"/>
  <c r="G6" i="62"/>
  <c r="F6" i="62"/>
  <c r="E6" i="62"/>
  <c r="D6" i="62"/>
  <c r="C6" i="62"/>
  <c r="B6" i="62"/>
  <c r="A6" i="62"/>
  <c r="A1" i="62"/>
  <c r="E442" i="63"/>
  <c r="D442" i="63"/>
  <c r="C442" i="63"/>
  <c r="B442" i="63"/>
  <c r="A442" i="63"/>
  <c r="E441" i="63"/>
  <c r="D441" i="63"/>
  <c r="C441" i="63"/>
  <c r="B441" i="63"/>
  <c r="A441" i="63"/>
  <c r="E440" i="63"/>
  <c r="D440" i="63"/>
  <c r="C440" i="63"/>
  <c r="B440" i="63"/>
  <c r="A440" i="63"/>
  <c r="E439" i="63"/>
  <c r="D439" i="63"/>
  <c r="C439" i="63"/>
  <c r="B439" i="63"/>
  <c r="A439" i="63"/>
  <c r="E438" i="63"/>
  <c r="D438" i="63"/>
  <c r="C438" i="63"/>
  <c r="B438" i="63"/>
  <c r="A438" i="63"/>
  <c r="E437" i="63"/>
  <c r="D437" i="63"/>
  <c r="C437" i="63"/>
  <c r="B437" i="63"/>
  <c r="A437" i="63"/>
  <c r="E436" i="63"/>
  <c r="D436" i="63"/>
  <c r="C436" i="63"/>
  <c r="B436" i="63"/>
  <c r="A436" i="63"/>
  <c r="E435" i="63"/>
  <c r="D435" i="63"/>
  <c r="C435" i="63"/>
  <c r="B435" i="63"/>
  <c r="A435" i="63"/>
  <c r="E434" i="63"/>
  <c r="D434" i="63"/>
  <c r="C434" i="63"/>
  <c r="B434" i="63"/>
  <c r="A434" i="63"/>
  <c r="E433" i="63"/>
  <c r="D433" i="63"/>
  <c r="C433" i="63"/>
  <c r="B433" i="63"/>
  <c r="A433" i="63"/>
  <c r="E432" i="63"/>
  <c r="D432" i="63"/>
  <c r="C432" i="63"/>
  <c r="B432" i="63"/>
  <c r="A432" i="63"/>
  <c r="E431" i="63"/>
  <c r="D431" i="63"/>
  <c r="C431" i="63"/>
  <c r="B431" i="63"/>
  <c r="A431" i="63"/>
  <c r="E430" i="63"/>
  <c r="D430" i="63"/>
  <c r="C430" i="63"/>
  <c r="B430" i="63"/>
  <c r="A430" i="63"/>
  <c r="E429" i="63"/>
  <c r="D429" i="63"/>
  <c r="C429" i="63"/>
  <c r="B429" i="63"/>
  <c r="A429" i="63"/>
  <c r="E428" i="63"/>
  <c r="D428" i="63"/>
  <c r="C428" i="63"/>
  <c r="B428" i="63"/>
  <c r="A428" i="63"/>
  <c r="E427" i="63"/>
  <c r="D427" i="63"/>
  <c r="C427" i="63"/>
  <c r="B427" i="63"/>
  <c r="A427" i="63"/>
  <c r="E426" i="63"/>
  <c r="D426" i="63"/>
  <c r="C426" i="63"/>
  <c r="B426" i="63"/>
  <c r="A426" i="63"/>
  <c r="E425" i="63"/>
  <c r="D425" i="63"/>
  <c r="C425" i="63"/>
  <c r="B425" i="63"/>
  <c r="A425" i="63"/>
  <c r="E424" i="63"/>
  <c r="D424" i="63"/>
  <c r="C424" i="63"/>
  <c r="B424" i="63"/>
  <c r="A424" i="63"/>
  <c r="E423" i="63"/>
  <c r="D423" i="63"/>
  <c r="C423" i="63"/>
  <c r="B423" i="63"/>
  <c r="A423" i="63"/>
  <c r="E422" i="63"/>
  <c r="D422" i="63"/>
  <c r="C422" i="63"/>
  <c r="B422" i="63"/>
  <c r="A422" i="63"/>
  <c r="E421" i="63"/>
  <c r="D421" i="63"/>
  <c r="C421" i="63"/>
  <c r="B421" i="63"/>
  <c r="A421" i="63"/>
  <c r="E420" i="63"/>
  <c r="D420" i="63"/>
  <c r="C420" i="63"/>
  <c r="B420" i="63"/>
  <c r="A420" i="63"/>
  <c r="E419" i="63"/>
  <c r="D419" i="63"/>
  <c r="C419" i="63"/>
  <c r="B419" i="63"/>
  <c r="A419" i="63"/>
  <c r="E418" i="63"/>
  <c r="D418" i="63"/>
  <c r="C418" i="63"/>
  <c r="B418" i="63"/>
  <c r="A418" i="63"/>
  <c r="E417" i="63"/>
  <c r="D417" i="63"/>
  <c r="C417" i="63"/>
  <c r="B417" i="63"/>
  <c r="A417" i="63"/>
  <c r="E416" i="63"/>
  <c r="D416" i="63"/>
  <c r="C416" i="63"/>
  <c r="B416" i="63"/>
  <c r="A416" i="63"/>
  <c r="E415" i="63"/>
  <c r="D415" i="63"/>
  <c r="C415" i="63"/>
  <c r="B415" i="63"/>
  <c r="A415" i="63"/>
  <c r="E414" i="63"/>
  <c r="D414" i="63"/>
  <c r="C414" i="63"/>
  <c r="B414" i="63"/>
  <c r="A414" i="63"/>
  <c r="E413" i="63"/>
  <c r="D413" i="63"/>
  <c r="C413" i="63"/>
  <c r="B413" i="63"/>
  <c r="A413" i="63"/>
  <c r="E412" i="63"/>
  <c r="D412" i="63"/>
  <c r="C412" i="63"/>
  <c r="B412" i="63"/>
  <c r="A412" i="63"/>
  <c r="E411" i="63"/>
  <c r="D411" i="63"/>
  <c r="C411" i="63"/>
  <c r="B411" i="63"/>
  <c r="A411" i="63"/>
  <c r="E410" i="63"/>
  <c r="D410" i="63"/>
  <c r="C410" i="63"/>
  <c r="B410" i="63"/>
  <c r="A410" i="63"/>
  <c r="E409" i="63"/>
  <c r="D409" i="63"/>
  <c r="C409" i="63"/>
  <c r="B409" i="63"/>
  <c r="A409" i="63"/>
  <c r="E408" i="63"/>
  <c r="D408" i="63"/>
  <c r="C408" i="63"/>
  <c r="B408" i="63"/>
  <c r="A408" i="63"/>
  <c r="E407" i="63"/>
  <c r="D407" i="63"/>
  <c r="C407" i="63"/>
  <c r="B407" i="63"/>
  <c r="A407" i="63"/>
  <c r="E406" i="63"/>
  <c r="D406" i="63"/>
  <c r="C406" i="63"/>
  <c r="B406" i="63"/>
  <c r="A406" i="63"/>
  <c r="E405" i="63"/>
  <c r="D405" i="63"/>
  <c r="C405" i="63"/>
  <c r="B405" i="63"/>
  <c r="A405" i="63"/>
  <c r="E404" i="63"/>
  <c r="D404" i="63"/>
  <c r="C404" i="63"/>
  <c r="B404" i="63"/>
  <c r="A404" i="63"/>
  <c r="E403" i="63"/>
  <c r="D403" i="63"/>
  <c r="C403" i="63"/>
  <c r="B403" i="63"/>
  <c r="A403" i="63"/>
  <c r="E402" i="63"/>
  <c r="D402" i="63"/>
  <c r="C402" i="63"/>
  <c r="B402" i="63"/>
  <c r="A402" i="63"/>
  <c r="E401" i="63"/>
  <c r="D401" i="63"/>
  <c r="C401" i="63"/>
  <c r="B401" i="63"/>
  <c r="A401" i="63"/>
  <c r="E400" i="63"/>
  <c r="D400" i="63"/>
  <c r="C400" i="63"/>
  <c r="B400" i="63"/>
  <c r="A400" i="63"/>
  <c r="E399" i="63"/>
  <c r="D399" i="63"/>
  <c r="C399" i="63"/>
  <c r="B399" i="63"/>
  <c r="A399" i="63"/>
  <c r="E398" i="63"/>
  <c r="D398" i="63"/>
  <c r="C398" i="63"/>
  <c r="B398" i="63"/>
  <c r="A398" i="63"/>
  <c r="E397" i="63"/>
  <c r="D397" i="63"/>
  <c r="C397" i="63"/>
  <c r="B397" i="63"/>
  <c r="A397" i="63"/>
  <c r="E396" i="63"/>
  <c r="D396" i="63"/>
  <c r="C396" i="63"/>
  <c r="B396" i="63"/>
  <c r="A396" i="63"/>
  <c r="E395" i="63"/>
  <c r="D395" i="63"/>
  <c r="C395" i="63"/>
  <c r="B395" i="63"/>
  <c r="A395" i="63"/>
  <c r="E394" i="63"/>
  <c r="D394" i="63"/>
  <c r="C394" i="63"/>
  <c r="B394" i="63"/>
  <c r="A394" i="63"/>
  <c r="E393" i="63"/>
  <c r="D393" i="63"/>
  <c r="C393" i="63"/>
  <c r="B393" i="63"/>
  <c r="A393" i="63"/>
  <c r="E392" i="63"/>
  <c r="D392" i="63"/>
  <c r="C392" i="63"/>
  <c r="B392" i="63"/>
  <c r="A392" i="63"/>
  <c r="E391" i="63"/>
  <c r="D391" i="63"/>
  <c r="C391" i="63"/>
  <c r="B391" i="63"/>
  <c r="A391" i="63"/>
  <c r="E390" i="63"/>
  <c r="D390" i="63"/>
  <c r="C390" i="63"/>
  <c r="B390" i="63"/>
  <c r="A390" i="63"/>
  <c r="E389" i="63"/>
  <c r="D389" i="63"/>
  <c r="C389" i="63"/>
  <c r="B389" i="63"/>
  <c r="A389" i="63"/>
  <c r="E388" i="63"/>
  <c r="D388" i="63"/>
  <c r="C388" i="63"/>
  <c r="B388" i="63"/>
  <c r="A388" i="63"/>
  <c r="E387" i="63"/>
  <c r="D387" i="63"/>
  <c r="C387" i="63"/>
  <c r="B387" i="63"/>
  <c r="A387" i="63"/>
  <c r="E386" i="63"/>
  <c r="D386" i="63"/>
  <c r="C386" i="63"/>
  <c r="B386" i="63"/>
  <c r="A386" i="63"/>
  <c r="E385" i="63"/>
  <c r="D385" i="63"/>
  <c r="C385" i="63"/>
  <c r="B385" i="63"/>
  <c r="A385" i="63"/>
  <c r="E384" i="63"/>
  <c r="D384" i="63"/>
  <c r="C384" i="63"/>
  <c r="B384" i="63"/>
  <c r="A384" i="63"/>
  <c r="E383" i="63"/>
  <c r="D383" i="63"/>
  <c r="C383" i="63"/>
  <c r="B383" i="63"/>
  <c r="A383" i="63"/>
  <c r="E382" i="63"/>
  <c r="D382" i="63"/>
  <c r="C382" i="63"/>
  <c r="B382" i="63"/>
  <c r="A382" i="63"/>
  <c r="E381" i="63"/>
  <c r="D381" i="63"/>
  <c r="C381" i="63"/>
  <c r="B381" i="63"/>
  <c r="A381" i="63"/>
  <c r="E380" i="63"/>
  <c r="D380" i="63"/>
  <c r="C380" i="63"/>
  <c r="B380" i="63"/>
  <c r="A380" i="63"/>
  <c r="E379" i="63"/>
  <c r="D379" i="63"/>
  <c r="C379" i="63"/>
  <c r="B379" i="63"/>
  <c r="A379" i="63"/>
  <c r="E378" i="63"/>
  <c r="D378" i="63"/>
  <c r="C378" i="63"/>
  <c r="B378" i="63"/>
  <c r="A378" i="63"/>
  <c r="E377" i="63"/>
  <c r="D377" i="63"/>
  <c r="C377" i="63"/>
  <c r="B377" i="63"/>
  <c r="A377" i="63"/>
  <c r="E376" i="63"/>
  <c r="D376" i="63"/>
  <c r="C376" i="63"/>
  <c r="B376" i="63"/>
  <c r="A376" i="63"/>
  <c r="E375" i="63"/>
  <c r="D375" i="63"/>
  <c r="C375" i="63"/>
  <c r="B375" i="63"/>
  <c r="A375" i="63"/>
  <c r="E374" i="63"/>
  <c r="D374" i="63"/>
  <c r="C374" i="63"/>
  <c r="B374" i="63"/>
  <c r="A374" i="63"/>
  <c r="E373" i="63"/>
  <c r="D373" i="63"/>
  <c r="C373" i="63"/>
  <c r="B373" i="63"/>
  <c r="A373" i="63"/>
  <c r="E372" i="63"/>
  <c r="D372" i="63"/>
  <c r="C372" i="63"/>
  <c r="B372" i="63"/>
  <c r="A372" i="63"/>
  <c r="E371" i="63"/>
  <c r="D371" i="63"/>
  <c r="C371" i="63"/>
  <c r="B371" i="63"/>
  <c r="A371" i="63"/>
  <c r="E370" i="63"/>
  <c r="D370" i="63"/>
  <c r="C370" i="63"/>
  <c r="B370" i="63"/>
  <c r="A370" i="63"/>
  <c r="E369" i="63"/>
  <c r="D369" i="63"/>
  <c r="C369" i="63"/>
  <c r="B369" i="63"/>
  <c r="A369" i="63"/>
  <c r="E368" i="63"/>
  <c r="D368" i="63"/>
  <c r="C368" i="63"/>
  <c r="B368" i="63"/>
  <c r="A368" i="63"/>
  <c r="E367" i="63"/>
  <c r="D367" i="63"/>
  <c r="C367" i="63"/>
  <c r="B367" i="63"/>
  <c r="A367" i="63"/>
  <c r="E366" i="63"/>
  <c r="D366" i="63"/>
  <c r="C366" i="63"/>
  <c r="B366" i="63"/>
  <c r="A366" i="63"/>
  <c r="E365" i="63"/>
  <c r="D365" i="63"/>
  <c r="C365" i="63"/>
  <c r="B365" i="63"/>
  <c r="A365" i="63"/>
  <c r="E364" i="63"/>
  <c r="D364" i="63"/>
  <c r="C364" i="63"/>
  <c r="B364" i="63"/>
  <c r="A364" i="63"/>
  <c r="E363" i="63"/>
  <c r="D363" i="63"/>
  <c r="C363" i="63"/>
  <c r="B363" i="63"/>
  <c r="A363" i="63"/>
  <c r="E362" i="63"/>
  <c r="D362" i="63"/>
  <c r="C362" i="63"/>
  <c r="B362" i="63"/>
  <c r="A362" i="63"/>
  <c r="E361" i="63"/>
  <c r="D361" i="63"/>
  <c r="C361" i="63"/>
  <c r="B361" i="63"/>
  <c r="A361" i="63"/>
  <c r="E360" i="63"/>
  <c r="D360" i="63"/>
  <c r="C360" i="63"/>
  <c r="B360" i="63"/>
  <c r="A360" i="63"/>
  <c r="E359" i="63"/>
  <c r="D359" i="63"/>
  <c r="C359" i="63"/>
  <c r="B359" i="63"/>
  <c r="A359" i="63"/>
  <c r="E358" i="63"/>
  <c r="D358" i="63"/>
  <c r="C358" i="63"/>
  <c r="B358" i="63"/>
  <c r="A358" i="63"/>
  <c r="E357" i="63"/>
  <c r="D357" i="63"/>
  <c r="C357" i="63"/>
  <c r="B357" i="63"/>
  <c r="A357" i="63"/>
  <c r="E356" i="63"/>
  <c r="D356" i="63"/>
  <c r="C356" i="63"/>
  <c r="B356" i="63"/>
  <c r="A356" i="63"/>
  <c r="E355" i="63"/>
  <c r="D355" i="63"/>
  <c r="C355" i="63"/>
  <c r="B355" i="63"/>
  <c r="A355" i="63"/>
  <c r="E354" i="63"/>
  <c r="D354" i="63"/>
  <c r="C354" i="63"/>
  <c r="B354" i="63"/>
  <c r="A354" i="63"/>
  <c r="E353" i="63"/>
  <c r="D353" i="63"/>
  <c r="C353" i="63"/>
  <c r="B353" i="63"/>
  <c r="A353" i="63"/>
  <c r="E352" i="63"/>
  <c r="D352" i="63"/>
  <c r="C352" i="63"/>
  <c r="B352" i="63"/>
  <c r="A352" i="63"/>
  <c r="E351" i="63"/>
  <c r="D351" i="63"/>
  <c r="C351" i="63"/>
  <c r="B351" i="63"/>
  <c r="A351" i="63"/>
  <c r="E350" i="63"/>
  <c r="D350" i="63"/>
  <c r="C350" i="63"/>
  <c r="B350" i="63"/>
  <c r="A350" i="63"/>
  <c r="E349" i="63"/>
  <c r="D349" i="63"/>
  <c r="C349" i="63"/>
  <c r="B349" i="63"/>
  <c r="A349" i="63"/>
  <c r="E348" i="63"/>
  <c r="D348" i="63"/>
  <c r="C348" i="63"/>
  <c r="B348" i="63"/>
  <c r="A348" i="63"/>
  <c r="E347" i="63"/>
  <c r="D347" i="63"/>
  <c r="C347" i="63"/>
  <c r="B347" i="63"/>
  <c r="A347" i="63"/>
  <c r="E346" i="63"/>
  <c r="D346" i="63"/>
  <c r="C346" i="63"/>
  <c r="B346" i="63"/>
  <c r="A346" i="63"/>
  <c r="E345" i="63"/>
  <c r="D345" i="63"/>
  <c r="C345" i="63"/>
  <c r="B345" i="63"/>
  <c r="A345" i="63"/>
  <c r="E344" i="63"/>
  <c r="D344" i="63"/>
  <c r="C344" i="63"/>
  <c r="B344" i="63"/>
  <c r="A344" i="63"/>
  <c r="E343" i="63"/>
  <c r="D343" i="63"/>
  <c r="C343" i="63"/>
  <c r="B343" i="63"/>
  <c r="A343" i="63"/>
  <c r="E342" i="63"/>
  <c r="D342" i="63"/>
  <c r="C342" i="63"/>
  <c r="B342" i="63"/>
  <c r="A342" i="63"/>
  <c r="E341" i="63"/>
  <c r="D341" i="63"/>
  <c r="C341" i="63"/>
  <c r="B341" i="63"/>
  <c r="A341" i="63"/>
  <c r="E340" i="63"/>
  <c r="D340" i="63"/>
  <c r="C340" i="63"/>
  <c r="B340" i="63"/>
  <c r="A340" i="63"/>
  <c r="E339" i="63"/>
  <c r="D339" i="63"/>
  <c r="C339" i="63"/>
  <c r="B339" i="63"/>
  <c r="A339" i="63"/>
  <c r="E338" i="63"/>
  <c r="D338" i="63"/>
  <c r="C338" i="63"/>
  <c r="B338" i="63"/>
  <c r="A338" i="63"/>
  <c r="E337" i="63"/>
  <c r="D337" i="63"/>
  <c r="C337" i="63"/>
  <c r="B337" i="63"/>
  <c r="A337" i="63"/>
  <c r="E336" i="63"/>
  <c r="D336" i="63"/>
  <c r="C336" i="63"/>
  <c r="B336" i="63"/>
  <c r="A336" i="63"/>
  <c r="E335" i="63"/>
  <c r="D335" i="63"/>
  <c r="C335" i="63"/>
  <c r="B335" i="63"/>
  <c r="A335" i="63"/>
  <c r="E334" i="63"/>
  <c r="D334" i="63"/>
  <c r="C334" i="63"/>
  <c r="B334" i="63"/>
  <c r="A334" i="63"/>
  <c r="E333" i="63"/>
  <c r="D333" i="63"/>
  <c r="C333" i="63"/>
  <c r="B333" i="63"/>
  <c r="A333" i="63"/>
  <c r="E332" i="63"/>
  <c r="D332" i="63"/>
  <c r="C332" i="63"/>
  <c r="B332" i="63"/>
  <c r="A332" i="63"/>
  <c r="E331" i="63"/>
  <c r="D331" i="63"/>
  <c r="C331" i="63"/>
  <c r="B331" i="63"/>
  <c r="A331" i="63"/>
  <c r="E330" i="63"/>
  <c r="D330" i="63"/>
  <c r="C330" i="63"/>
  <c r="B330" i="63"/>
  <c r="A330" i="63"/>
  <c r="E329" i="63"/>
  <c r="D329" i="63"/>
  <c r="C329" i="63"/>
  <c r="B329" i="63"/>
  <c r="A329" i="63"/>
  <c r="E328" i="63"/>
  <c r="D328" i="63"/>
  <c r="C328" i="63"/>
  <c r="B328" i="63"/>
  <c r="A328" i="63"/>
  <c r="E327" i="63"/>
  <c r="D327" i="63"/>
  <c r="C327" i="63"/>
  <c r="B327" i="63"/>
  <c r="A327" i="63"/>
  <c r="E326" i="63"/>
  <c r="D326" i="63"/>
  <c r="C326" i="63"/>
  <c r="B326" i="63"/>
  <c r="A326" i="63"/>
  <c r="E325" i="63"/>
  <c r="D325" i="63"/>
  <c r="C325" i="63"/>
  <c r="B325" i="63"/>
  <c r="A325" i="63"/>
  <c r="E324" i="63"/>
  <c r="D324" i="63"/>
  <c r="C324" i="63"/>
  <c r="B324" i="63"/>
  <c r="A324" i="63"/>
  <c r="E323" i="63"/>
  <c r="D323" i="63"/>
  <c r="C323" i="63"/>
  <c r="B323" i="63"/>
  <c r="A323" i="63"/>
  <c r="E322" i="63"/>
  <c r="D322" i="63"/>
  <c r="C322" i="63"/>
  <c r="B322" i="63"/>
  <c r="A322" i="63"/>
  <c r="E321" i="63"/>
  <c r="D321" i="63"/>
  <c r="C321" i="63"/>
  <c r="B321" i="63"/>
  <c r="A321" i="63"/>
  <c r="E320" i="63"/>
  <c r="D320" i="63"/>
  <c r="C320" i="63"/>
  <c r="B320" i="63"/>
  <c r="A320" i="63"/>
  <c r="E319" i="63"/>
  <c r="D319" i="63"/>
  <c r="C319" i="63"/>
  <c r="B319" i="63"/>
  <c r="A319" i="63"/>
  <c r="E318" i="63"/>
  <c r="D318" i="63"/>
  <c r="C318" i="63"/>
  <c r="B318" i="63"/>
  <c r="A318" i="63"/>
  <c r="E317" i="63"/>
  <c r="D317" i="63"/>
  <c r="C317" i="63"/>
  <c r="B317" i="63"/>
  <c r="A317" i="63"/>
  <c r="E316" i="63"/>
  <c r="D316" i="63"/>
  <c r="C316" i="63"/>
  <c r="B316" i="63"/>
  <c r="A316" i="63"/>
  <c r="E315" i="63"/>
  <c r="D315" i="63"/>
  <c r="C315" i="63"/>
  <c r="B315" i="63"/>
  <c r="A315" i="63"/>
  <c r="E314" i="63"/>
  <c r="D314" i="63"/>
  <c r="C314" i="63"/>
  <c r="B314" i="63"/>
  <c r="A314" i="63"/>
  <c r="E313" i="63"/>
  <c r="D313" i="63"/>
  <c r="C313" i="63"/>
  <c r="B313" i="63"/>
  <c r="A313" i="63"/>
  <c r="E312" i="63"/>
  <c r="D312" i="63"/>
  <c r="C312" i="63"/>
  <c r="B312" i="63"/>
  <c r="A312" i="63"/>
  <c r="E311" i="63"/>
  <c r="D311" i="63"/>
  <c r="C311" i="63"/>
  <c r="B311" i="63"/>
  <c r="A311" i="63"/>
  <c r="E310" i="63"/>
  <c r="D310" i="63"/>
  <c r="C310" i="63"/>
  <c r="B310" i="63"/>
  <c r="A310" i="63"/>
  <c r="E309" i="63"/>
  <c r="D309" i="63"/>
  <c r="C309" i="63"/>
  <c r="B309" i="63"/>
  <c r="A309" i="63"/>
  <c r="E308" i="63"/>
  <c r="D308" i="63"/>
  <c r="C308" i="63"/>
  <c r="B308" i="63"/>
  <c r="A308" i="63"/>
  <c r="E307" i="63"/>
  <c r="D307" i="63"/>
  <c r="C307" i="63"/>
  <c r="B307" i="63"/>
  <c r="A307" i="63"/>
  <c r="E306" i="63"/>
  <c r="D306" i="63"/>
  <c r="C306" i="63"/>
  <c r="B306" i="63"/>
  <c r="A306" i="63"/>
  <c r="E305" i="63"/>
  <c r="D305" i="63"/>
  <c r="C305" i="63"/>
  <c r="B305" i="63"/>
  <c r="A305" i="63"/>
  <c r="E304" i="63"/>
  <c r="D304" i="63"/>
  <c r="C304" i="63"/>
  <c r="B304" i="63"/>
  <c r="A304" i="63"/>
  <c r="E303" i="63"/>
  <c r="D303" i="63"/>
  <c r="C303" i="63"/>
  <c r="B303" i="63"/>
  <c r="A303" i="63"/>
  <c r="E302" i="63"/>
  <c r="D302" i="63"/>
  <c r="C302" i="63"/>
  <c r="B302" i="63"/>
  <c r="A302" i="63"/>
  <c r="E301" i="63"/>
  <c r="D301" i="63"/>
  <c r="C301" i="63"/>
  <c r="B301" i="63"/>
  <c r="A301" i="63"/>
  <c r="E300" i="63"/>
  <c r="D300" i="63"/>
  <c r="C300" i="63"/>
  <c r="B300" i="63"/>
  <c r="A300" i="63"/>
  <c r="E299" i="63"/>
  <c r="D299" i="63"/>
  <c r="C299" i="63"/>
  <c r="B299" i="63"/>
  <c r="A299" i="63"/>
  <c r="E298" i="63"/>
  <c r="D298" i="63"/>
  <c r="C298" i="63"/>
  <c r="B298" i="63"/>
  <c r="A298" i="63"/>
  <c r="E297" i="63"/>
  <c r="D297" i="63"/>
  <c r="C297" i="63"/>
  <c r="B297" i="63"/>
  <c r="A297" i="63"/>
  <c r="E296" i="63"/>
  <c r="D296" i="63"/>
  <c r="C296" i="63"/>
  <c r="B296" i="63"/>
  <c r="A296" i="63"/>
  <c r="E295" i="63"/>
  <c r="D295" i="63"/>
  <c r="C295" i="63"/>
  <c r="B295" i="63"/>
  <c r="A295" i="63"/>
  <c r="E294" i="63"/>
  <c r="D294" i="63"/>
  <c r="C294" i="63"/>
  <c r="B294" i="63"/>
  <c r="A294" i="63"/>
  <c r="E293" i="63"/>
  <c r="D293" i="63"/>
  <c r="C293" i="63"/>
  <c r="B293" i="63"/>
  <c r="A293" i="63"/>
  <c r="E292" i="63"/>
  <c r="D292" i="63"/>
  <c r="C292" i="63"/>
  <c r="B292" i="63"/>
  <c r="A292" i="63"/>
  <c r="E291" i="63"/>
  <c r="D291" i="63"/>
  <c r="C291" i="63"/>
  <c r="B291" i="63"/>
  <c r="A291" i="63"/>
  <c r="E290" i="63"/>
  <c r="D290" i="63"/>
  <c r="C290" i="63"/>
  <c r="B290" i="63"/>
  <c r="A290" i="63"/>
  <c r="E289" i="63"/>
  <c r="D289" i="63"/>
  <c r="C289" i="63"/>
  <c r="B289" i="63"/>
  <c r="A289" i="63"/>
  <c r="E288" i="63"/>
  <c r="D288" i="63"/>
  <c r="C288" i="63"/>
  <c r="B288" i="63"/>
  <c r="A288" i="63"/>
  <c r="E287" i="63"/>
  <c r="D287" i="63"/>
  <c r="C287" i="63"/>
  <c r="B287" i="63"/>
  <c r="A287" i="63"/>
  <c r="E286" i="63"/>
  <c r="D286" i="63"/>
  <c r="C286" i="63"/>
  <c r="B286" i="63"/>
  <c r="A286" i="63"/>
  <c r="E285" i="63"/>
  <c r="D285" i="63"/>
  <c r="C285" i="63"/>
  <c r="B285" i="63"/>
  <c r="A285" i="63"/>
  <c r="E284" i="63"/>
  <c r="D284" i="63"/>
  <c r="C284" i="63"/>
  <c r="B284" i="63"/>
  <c r="A284" i="63"/>
  <c r="E283" i="63"/>
  <c r="D283" i="63"/>
  <c r="C283" i="63"/>
  <c r="B283" i="63"/>
  <c r="A283" i="63"/>
  <c r="E282" i="63"/>
  <c r="D282" i="63"/>
  <c r="C282" i="63"/>
  <c r="B282" i="63"/>
  <c r="A282" i="63"/>
  <c r="E281" i="63"/>
  <c r="D281" i="63"/>
  <c r="C281" i="63"/>
  <c r="B281" i="63"/>
  <c r="A281" i="63"/>
  <c r="E280" i="63"/>
  <c r="D280" i="63"/>
  <c r="C280" i="63"/>
  <c r="B280" i="63"/>
  <c r="A280" i="63"/>
  <c r="E279" i="63"/>
  <c r="D279" i="63"/>
  <c r="C279" i="63"/>
  <c r="B279" i="63"/>
  <c r="A279" i="63"/>
  <c r="E278" i="63"/>
  <c r="D278" i="63"/>
  <c r="C278" i="63"/>
  <c r="B278" i="63"/>
  <c r="A278" i="63"/>
  <c r="E277" i="63"/>
  <c r="D277" i="63"/>
  <c r="C277" i="63"/>
  <c r="B277" i="63"/>
  <c r="A277" i="63"/>
  <c r="E276" i="63"/>
  <c r="D276" i="63"/>
  <c r="C276" i="63"/>
  <c r="B276" i="63"/>
  <c r="A276" i="63"/>
  <c r="E275" i="63"/>
  <c r="D275" i="63"/>
  <c r="C275" i="63"/>
  <c r="B275" i="63"/>
  <c r="A275" i="63"/>
  <c r="E274" i="63"/>
  <c r="D274" i="63"/>
  <c r="C274" i="63"/>
  <c r="B274" i="63"/>
  <c r="A274" i="63"/>
  <c r="E273" i="63"/>
  <c r="D273" i="63"/>
  <c r="C273" i="63"/>
  <c r="B273" i="63"/>
  <c r="A273" i="63"/>
  <c r="E272" i="63"/>
  <c r="D272" i="63"/>
  <c r="C272" i="63"/>
  <c r="B272" i="63"/>
  <c r="A272" i="63"/>
  <c r="E271" i="63"/>
  <c r="D271" i="63"/>
  <c r="C271" i="63"/>
  <c r="B271" i="63"/>
  <c r="A271" i="63"/>
  <c r="E270" i="63"/>
  <c r="D270" i="63"/>
  <c r="C270" i="63"/>
  <c r="B270" i="63"/>
  <c r="A270" i="63"/>
  <c r="E269" i="63"/>
  <c r="D269" i="63"/>
  <c r="C269" i="63"/>
  <c r="B269" i="63"/>
  <c r="A269" i="63"/>
  <c r="E268" i="63"/>
  <c r="D268" i="63"/>
  <c r="C268" i="63"/>
  <c r="B268" i="63"/>
  <c r="A268" i="63"/>
  <c r="E267" i="63"/>
  <c r="D267" i="63"/>
  <c r="C267" i="63"/>
  <c r="B267" i="63"/>
  <c r="A267" i="63"/>
  <c r="E266" i="63"/>
  <c r="D266" i="63"/>
  <c r="C266" i="63"/>
  <c r="B266" i="63"/>
  <c r="A266" i="63"/>
  <c r="E265" i="63"/>
  <c r="D265" i="63"/>
  <c r="C265" i="63"/>
  <c r="B265" i="63"/>
  <c r="A265" i="63"/>
  <c r="E264" i="63"/>
  <c r="D264" i="63"/>
  <c r="C264" i="63"/>
  <c r="B264" i="63"/>
  <c r="A264" i="63"/>
  <c r="E263" i="63"/>
  <c r="D263" i="63"/>
  <c r="C263" i="63"/>
  <c r="B263" i="63"/>
  <c r="A263" i="63"/>
  <c r="E262" i="63"/>
  <c r="D262" i="63"/>
  <c r="C262" i="63"/>
  <c r="B262" i="63"/>
  <c r="A262" i="63"/>
  <c r="E261" i="63"/>
  <c r="D261" i="63"/>
  <c r="C261" i="63"/>
  <c r="B261" i="63"/>
  <c r="A261" i="63"/>
  <c r="E260" i="63"/>
  <c r="D260" i="63"/>
  <c r="C260" i="63"/>
  <c r="B260" i="63"/>
  <c r="A260" i="63"/>
  <c r="E259" i="63"/>
  <c r="D259" i="63"/>
  <c r="C259" i="63"/>
  <c r="B259" i="63"/>
  <c r="A259" i="63"/>
  <c r="E258" i="63"/>
  <c r="D258" i="63"/>
  <c r="C258" i="63"/>
  <c r="B258" i="63"/>
  <c r="A258" i="63"/>
  <c r="E257" i="63"/>
  <c r="D257" i="63"/>
  <c r="C257" i="63"/>
  <c r="B257" i="63"/>
  <c r="A257" i="63"/>
  <c r="E256" i="63"/>
  <c r="D256" i="63"/>
  <c r="C256" i="63"/>
  <c r="B256" i="63"/>
  <c r="A256" i="63"/>
  <c r="E255" i="63"/>
  <c r="D255" i="63"/>
  <c r="C255" i="63"/>
  <c r="B255" i="63"/>
  <c r="A255" i="63"/>
  <c r="E254" i="63"/>
  <c r="D254" i="63"/>
  <c r="C254" i="63"/>
  <c r="B254" i="63"/>
  <c r="A254" i="63"/>
  <c r="E253" i="63"/>
  <c r="D253" i="63"/>
  <c r="C253" i="63"/>
  <c r="B253" i="63"/>
  <c r="A253" i="63"/>
  <c r="E252" i="63"/>
  <c r="D252" i="63"/>
  <c r="C252" i="63"/>
  <c r="B252" i="63"/>
  <c r="A252" i="63"/>
  <c r="E251" i="63"/>
  <c r="D251" i="63"/>
  <c r="C251" i="63"/>
  <c r="B251" i="63"/>
  <c r="A251" i="63"/>
  <c r="E250" i="63"/>
  <c r="D250" i="63"/>
  <c r="C250" i="63"/>
  <c r="B250" i="63"/>
  <c r="A250" i="63"/>
  <c r="E249" i="63"/>
  <c r="D249" i="63"/>
  <c r="C249" i="63"/>
  <c r="B249" i="63"/>
  <c r="A249" i="63"/>
  <c r="E248" i="63"/>
  <c r="D248" i="63"/>
  <c r="C248" i="63"/>
  <c r="B248" i="63"/>
  <c r="A248" i="63"/>
  <c r="E247" i="63"/>
  <c r="D247" i="63"/>
  <c r="C247" i="63"/>
  <c r="B247" i="63"/>
  <c r="A247" i="63"/>
  <c r="E246" i="63"/>
  <c r="D246" i="63"/>
  <c r="C246" i="63"/>
  <c r="B246" i="63"/>
  <c r="A246" i="63"/>
  <c r="E245" i="63"/>
  <c r="D245" i="63"/>
  <c r="C245" i="63"/>
  <c r="B245" i="63"/>
  <c r="A245" i="63"/>
  <c r="E244" i="63"/>
  <c r="D244" i="63"/>
  <c r="C244" i="63"/>
  <c r="B244" i="63"/>
  <c r="A244" i="63"/>
  <c r="E243" i="63"/>
  <c r="D243" i="63"/>
  <c r="C243" i="63"/>
  <c r="B243" i="63"/>
  <c r="A243" i="63"/>
  <c r="E242" i="63"/>
  <c r="D242" i="63"/>
  <c r="C242" i="63"/>
  <c r="B242" i="63"/>
  <c r="A242" i="63"/>
  <c r="E241" i="63"/>
  <c r="D241" i="63"/>
  <c r="C241" i="63"/>
  <c r="B241" i="63"/>
  <c r="A241" i="63"/>
  <c r="E240" i="63"/>
  <c r="D240" i="63"/>
  <c r="C240" i="63"/>
  <c r="B240" i="63"/>
  <c r="A240" i="63"/>
  <c r="E239" i="63"/>
  <c r="D239" i="63"/>
  <c r="C239" i="63"/>
  <c r="B239" i="63"/>
  <c r="A239" i="63"/>
  <c r="E238" i="63"/>
  <c r="D238" i="63"/>
  <c r="C238" i="63"/>
  <c r="B238" i="63"/>
  <c r="A238" i="63"/>
  <c r="E237" i="63"/>
  <c r="D237" i="63"/>
  <c r="C237" i="63"/>
  <c r="B237" i="63"/>
  <c r="A237" i="63"/>
  <c r="E236" i="63"/>
  <c r="D236" i="63"/>
  <c r="C236" i="63"/>
  <c r="B236" i="63"/>
  <c r="A236" i="63"/>
  <c r="E235" i="63"/>
  <c r="D235" i="63"/>
  <c r="C235" i="63"/>
  <c r="B235" i="63"/>
  <c r="A235" i="63"/>
  <c r="E234" i="63"/>
  <c r="D234" i="63"/>
  <c r="C234" i="63"/>
  <c r="B234" i="63"/>
  <c r="A234" i="63"/>
  <c r="E233" i="63"/>
  <c r="D233" i="63"/>
  <c r="C233" i="63"/>
  <c r="B233" i="63"/>
  <c r="A233" i="63"/>
  <c r="E232" i="63"/>
  <c r="D232" i="63"/>
  <c r="C232" i="63"/>
  <c r="B232" i="63"/>
  <c r="A232" i="63"/>
  <c r="E231" i="63"/>
  <c r="D231" i="63"/>
  <c r="C231" i="63"/>
  <c r="B231" i="63"/>
  <c r="A231" i="63"/>
  <c r="E230" i="63"/>
  <c r="D230" i="63"/>
  <c r="C230" i="63"/>
  <c r="B230" i="63"/>
  <c r="A230" i="63"/>
  <c r="E229" i="63"/>
  <c r="D229" i="63"/>
  <c r="C229" i="63"/>
  <c r="B229" i="63"/>
  <c r="A229" i="63"/>
  <c r="E228" i="63"/>
  <c r="D228" i="63"/>
  <c r="C228" i="63"/>
  <c r="B228" i="63"/>
  <c r="A228" i="63"/>
  <c r="E227" i="63"/>
  <c r="D227" i="63"/>
  <c r="C227" i="63"/>
  <c r="B227" i="63"/>
  <c r="A227" i="63"/>
  <c r="E226" i="63"/>
  <c r="D226" i="63"/>
  <c r="C226" i="63"/>
  <c r="B226" i="63"/>
  <c r="A226" i="63"/>
  <c r="E225" i="63"/>
  <c r="D225" i="63"/>
  <c r="C225" i="63"/>
  <c r="B225" i="63"/>
  <c r="A225" i="63"/>
  <c r="E224" i="63"/>
  <c r="D224" i="63"/>
  <c r="C224" i="63"/>
  <c r="B224" i="63"/>
  <c r="A224" i="63"/>
  <c r="E223" i="63"/>
  <c r="D223" i="63"/>
  <c r="C223" i="63"/>
  <c r="B223" i="63"/>
  <c r="A223" i="63"/>
  <c r="E222" i="63"/>
  <c r="D222" i="63"/>
  <c r="C222" i="63"/>
  <c r="B222" i="63"/>
  <c r="A222" i="63"/>
  <c r="E221" i="63"/>
  <c r="D221" i="63"/>
  <c r="C221" i="63"/>
  <c r="B221" i="63"/>
  <c r="A221" i="63"/>
  <c r="E220" i="63"/>
  <c r="D220" i="63"/>
  <c r="C220" i="63"/>
  <c r="B220" i="63"/>
  <c r="A220" i="63"/>
  <c r="E219" i="63"/>
  <c r="D219" i="63"/>
  <c r="C219" i="63"/>
  <c r="B219" i="63"/>
  <c r="A219" i="63"/>
  <c r="E218" i="63"/>
  <c r="D218" i="63"/>
  <c r="C218" i="63"/>
  <c r="B218" i="63"/>
  <c r="A218" i="63"/>
  <c r="E217" i="63"/>
  <c r="D217" i="63"/>
  <c r="C217" i="63"/>
  <c r="B217" i="63"/>
  <c r="A217" i="63"/>
  <c r="E216" i="63"/>
  <c r="D216" i="63"/>
  <c r="C216" i="63"/>
  <c r="B216" i="63"/>
  <c r="A216" i="63"/>
  <c r="E215" i="63"/>
  <c r="D215" i="63"/>
  <c r="C215" i="63"/>
  <c r="B215" i="63"/>
  <c r="A215" i="63"/>
  <c r="E214" i="63"/>
  <c r="D214" i="63"/>
  <c r="C214" i="63"/>
  <c r="B214" i="63"/>
  <c r="A214" i="63"/>
  <c r="E213" i="63"/>
  <c r="D213" i="63"/>
  <c r="C213" i="63"/>
  <c r="B213" i="63"/>
  <c r="A213" i="63"/>
  <c r="E212" i="63"/>
  <c r="D212" i="63"/>
  <c r="C212" i="63"/>
  <c r="B212" i="63"/>
  <c r="A212" i="63"/>
  <c r="E211" i="63"/>
  <c r="D211" i="63"/>
  <c r="C211" i="63"/>
  <c r="B211" i="63"/>
  <c r="A211" i="63"/>
  <c r="E210" i="63"/>
  <c r="D210" i="63"/>
  <c r="C210" i="63"/>
  <c r="B210" i="63"/>
  <c r="A210" i="63"/>
  <c r="E209" i="63"/>
  <c r="D209" i="63"/>
  <c r="C209" i="63"/>
  <c r="B209" i="63"/>
  <c r="A209" i="63"/>
  <c r="E208" i="63"/>
  <c r="D208" i="63"/>
  <c r="C208" i="63"/>
  <c r="B208" i="63"/>
  <c r="A208" i="63"/>
  <c r="E207" i="63"/>
  <c r="D207" i="63"/>
  <c r="C207" i="63"/>
  <c r="B207" i="63"/>
  <c r="A207" i="63"/>
  <c r="E206" i="63"/>
  <c r="D206" i="63"/>
  <c r="C206" i="63"/>
  <c r="B206" i="63"/>
  <c r="A206" i="63"/>
  <c r="E205" i="63"/>
  <c r="D205" i="63"/>
  <c r="C205" i="63"/>
  <c r="B205" i="63"/>
  <c r="A205" i="63"/>
  <c r="E204" i="63"/>
  <c r="D204" i="63"/>
  <c r="C204" i="63"/>
  <c r="B204" i="63"/>
  <c r="A204" i="63"/>
  <c r="E203" i="63"/>
  <c r="D203" i="63"/>
  <c r="C203" i="63"/>
  <c r="B203" i="63"/>
  <c r="A203" i="63"/>
  <c r="E202" i="63"/>
  <c r="D202" i="63"/>
  <c r="C202" i="63"/>
  <c r="B202" i="63"/>
  <c r="A202" i="63"/>
  <c r="E201" i="63"/>
  <c r="D201" i="63"/>
  <c r="C201" i="63"/>
  <c r="B201" i="63"/>
  <c r="A201" i="63"/>
  <c r="E200" i="63"/>
  <c r="D200" i="63"/>
  <c r="C200" i="63"/>
  <c r="B200" i="63"/>
  <c r="A200" i="63"/>
  <c r="E199" i="63"/>
  <c r="D199" i="63"/>
  <c r="C199" i="63"/>
  <c r="B199" i="63"/>
  <c r="A199" i="63"/>
  <c r="E198" i="63"/>
  <c r="D198" i="63"/>
  <c r="C198" i="63"/>
  <c r="B198" i="63"/>
  <c r="A198" i="63"/>
  <c r="E197" i="63"/>
  <c r="D197" i="63"/>
  <c r="C197" i="63"/>
  <c r="B197" i="63"/>
  <c r="A197" i="63"/>
  <c r="E196" i="63"/>
  <c r="D196" i="63"/>
  <c r="C196" i="63"/>
  <c r="B196" i="63"/>
  <c r="A196" i="63"/>
  <c r="E195" i="63"/>
  <c r="D195" i="63"/>
  <c r="C195" i="63"/>
  <c r="B195" i="63"/>
  <c r="A195" i="63"/>
  <c r="E194" i="63"/>
  <c r="D194" i="63"/>
  <c r="C194" i="63"/>
  <c r="B194" i="63"/>
  <c r="A194" i="63"/>
  <c r="E193" i="63"/>
  <c r="D193" i="63"/>
  <c r="C193" i="63"/>
  <c r="B193" i="63"/>
  <c r="A193" i="63"/>
  <c r="E192" i="63"/>
  <c r="D192" i="63"/>
  <c r="C192" i="63"/>
  <c r="B192" i="63"/>
  <c r="A192" i="63"/>
  <c r="E191" i="63"/>
  <c r="D191" i="63"/>
  <c r="C191" i="63"/>
  <c r="B191" i="63"/>
  <c r="A191" i="63"/>
  <c r="E190" i="63"/>
  <c r="D190" i="63"/>
  <c r="C190" i="63"/>
  <c r="B190" i="63"/>
  <c r="A190" i="63"/>
  <c r="E189" i="63"/>
  <c r="D189" i="63"/>
  <c r="C189" i="63"/>
  <c r="B189" i="63"/>
  <c r="A189" i="63"/>
  <c r="E188" i="63"/>
  <c r="D188" i="63"/>
  <c r="C188" i="63"/>
  <c r="B188" i="63"/>
  <c r="A188" i="63"/>
  <c r="E187" i="63"/>
  <c r="D187" i="63"/>
  <c r="C187" i="63"/>
  <c r="B187" i="63"/>
  <c r="A187" i="63"/>
  <c r="E186" i="63"/>
  <c r="D186" i="63"/>
  <c r="C186" i="63"/>
  <c r="B186" i="63"/>
  <c r="A186" i="63"/>
  <c r="E185" i="63"/>
  <c r="D185" i="63"/>
  <c r="C185" i="63"/>
  <c r="B185" i="63"/>
  <c r="A185" i="63"/>
  <c r="E184" i="63"/>
  <c r="D184" i="63"/>
  <c r="C184" i="63"/>
  <c r="B184" i="63"/>
  <c r="A184" i="63"/>
  <c r="E183" i="63"/>
  <c r="D183" i="63"/>
  <c r="C183" i="63"/>
  <c r="B183" i="63"/>
  <c r="A183" i="63"/>
  <c r="E182" i="63"/>
  <c r="D182" i="63"/>
  <c r="C182" i="63"/>
  <c r="B182" i="63"/>
  <c r="A182" i="63"/>
  <c r="E181" i="63"/>
  <c r="D181" i="63"/>
  <c r="C181" i="63"/>
  <c r="B181" i="63"/>
  <c r="A181" i="63"/>
  <c r="E180" i="63"/>
  <c r="D180" i="63"/>
  <c r="C180" i="63"/>
  <c r="B180" i="63"/>
  <c r="A180" i="63"/>
  <c r="E179" i="63"/>
  <c r="D179" i="63"/>
  <c r="C179" i="63"/>
  <c r="B179" i="63"/>
  <c r="A179" i="63"/>
  <c r="E178" i="63"/>
  <c r="D178" i="63"/>
  <c r="C178" i="63"/>
  <c r="B178" i="63"/>
  <c r="A178" i="63"/>
  <c r="E177" i="63"/>
  <c r="D177" i="63"/>
  <c r="C177" i="63"/>
  <c r="B177" i="63"/>
  <c r="A177" i="63"/>
  <c r="E176" i="63"/>
  <c r="D176" i="63"/>
  <c r="C176" i="63"/>
  <c r="B176" i="63"/>
  <c r="A176" i="63"/>
  <c r="E175" i="63"/>
  <c r="D175" i="63"/>
  <c r="C175" i="63"/>
  <c r="B175" i="63"/>
  <c r="A175" i="63"/>
  <c r="E174" i="63"/>
  <c r="D174" i="63"/>
  <c r="C174" i="63"/>
  <c r="B174" i="63"/>
  <c r="A174" i="63"/>
  <c r="E173" i="63"/>
  <c r="D173" i="63"/>
  <c r="C173" i="63"/>
  <c r="B173" i="63"/>
  <c r="A173" i="63"/>
  <c r="E172" i="63"/>
  <c r="D172" i="63"/>
  <c r="C172" i="63"/>
  <c r="B172" i="63"/>
  <c r="A172" i="63"/>
  <c r="E171" i="63"/>
  <c r="D171" i="63"/>
  <c r="C171" i="63"/>
  <c r="B171" i="63"/>
  <c r="A171" i="63"/>
  <c r="E170" i="63"/>
  <c r="D170" i="63"/>
  <c r="C170" i="63"/>
  <c r="B170" i="63"/>
  <c r="A170" i="63"/>
  <c r="E169" i="63"/>
  <c r="D169" i="63"/>
  <c r="C169" i="63"/>
  <c r="B169" i="63"/>
  <c r="A169" i="63"/>
  <c r="E168" i="63"/>
  <c r="D168" i="63"/>
  <c r="C168" i="63"/>
  <c r="B168" i="63"/>
  <c r="A168" i="63"/>
  <c r="E167" i="63"/>
  <c r="D167" i="63"/>
  <c r="C167" i="63"/>
  <c r="B167" i="63"/>
  <c r="A167" i="63"/>
  <c r="E166" i="63"/>
  <c r="D166" i="63"/>
  <c r="C166" i="63"/>
  <c r="B166" i="63"/>
  <c r="A166" i="63"/>
  <c r="E165" i="63"/>
  <c r="D165" i="63"/>
  <c r="C165" i="63"/>
  <c r="B165" i="63"/>
  <c r="A165" i="63"/>
  <c r="E164" i="63"/>
  <c r="D164" i="63"/>
  <c r="C164" i="63"/>
  <c r="B164" i="63"/>
  <c r="A164" i="63"/>
  <c r="E163" i="63"/>
  <c r="D163" i="63"/>
  <c r="C163" i="63"/>
  <c r="B163" i="63"/>
  <c r="A163" i="63"/>
  <c r="E162" i="63"/>
  <c r="D162" i="63"/>
  <c r="C162" i="63"/>
  <c r="B162" i="63"/>
  <c r="A162" i="63"/>
  <c r="E161" i="63"/>
  <c r="D161" i="63"/>
  <c r="C161" i="63"/>
  <c r="B161" i="63"/>
  <c r="A161" i="63"/>
  <c r="E160" i="63"/>
  <c r="D160" i="63"/>
  <c r="C160" i="63"/>
  <c r="B160" i="63"/>
  <c r="A160" i="63"/>
  <c r="E159" i="63"/>
  <c r="D159" i="63"/>
  <c r="C159" i="63"/>
  <c r="B159" i="63"/>
  <c r="A159" i="63"/>
  <c r="E158" i="63"/>
  <c r="D158" i="63"/>
  <c r="C158" i="63"/>
  <c r="B158" i="63"/>
  <c r="A158" i="63"/>
  <c r="E157" i="63"/>
  <c r="D157" i="63"/>
  <c r="C157" i="63"/>
  <c r="B157" i="63"/>
  <c r="A157" i="63"/>
  <c r="E156" i="63"/>
  <c r="D156" i="63"/>
  <c r="C156" i="63"/>
  <c r="B156" i="63"/>
  <c r="A156" i="63"/>
  <c r="E155" i="63"/>
  <c r="D155" i="63"/>
  <c r="C155" i="63"/>
  <c r="B155" i="63"/>
  <c r="A155" i="63"/>
  <c r="E154" i="63"/>
  <c r="D154" i="63"/>
  <c r="C154" i="63"/>
  <c r="B154" i="63"/>
  <c r="A154" i="63"/>
  <c r="E153" i="63"/>
  <c r="D153" i="63"/>
  <c r="C153" i="63"/>
  <c r="B153" i="63"/>
  <c r="A153" i="63"/>
  <c r="E152" i="63"/>
  <c r="D152" i="63"/>
  <c r="C152" i="63"/>
  <c r="B152" i="63"/>
  <c r="A152" i="63"/>
  <c r="E151" i="63"/>
  <c r="D151" i="63"/>
  <c r="C151" i="63"/>
  <c r="B151" i="63"/>
  <c r="A151" i="63"/>
  <c r="E150" i="63"/>
  <c r="D150" i="63"/>
  <c r="C150" i="63"/>
  <c r="B150" i="63"/>
  <c r="A150" i="63"/>
  <c r="E149" i="63"/>
  <c r="D149" i="63"/>
  <c r="C149" i="63"/>
  <c r="B149" i="63"/>
  <c r="A149" i="63"/>
  <c r="E148" i="63"/>
  <c r="D148" i="63"/>
  <c r="C148" i="63"/>
  <c r="B148" i="63"/>
  <c r="A148" i="63"/>
  <c r="E147" i="63"/>
  <c r="D147" i="63"/>
  <c r="C147" i="63"/>
  <c r="B147" i="63"/>
  <c r="A147" i="63"/>
  <c r="E146" i="63"/>
  <c r="D146" i="63"/>
  <c r="C146" i="63"/>
  <c r="B146" i="63"/>
  <c r="A146" i="63"/>
  <c r="E145" i="63"/>
  <c r="D145" i="63"/>
  <c r="C145" i="63"/>
  <c r="B145" i="63"/>
  <c r="A145" i="63"/>
  <c r="E144" i="63"/>
  <c r="D144" i="63"/>
  <c r="C144" i="63"/>
  <c r="B144" i="63"/>
  <c r="A144" i="63"/>
  <c r="E143" i="63"/>
  <c r="D143" i="63"/>
  <c r="C143" i="63"/>
  <c r="B143" i="63"/>
  <c r="A143" i="63"/>
  <c r="E142" i="63"/>
  <c r="D142" i="63"/>
  <c r="C142" i="63"/>
  <c r="B142" i="63"/>
  <c r="A142" i="63"/>
  <c r="E141" i="63"/>
  <c r="D141" i="63"/>
  <c r="C141" i="63"/>
  <c r="B141" i="63"/>
  <c r="A141" i="63"/>
  <c r="E140" i="63"/>
  <c r="D140" i="63"/>
  <c r="C140" i="63"/>
  <c r="B140" i="63"/>
  <c r="A140" i="63"/>
  <c r="E139" i="63"/>
  <c r="D139" i="63"/>
  <c r="C139" i="63"/>
  <c r="B139" i="63"/>
  <c r="A139" i="63"/>
  <c r="E138" i="63"/>
  <c r="D138" i="63"/>
  <c r="C138" i="63"/>
  <c r="B138" i="63"/>
  <c r="A138" i="63"/>
  <c r="E137" i="63"/>
  <c r="D137" i="63"/>
  <c r="C137" i="63"/>
  <c r="B137" i="63"/>
  <c r="A137" i="63"/>
  <c r="E136" i="63"/>
  <c r="D136" i="63"/>
  <c r="C136" i="63"/>
  <c r="B136" i="63"/>
  <c r="A136" i="63"/>
  <c r="E135" i="63"/>
  <c r="D135" i="63"/>
  <c r="C135" i="63"/>
  <c r="B135" i="63"/>
  <c r="A135" i="63"/>
  <c r="E134" i="63"/>
  <c r="D134" i="63"/>
  <c r="C134" i="63"/>
  <c r="B134" i="63"/>
  <c r="A134" i="63"/>
  <c r="E133" i="63"/>
  <c r="D133" i="63"/>
  <c r="C133" i="63"/>
  <c r="B133" i="63"/>
  <c r="A133" i="63"/>
  <c r="E132" i="63"/>
  <c r="D132" i="63"/>
  <c r="C132" i="63"/>
  <c r="B132" i="63"/>
  <c r="A132" i="63"/>
  <c r="E131" i="63"/>
  <c r="D131" i="63"/>
  <c r="C131" i="63"/>
  <c r="B131" i="63"/>
  <c r="A131" i="63"/>
  <c r="E130" i="63"/>
  <c r="D130" i="63"/>
  <c r="C130" i="63"/>
  <c r="B130" i="63"/>
  <c r="A130" i="63"/>
  <c r="E129" i="63"/>
  <c r="D129" i="63"/>
  <c r="C129" i="63"/>
  <c r="B129" i="63"/>
  <c r="A129" i="63"/>
  <c r="E128" i="63"/>
  <c r="D128" i="63"/>
  <c r="C128" i="63"/>
  <c r="B128" i="63"/>
  <c r="A128" i="63"/>
  <c r="E127" i="63"/>
  <c r="D127" i="63"/>
  <c r="C127" i="63"/>
  <c r="B127" i="63"/>
  <c r="A127" i="63"/>
  <c r="E126" i="63"/>
  <c r="D126" i="63"/>
  <c r="C126" i="63"/>
  <c r="B126" i="63"/>
  <c r="A126" i="63"/>
  <c r="E125" i="63"/>
  <c r="D125" i="63"/>
  <c r="C125" i="63"/>
  <c r="B125" i="63"/>
  <c r="A125" i="63"/>
  <c r="E124" i="63"/>
  <c r="D124" i="63"/>
  <c r="C124" i="63"/>
  <c r="B124" i="63"/>
  <c r="A124" i="63"/>
  <c r="E123" i="63"/>
  <c r="D123" i="63"/>
  <c r="C123" i="63"/>
  <c r="B123" i="63"/>
  <c r="A123" i="63"/>
  <c r="E122" i="63"/>
  <c r="D122" i="63"/>
  <c r="C122" i="63"/>
  <c r="B122" i="63"/>
  <c r="A122" i="63"/>
  <c r="E121" i="63"/>
  <c r="D121" i="63"/>
  <c r="C121" i="63"/>
  <c r="B121" i="63"/>
  <c r="A121" i="63"/>
  <c r="E120" i="63"/>
  <c r="D120" i="63"/>
  <c r="C120" i="63"/>
  <c r="B120" i="63"/>
  <c r="A120" i="63"/>
  <c r="E119" i="63"/>
  <c r="D119" i="63"/>
  <c r="C119" i="63"/>
  <c r="B119" i="63"/>
  <c r="A119" i="63"/>
  <c r="E118" i="63"/>
  <c r="D118" i="63"/>
  <c r="C118" i="63"/>
  <c r="B118" i="63"/>
  <c r="A118" i="63"/>
  <c r="E117" i="63"/>
  <c r="D117" i="63"/>
  <c r="C117" i="63"/>
  <c r="B117" i="63"/>
  <c r="A117" i="63"/>
  <c r="E116" i="63"/>
  <c r="D116" i="63"/>
  <c r="C116" i="63"/>
  <c r="B116" i="63"/>
  <c r="A116" i="63"/>
  <c r="E115" i="63"/>
  <c r="D115" i="63"/>
  <c r="C115" i="63"/>
  <c r="B115" i="63"/>
  <c r="A115" i="63"/>
  <c r="E114" i="63"/>
  <c r="D114" i="63"/>
  <c r="C114" i="63"/>
  <c r="B114" i="63"/>
  <c r="A114" i="63"/>
  <c r="E113" i="63"/>
  <c r="D113" i="63"/>
  <c r="C113" i="63"/>
  <c r="B113" i="63"/>
  <c r="A113" i="63"/>
  <c r="E112" i="63"/>
  <c r="D112" i="63"/>
  <c r="C112" i="63"/>
  <c r="B112" i="63"/>
  <c r="A112" i="63"/>
  <c r="E111" i="63"/>
  <c r="D111" i="63"/>
  <c r="C111" i="63"/>
  <c r="B111" i="63"/>
  <c r="A111" i="63"/>
  <c r="E110" i="63"/>
  <c r="D110" i="63"/>
  <c r="C110" i="63"/>
  <c r="B110" i="63"/>
  <c r="A110" i="63"/>
  <c r="E109" i="63"/>
  <c r="D109" i="63"/>
  <c r="C109" i="63"/>
  <c r="B109" i="63"/>
  <c r="A109" i="63"/>
  <c r="E108" i="63"/>
  <c r="D108" i="63"/>
  <c r="C108" i="63"/>
  <c r="B108" i="63"/>
  <c r="A108" i="63"/>
  <c r="E107" i="63"/>
  <c r="D107" i="63"/>
  <c r="C107" i="63"/>
  <c r="B107" i="63"/>
  <c r="A107" i="63"/>
  <c r="E106" i="63"/>
  <c r="D106" i="63"/>
  <c r="C106" i="63"/>
  <c r="B106" i="63"/>
  <c r="A106" i="63"/>
  <c r="E105" i="63"/>
  <c r="D105" i="63"/>
  <c r="C105" i="63"/>
  <c r="B105" i="63"/>
  <c r="A105" i="63"/>
  <c r="E104" i="63"/>
  <c r="D104" i="63"/>
  <c r="C104" i="63"/>
  <c r="B104" i="63"/>
  <c r="A104" i="63"/>
  <c r="E103" i="63"/>
  <c r="D103" i="63"/>
  <c r="C103" i="63"/>
  <c r="B103" i="63"/>
  <c r="A103" i="63"/>
  <c r="E102" i="63"/>
  <c r="D102" i="63"/>
  <c r="C102" i="63"/>
  <c r="B102" i="63"/>
  <c r="A102" i="63"/>
  <c r="E101" i="63"/>
  <c r="D101" i="63"/>
  <c r="C101" i="63"/>
  <c r="B101" i="63"/>
  <c r="A101" i="63"/>
  <c r="E100" i="63"/>
  <c r="D100" i="63"/>
  <c r="C100" i="63"/>
  <c r="B100" i="63"/>
  <c r="A100" i="63"/>
  <c r="E99" i="63"/>
  <c r="D99" i="63"/>
  <c r="C99" i="63"/>
  <c r="B99" i="63"/>
  <c r="A99" i="63"/>
  <c r="E98" i="63"/>
  <c r="D98" i="63"/>
  <c r="C98" i="63"/>
  <c r="B98" i="63"/>
  <c r="A98" i="63"/>
  <c r="E97" i="63"/>
  <c r="D97" i="63"/>
  <c r="C97" i="63"/>
  <c r="B97" i="63"/>
  <c r="A97" i="63"/>
  <c r="E96" i="63"/>
  <c r="D96" i="63"/>
  <c r="C96" i="63"/>
  <c r="B96" i="63"/>
  <c r="A96" i="63"/>
  <c r="E95" i="63"/>
  <c r="D95" i="63"/>
  <c r="C95" i="63"/>
  <c r="B95" i="63"/>
  <c r="A95" i="63"/>
  <c r="E94" i="63"/>
  <c r="D94" i="63"/>
  <c r="C94" i="63"/>
  <c r="B94" i="63"/>
  <c r="A94" i="63"/>
  <c r="E93" i="63"/>
  <c r="D93" i="63"/>
  <c r="C93" i="63"/>
  <c r="B93" i="63"/>
  <c r="A93" i="63"/>
  <c r="E92" i="63"/>
  <c r="D92" i="63"/>
  <c r="C92" i="63"/>
  <c r="B92" i="63"/>
  <c r="A92" i="63"/>
  <c r="E91" i="63"/>
  <c r="D91" i="63"/>
  <c r="C91" i="63"/>
  <c r="B91" i="63"/>
  <c r="A91" i="63"/>
  <c r="E90" i="63"/>
  <c r="D90" i="63"/>
  <c r="C90" i="63"/>
  <c r="B90" i="63"/>
  <c r="A90" i="63"/>
  <c r="E89" i="63"/>
  <c r="D89" i="63"/>
  <c r="C89" i="63"/>
  <c r="B89" i="63"/>
  <c r="A89" i="63"/>
  <c r="E88" i="63"/>
  <c r="D88" i="63"/>
  <c r="C88" i="63"/>
  <c r="B88" i="63"/>
  <c r="A88" i="63"/>
  <c r="E87" i="63"/>
  <c r="D87" i="63"/>
  <c r="C87" i="63"/>
  <c r="B87" i="63"/>
  <c r="A87" i="63"/>
  <c r="E86" i="63"/>
  <c r="D86" i="63"/>
  <c r="C86" i="63"/>
  <c r="B86" i="63"/>
  <c r="A86" i="63"/>
  <c r="E85" i="63"/>
  <c r="D85" i="63"/>
  <c r="C85" i="63"/>
  <c r="B85" i="63"/>
  <c r="A85" i="63"/>
  <c r="E84" i="63"/>
  <c r="D84" i="63"/>
  <c r="C84" i="63"/>
  <c r="B84" i="63"/>
  <c r="A84" i="63"/>
  <c r="E83" i="63"/>
  <c r="D83" i="63"/>
  <c r="C83" i="63"/>
  <c r="B83" i="63"/>
  <c r="A83" i="63"/>
  <c r="E82" i="63"/>
  <c r="D82" i="63"/>
  <c r="C82" i="63"/>
  <c r="B82" i="63"/>
  <c r="A82" i="63"/>
  <c r="E81" i="63"/>
  <c r="D81" i="63"/>
  <c r="C81" i="63"/>
  <c r="B81" i="63"/>
  <c r="A81" i="63"/>
  <c r="E80" i="63"/>
  <c r="D80" i="63"/>
  <c r="C80" i="63"/>
  <c r="B80" i="63"/>
  <c r="A80" i="63"/>
  <c r="E79" i="63"/>
  <c r="D79" i="63"/>
  <c r="C79" i="63"/>
  <c r="B79" i="63"/>
  <c r="A79" i="63"/>
  <c r="E78" i="63"/>
  <c r="D78" i="63"/>
  <c r="C78" i="63"/>
  <c r="B78" i="63"/>
  <c r="A78" i="63"/>
  <c r="E77" i="63"/>
  <c r="D77" i="63"/>
  <c r="C77" i="63"/>
  <c r="B77" i="63"/>
  <c r="A77" i="63"/>
  <c r="E76" i="63"/>
  <c r="D76" i="63"/>
  <c r="C76" i="63"/>
  <c r="B76" i="63"/>
  <c r="A76" i="63"/>
  <c r="E75" i="63"/>
  <c r="D75" i="63"/>
  <c r="C75" i="63"/>
  <c r="B75" i="63"/>
  <c r="A75" i="63"/>
  <c r="E74" i="63"/>
  <c r="D74" i="63"/>
  <c r="C74" i="63"/>
  <c r="B74" i="63"/>
  <c r="A74" i="63"/>
  <c r="E73" i="63"/>
  <c r="D73" i="63"/>
  <c r="C73" i="63"/>
  <c r="B73" i="63"/>
  <c r="A73" i="63"/>
  <c r="E72" i="63"/>
  <c r="D72" i="63"/>
  <c r="C72" i="63"/>
  <c r="B72" i="63"/>
  <c r="A72" i="63"/>
  <c r="E71" i="63"/>
  <c r="D71" i="63"/>
  <c r="C71" i="63"/>
  <c r="B71" i="63"/>
  <c r="A71" i="63"/>
  <c r="E70" i="63"/>
  <c r="D70" i="63"/>
  <c r="C70" i="63"/>
  <c r="B70" i="63"/>
  <c r="A70" i="63"/>
  <c r="E69" i="63"/>
  <c r="D69" i="63"/>
  <c r="C69" i="63"/>
  <c r="B69" i="63"/>
  <c r="A69" i="63"/>
  <c r="E68" i="63"/>
  <c r="D68" i="63"/>
  <c r="C68" i="63"/>
  <c r="B68" i="63"/>
  <c r="A68" i="63"/>
  <c r="E67" i="63"/>
  <c r="D67" i="63"/>
  <c r="C67" i="63"/>
  <c r="B67" i="63"/>
  <c r="A67" i="63"/>
  <c r="E66" i="63"/>
  <c r="D66" i="63"/>
  <c r="C66" i="63"/>
  <c r="B66" i="63"/>
  <c r="A66" i="63"/>
  <c r="E65" i="63"/>
  <c r="D65" i="63"/>
  <c r="C65" i="63"/>
  <c r="B65" i="63"/>
  <c r="A65" i="63"/>
  <c r="E64" i="63"/>
  <c r="D64" i="63"/>
  <c r="C64" i="63"/>
  <c r="B64" i="63"/>
  <c r="A64" i="63"/>
  <c r="E63" i="63"/>
  <c r="D63" i="63"/>
  <c r="C63" i="63"/>
  <c r="B63" i="63"/>
  <c r="A63" i="63"/>
  <c r="E62" i="63"/>
  <c r="D62" i="63"/>
  <c r="C62" i="63"/>
  <c r="B62" i="63"/>
  <c r="A62" i="63"/>
  <c r="E61" i="63"/>
  <c r="D61" i="63"/>
  <c r="C61" i="63"/>
  <c r="B61" i="63"/>
  <c r="A61" i="63"/>
  <c r="E60" i="63"/>
  <c r="D60" i="63"/>
  <c r="C60" i="63"/>
  <c r="B60" i="63"/>
  <c r="A60" i="63"/>
  <c r="E59" i="63"/>
  <c r="D59" i="63"/>
  <c r="C59" i="63"/>
  <c r="B59" i="63"/>
  <c r="A59" i="63"/>
  <c r="E58" i="63"/>
  <c r="D58" i="63"/>
  <c r="C58" i="63"/>
  <c r="B58" i="63"/>
  <c r="A58" i="63"/>
  <c r="E57" i="63"/>
  <c r="D57" i="63"/>
  <c r="C57" i="63"/>
  <c r="B57" i="63"/>
  <c r="A57" i="63"/>
  <c r="E56" i="63"/>
  <c r="D56" i="63"/>
  <c r="C56" i="63"/>
  <c r="B56" i="63"/>
  <c r="A56" i="63"/>
  <c r="E55" i="63"/>
  <c r="D55" i="63"/>
  <c r="C55" i="63"/>
  <c r="B55" i="63"/>
  <c r="A55" i="63"/>
  <c r="E54" i="63"/>
  <c r="D54" i="63"/>
  <c r="C54" i="63"/>
  <c r="B54" i="63"/>
  <c r="A54" i="63"/>
  <c r="E53" i="63"/>
  <c r="D53" i="63"/>
  <c r="C53" i="63"/>
  <c r="B53" i="63"/>
  <c r="A53" i="63"/>
  <c r="E52" i="63"/>
  <c r="D52" i="63"/>
  <c r="C52" i="63"/>
  <c r="B52" i="63"/>
  <c r="A52" i="63"/>
  <c r="E51" i="63"/>
  <c r="D51" i="63"/>
  <c r="C51" i="63"/>
  <c r="B51" i="63"/>
  <c r="A51" i="63"/>
  <c r="E50" i="63"/>
  <c r="D50" i="63"/>
  <c r="C50" i="63"/>
  <c r="B50" i="63"/>
  <c r="A50" i="63"/>
  <c r="E49" i="63"/>
  <c r="D49" i="63"/>
  <c r="C49" i="63"/>
  <c r="B49" i="63"/>
  <c r="A49" i="63"/>
  <c r="E48" i="63"/>
  <c r="D48" i="63"/>
  <c r="C48" i="63"/>
  <c r="B48" i="63"/>
  <c r="A48" i="63"/>
  <c r="E47" i="63"/>
  <c r="D47" i="63"/>
  <c r="C47" i="63"/>
  <c r="B47" i="63"/>
  <c r="A47" i="63"/>
  <c r="E46" i="63"/>
  <c r="D46" i="63"/>
  <c r="C46" i="63"/>
  <c r="B46" i="63"/>
  <c r="A46" i="63"/>
  <c r="E45" i="63"/>
  <c r="D45" i="63"/>
  <c r="C45" i="63"/>
  <c r="B45" i="63"/>
  <c r="A45" i="63"/>
  <c r="E44" i="63"/>
  <c r="D44" i="63"/>
  <c r="C44" i="63"/>
  <c r="B44" i="63"/>
  <c r="A44" i="63"/>
  <c r="E43" i="63"/>
  <c r="D43" i="63"/>
  <c r="C43" i="63"/>
  <c r="B43" i="63"/>
  <c r="A43" i="63"/>
  <c r="E42" i="63"/>
  <c r="D42" i="63"/>
  <c r="C42" i="63"/>
  <c r="B42" i="63"/>
  <c r="A42" i="63"/>
  <c r="E41" i="63"/>
  <c r="D41" i="63"/>
  <c r="C41" i="63"/>
  <c r="B41" i="63"/>
  <c r="A41" i="63"/>
  <c r="E40" i="63"/>
  <c r="D40" i="63"/>
  <c r="C40" i="63"/>
  <c r="B40" i="63"/>
  <c r="A40" i="63"/>
  <c r="E39" i="63"/>
  <c r="D39" i="63"/>
  <c r="C39" i="63"/>
  <c r="B39" i="63"/>
  <c r="A39" i="63"/>
  <c r="E38" i="63"/>
  <c r="D38" i="63"/>
  <c r="C38" i="63"/>
  <c r="B38" i="63"/>
  <c r="A38" i="63"/>
  <c r="E37" i="63"/>
  <c r="D37" i="63"/>
  <c r="C37" i="63"/>
  <c r="B37" i="63"/>
  <c r="A37" i="63"/>
  <c r="E36" i="63"/>
  <c r="D36" i="63"/>
  <c r="C36" i="63"/>
  <c r="B36" i="63"/>
  <c r="A36" i="63"/>
  <c r="E35" i="63"/>
  <c r="D35" i="63"/>
  <c r="C35" i="63"/>
  <c r="B35" i="63"/>
  <c r="A35" i="63"/>
  <c r="E34" i="63"/>
  <c r="D34" i="63"/>
  <c r="C34" i="63"/>
  <c r="B34" i="63"/>
  <c r="A34" i="63"/>
  <c r="E33" i="63"/>
  <c r="D33" i="63"/>
  <c r="C33" i="63"/>
  <c r="B33" i="63"/>
  <c r="A33" i="63"/>
  <c r="E32" i="63"/>
  <c r="D32" i="63"/>
  <c r="C32" i="63"/>
  <c r="B32" i="63"/>
  <c r="A32" i="63"/>
  <c r="E31" i="63"/>
  <c r="D31" i="63"/>
  <c r="C31" i="63"/>
  <c r="B31" i="63"/>
  <c r="A31" i="63"/>
  <c r="E30" i="63"/>
  <c r="D30" i="63"/>
  <c r="C30" i="63"/>
  <c r="B30" i="63"/>
  <c r="A30" i="63"/>
  <c r="E29" i="63"/>
  <c r="D29" i="63"/>
  <c r="C29" i="63"/>
  <c r="B29" i="63"/>
  <c r="A29" i="63"/>
  <c r="E28" i="63"/>
  <c r="D28" i="63"/>
  <c r="C28" i="63"/>
  <c r="B28" i="63"/>
  <c r="A28" i="63"/>
  <c r="E27" i="63"/>
  <c r="D27" i="63"/>
  <c r="C27" i="63"/>
  <c r="B27" i="63"/>
  <c r="A27" i="63"/>
  <c r="E26" i="63"/>
  <c r="D26" i="63"/>
  <c r="C26" i="63"/>
  <c r="B26" i="63"/>
  <c r="A26" i="63"/>
  <c r="E25" i="63"/>
  <c r="D25" i="63"/>
  <c r="C25" i="63"/>
  <c r="B25" i="63"/>
  <c r="A25" i="63"/>
  <c r="E24" i="63"/>
  <c r="D24" i="63"/>
  <c r="C24" i="63"/>
  <c r="B24" i="63"/>
  <c r="A24" i="63"/>
  <c r="E23" i="63"/>
  <c r="D23" i="63"/>
  <c r="C23" i="63"/>
  <c r="B23" i="63"/>
  <c r="A23" i="63"/>
  <c r="E22" i="63"/>
  <c r="D22" i="63"/>
  <c r="C22" i="63"/>
  <c r="B22" i="63"/>
  <c r="A22" i="63"/>
  <c r="E21" i="63"/>
  <c r="D21" i="63"/>
  <c r="C21" i="63"/>
  <c r="B21" i="63"/>
  <c r="A21" i="63"/>
  <c r="E20" i="63"/>
  <c r="D20" i="63"/>
  <c r="C20" i="63"/>
  <c r="B20" i="63"/>
  <c r="A20" i="63"/>
  <c r="E19" i="63"/>
  <c r="D19" i="63"/>
  <c r="C19" i="63"/>
  <c r="B19" i="63"/>
  <c r="A19" i="63"/>
  <c r="E18" i="63"/>
  <c r="D18" i="63"/>
  <c r="C18" i="63"/>
  <c r="B18" i="63"/>
  <c r="A18" i="63"/>
  <c r="E17" i="63"/>
  <c r="D17" i="63"/>
  <c r="C17" i="63"/>
  <c r="B17" i="63"/>
  <c r="A17" i="63"/>
  <c r="E16" i="63"/>
  <c r="D16" i="63"/>
  <c r="C16" i="63"/>
  <c r="B16" i="63"/>
  <c r="A16" i="63"/>
  <c r="E15" i="63"/>
  <c r="D15" i="63"/>
  <c r="C15" i="63"/>
  <c r="B15" i="63"/>
  <c r="A15" i="63"/>
  <c r="E14" i="63"/>
  <c r="D14" i="63"/>
  <c r="C14" i="63"/>
  <c r="B14" i="63"/>
  <c r="A14" i="63"/>
  <c r="E13" i="63"/>
  <c r="D13" i="63"/>
  <c r="C13" i="63"/>
  <c r="B13" i="63"/>
  <c r="A13" i="63"/>
  <c r="E12" i="63"/>
  <c r="D12" i="63"/>
  <c r="C12" i="63"/>
  <c r="B12" i="63"/>
  <c r="A12" i="63"/>
  <c r="E11" i="63"/>
  <c r="D11" i="63"/>
  <c r="C11" i="63"/>
  <c r="B11" i="63"/>
  <c r="A11" i="63"/>
  <c r="E10" i="63"/>
  <c r="D10" i="63"/>
  <c r="C10" i="63"/>
  <c r="B10" i="63"/>
  <c r="A10" i="63"/>
  <c r="E9" i="63"/>
  <c r="D9" i="63"/>
  <c r="C9" i="63"/>
  <c r="B9" i="63"/>
  <c r="A9" i="63"/>
  <c r="E8" i="63"/>
  <c r="D8" i="63"/>
  <c r="C8" i="63"/>
  <c r="B8" i="63"/>
  <c r="A8" i="63"/>
  <c r="E7" i="63"/>
  <c r="D7" i="63"/>
  <c r="C7" i="63"/>
  <c r="B7" i="63"/>
  <c r="A7" i="63"/>
  <c r="E6" i="63"/>
  <c r="D6" i="63"/>
  <c r="C6" i="63"/>
  <c r="B6" i="63"/>
  <c r="A6" i="63"/>
  <c r="A1" i="63"/>
  <c r="F138" i="50"/>
  <c r="F138" i="62" s="1"/>
  <c r="F137" i="50"/>
  <c r="F137" i="62" s="1"/>
  <c r="F136" i="50"/>
  <c r="G135" i="50"/>
  <c r="G134" i="50"/>
  <c r="G133" i="50"/>
  <c r="G132" i="50"/>
  <c r="G132" i="62" s="1"/>
  <c r="G131" i="50"/>
  <c r="F130" i="50"/>
  <c r="F130" i="62" s="1"/>
  <c r="F129" i="50"/>
  <c r="F128" i="50"/>
  <c r="F127" i="50"/>
  <c r="F127" i="62" s="1"/>
  <c r="F126" i="50"/>
  <c r="F126" i="62" s="1"/>
  <c r="F125" i="50"/>
  <c r="F124" i="50"/>
  <c r="F123" i="50"/>
  <c r="F123" i="62" s="1"/>
  <c r="F122" i="50"/>
  <c r="F122" i="62" s="1"/>
  <c r="F121" i="50"/>
  <c r="F121" i="62" s="1"/>
  <c r="H230" i="44"/>
  <c r="G230" i="44"/>
  <c r="F230" i="44"/>
  <c r="E230" i="44"/>
  <c r="D230" i="44"/>
  <c r="C230" i="44"/>
  <c r="B230" i="44"/>
  <c r="H229" i="44"/>
  <c r="G229" i="44"/>
  <c r="F229" i="44"/>
  <c r="E229" i="44"/>
  <c r="D229" i="44"/>
  <c r="C229" i="44"/>
  <c r="B229" i="44"/>
  <c r="H228" i="44"/>
  <c r="G228" i="44"/>
  <c r="F228" i="44"/>
  <c r="E228" i="44"/>
  <c r="D228" i="44"/>
  <c r="C228" i="44"/>
  <c r="B228" i="44"/>
  <c r="A228" i="44"/>
  <c r="H227" i="44"/>
  <c r="G227" i="44"/>
  <c r="F227" i="44"/>
  <c r="E227" i="44"/>
  <c r="D227" i="44"/>
  <c r="C227" i="44"/>
  <c r="B227" i="44"/>
  <c r="A227" i="44"/>
  <c r="H226" i="44"/>
  <c r="G226" i="44"/>
  <c r="F226" i="44"/>
  <c r="E226" i="44"/>
  <c r="D226" i="44"/>
  <c r="C226" i="44"/>
  <c r="B226" i="44"/>
  <c r="A226" i="44"/>
  <c r="H225" i="44"/>
  <c r="G225" i="44"/>
  <c r="F225" i="44"/>
  <c r="E225" i="44"/>
  <c r="D225" i="44"/>
  <c r="C225" i="44"/>
  <c r="B225" i="44"/>
  <c r="A225" i="44"/>
  <c r="H224" i="44"/>
  <c r="G224" i="44"/>
  <c r="F224" i="44"/>
  <c r="E224" i="44"/>
  <c r="D224" i="44"/>
  <c r="C224" i="44"/>
  <c r="B224" i="44"/>
  <c r="A224" i="44"/>
  <c r="H223" i="44"/>
  <c r="G223" i="44"/>
  <c r="F223" i="44"/>
  <c r="E223" i="44"/>
  <c r="D223" i="44"/>
  <c r="C223" i="44"/>
  <c r="B223" i="44"/>
  <c r="A223" i="44"/>
  <c r="H222" i="44"/>
  <c r="G222" i="44"/>
  <c r="F222" i="44"/>
  <c r="E222" i="44"/>
  <c r="D222" i="44"/>
  <c r="C222" i="44"/>
  <c r="B222" i="44"/>
  <c r="A222" i="44"/>
  <c r="H221" i="44"/>
  <c r="G221" i="44"/>
  <c r="F221" i="44"/>
  <c r="E221" i="44"/>
  <c r="D221" i="44"/>
  <c r="C221" i="44"/>
  <c r="B221" i="44"/>
  <c r="A221" i="44"/>
  <c r="H220" i="44"/>
  <c r="G220" i="44"/>
  <c r="F220" i="44"/>
  <c r="E220" i="44"/>
  <c r="D220" i="44"/>
  <c r="C220" i="44"/>
  <c r="B220" i="44"/>
  <c r="A220" i="44"/>
  <c r="H219" i="44"/>
  <c r="G219" i="44"/>
  <c r="F219" i="44"/>
  <c r="E219" i="44"/>
  <c r="D219" i="44"/>
  <c r="C219" i="44"/>
  <c r="B219" i="44"/>
  <c r="A219" i="44"/>
  <c r="H218" i="44"/>
  <c r="G218" i="44"/>
  <c r="F218" i="44"/>
  <c r="E218" i="44"/>
  <c r="D218" i="44"/>
  <c r="C218" i="44"/>
  <c r="B218" i="44"/>
  <c r="A218" i="44"/>
  <c r="H217" i="44"/>
  <c r="G217" i="44"/>
  <c r="F217" i="44"/>
  <c r="E217" i="44"/>
  <c r="D217" i="44"/>
  <c r="C217" i="44"/>
  <c r="B217" i="44"/>
  <c r="A217" i="44"/>
  <c r="H216" i="44"/>
  <c r="G216" i="44"/>
  <c r="F216" i="44"/>
  <c r="E216" i="44"/>
  <c r="D216" i="44"/>
  <c r="C216" i="44"/>
  <c r="B216" i="44"/>
  <c r="A216" i="44"/>
  <c r="H215" i="44"/>
  <c r="G215" i="44"/>
  <c r="F215" i="44"/>
  <c r="E215" i="44"/>
  <c r="D215" i="44"/>
  <c r="C215" i="44"/>
  <c r="B215" i="44"/>
  <c r="A215" i="44"/>
  <c r="H214" i="44"/>
  <c r="G214" i="44"/>
  <c r="F214" i="44"/>
  <c r="E214" i="44"/>
  <c r="D214" i="44"/>
  <c r="C214" i="44"/>
  <c r="B214" i="44"/>
  <c r="A214" i="44"/>
  <c r="H213" i="44"/>
  <c r="G213" i="44"/>
  <c r="F213" i="44"/>
  <c r="E213" i="44"/>
  <c r="D213" i="44"/>
  <c r="C213" i="44"/>
  <c r="B213" i="44"/>
  <c r="A213" i="44"/>
  <c r="H212" i="44"/>
  <c r="G212" i="44"/>
  <c r="F212" i="44"/>
  <c r="E212" i="44"/>
  <c r="D212" i="44"/>
  <c r="C212" i="44"/>
  <c r="B212" i="44"/>
  <c r="A212" i="44"/>
  <c r="H211" i="44"/>
  <c r="G211" i="44"/>
  <c r="F211" i="44"/>
  <c r="E211" i="44"/>
  <c r="D211" i="44"/>
  <c r="C211" i="44"/>
  <c r="B211" i="44"/>
  <c r="A211" i="44"/>
  <c r="H210" i="44"/>
  <c r="G210" i="44"/>
  <c r="F210" i="44"/>
  <c r="E210" i="44"/>
  <c r="D210" i="44"/>
  <c r="C210" i="44"/>
  <c r="B210" i="44"/>
  <c r="A210" i="44"/>
  <c r="H209" i="44"/>
  <c r="G209" i="44"/>
  <c r="F209" i="44"/>
  <c r="E209" i="44"/>
  <c r="D209" i="44"/>
  <c r="C209" i="44"/>
  <c r="B209" i="44"/>
  <c r="A209" i="44"/>
  <c r="H208" i="44"/>
  <c r="G208" i="44"/>
  <c r="F208" i="44"/>
  <c r="E208" i="44"/>
  <c r="D208" i="44"/>
  <c r="C208" i="44"/>
  <c r="B208" i="44"/>
  <c r="A208" i="44"/>
  <c r="H207" i="44"/>
  <c r="G207" i="44"/>
  <c r="F207" i="44"/>
  <c r="E207" i="44"/>
  <c r="D207" i="44"/>
  <c r="C207" i="44"/>
  <c r="B207" i="44"/>
  <c r="A207" i="44"/>
  <c r="H206" i="44"/>
  <c r="G206" i="44"/>
  <c r="F206" i="44"/>
  <c r="E206" i="44"/>
  <c r="D206" i="44"/>
  <c r="C206" i="44"/>
  <c r="B206" i="44"/>
  <c r="A206" i="44"/>
  <c r="H205" i="44"/>
  <c r="G205" i="44"/>
  <c r="F205" i="44"/>
  <c r="E205" i="44"/>
  <c r="D205" i="44"/>
  <c r="C205" i="44"/>
  <c r="B205" i="44"/>
  <c r="A205" i="44"/>
  <c r="H204" i="44"/>
  <c r="G204" i="44"/>
  <c r="F204" i="44"/>
  <c r="E204" i="44"/>
  <c r="D204" i="44"/>
  <c r="C204" i="44"/>
  <c r="B204" i="44"/>
  <c r="A204" i="44"/>
  <c r="H203" i="44"/>
  <c r="G203" i="44"/>
  <c r="F203" i="44"/>
  <c r="E203" i="44"/>
  <c r="D203" i="44"/>
  <c r="C203" i="44"/>
  <c r="B203" i="44"/>
  <c r="A203" i="44"/>
  <c r="H202" i="44"/>
  <c r="G202" i="44"/>
  <c r="F202" i="44"/>
  <c r="E202" i="44"/>
  <c r="D202" i="44"/>
  <c r="C202" i="44"/>
  <c r="B202" i="44"/>
  <c r="A202" i="44"/>
  <c r="H201" i="44"/>
  <c r="G201" i="44"/>
  <c r="F201" i="44"/>
  <c r="E201" i="44"/>
  <c r="D201" i="44"/>
  <c r="C201" i="44"/>
  <c r="B201" i="44"/>
  <c r="A201" i="44"/>
  <c r="H200" i="44"/>
  <c r="G200" i="44"/>
  <c r="F200" i="44"/>
  <c r="E200" i="44"/>
  <c r="D200" i="44"/>
  <c r="C200" i="44"/>
  <c r="B200" i="44"/>
  <c r="A200" i="44"/>
  <c r="H199" i="44"/>
  <c r="G199" i="44"/>
  <c r="F199" i="44"/>
  <c r="E199" i="44"/>
  <c r="D199" i="44"/>
  <c r="C199" i="44"/>
  <c r="B199" i="44"/>
  <c r="A199" i="44"/>
  <c r="H198" i="44"/>
  <c r="G198" i="44"/>
  <c r="F198" i="44"/>
  <c r="E198" i="44"/>
  <c r="D198" i="44"/>
  <c r="C198" i="44"/>
  <c r="B198" i="44"/>
  <c r="A198" i="44"/>
  <c r="H197" i="44"/>
  <c r="G197" i="44"/>
  <c r="F197" i="44"/>
  <c r="E197" i="44"/>
  <c r="D197" i="44"/>
  <c r="C197" i="44"/>
  <c r="B197" i="44"/>
  <c r="A197" i="44"/>
  <c r="H196" i="44"/>
  <c r="G196" i="44"/>
  <c r="F196" i="44"/>
  <c r="E196" i="44"/>
  <c r="D196" i="44"/>
  <c r="C196" i="44"/>
  <c r="B196" i="44"/>
  <c r="A196" i="44"/>
  <c r="H195" i="44"/>
  <c r="G195" i="44"/>
  <c r="F195" i="44"/>
  <c r="E195" i="44"/>
  <c r="D195" i="44"/>
  <c r="C195" i="44"/>
  <c r="B195" i="44"/>
  <c r="A195" i="44"/>
  <c r="H194" i="44"/>
  <c r="G194" i="44"/>
  <c r="F194" i="44"/>
  <c r="E194" i="44"/>
  <c r="D194" i="44"/>
  <c r="C194" i="44"/>
  <c r="B194" i="44"/>
  <c r="A194" i="44"/>
  <c r="H193" i="44"/>
  <c r="G193" i="44"/>
  <c r="F193" i="44"/>
  <c r="E193" i="44"/>
  <c r="D193" i="44"/>
  <c r="C193" i="44"/>
  <c r="B193" i="44"/>
  <c r="A193" i="44"/>
  <c r="H192" i="44"/>
  <c r="G192" i="44"/>
  <c r="F192" i="44"/>
  <c r="E192" i="44"/>
  <c r="D192" i="44"/>
  <c r="C192" i="44"/>
  <c r="B192" i="44"/>
  <c r="A192" i="44"/>
  <c r="H191" i="44"/>
  <c r="G191" i="44"/>
  <c r="F191" i="44"/>
  <c r="E191" i="44"/>
  <c r="D191" i="44"/>
  <c r="C191" i="44"/>
  <c r="B191" i="44"/>
  <c r="A191" i="44"/>
  <c r="H190" i="44"/>
  <c r="G190" i="44"/>
  <c r="F190" i="44"/>
  <c r="E190" i="44"/>
  <c r="D190" i="44"/>
  <c r="C190" i="44"/>
  <c r="B190" i="44"/>
  <c r="A190" i="44"/>
  <c r="H189" i="44"/>
  <c r="G189" i="44"/>
  <c r="F189" i="44"/>
  <c r="E189" i="44"/>
  <c r="D189" i="44"/>
  <c r="C189" i="44"/>
  <c r="B189" i="44"/>
  <c r="A189" i="44"/>
  <c r="H188" i="44"/>
  <c r="G188" i="44"/>
  <c r="F188" i="44"/>
  <c r="E188" i="44"/>
  <c r="D188" i="44"/>
  <c r="C188" i="44"/>
  <c r="B188" i="44"/>
  <c r="A188" i="44"/>
  <c r="H187" i="44"/>
  <c r="G187" i="44"/>
  <c r="F187" i="44"/>
  <c r="E187" i="44"/>
  <c r="D187" i="44"/>
  <c r="C187" i="44"/>
  <c r="B187" i="44"/>
  <c r="A187" i="44"/>
  <c r="H186" i="44"/>
  <c r="G186" i="44"/>
  <c r="F186" i="44"/>
  <c r="E186" i="44"/>
  <c r="D186" i="44"/>
  <c r="C186" i="44"/>
  <c r="B186" i="44"/>
  <c r="A186" i="44"/>
  <c r="H185" i="44"/>
  <c r="G185" i="44"/>
  <c r="F185" i="44"/>
  <c r="E185" i="44"/>
  <c r="D185" i="44"/>
  <c r="C185" i="44"/>
  <c r="B185" i="44"/>
  <c r="A185" i="44"/>
  <c r="H184" i="44"/>
  <c r="G184" i="44"/>
  <c r="F184" i="44"/>
  <c r="E184" i="44"/>
  <c r="D184" i="44"/>
  <c r="C184" i="44"/>
  <c r="B184" i="44"/>
  <c r="A184" i="44"/>
  <c r="H183" i="44"/>
  <c r="G183" i="44"/>
  <c r="F183" i="44"/>
  <c r="E183" i="44"/>
  <c r="D183" i="44"/>
  <c r="C183" i="44"/>
  <c r="B183" i="44"/>
  <c r="A183" i="44"/>
  <c r="H182" i="44"/>
  <c r="G182" i="44"/>
  <c r="F182" i="44"/>
  <c r="E182" i="44"/>
  <c r="D182" i="44"/>
  <c r="C182" i="44"/>
  <c r="B182" i="44"/>
  <c r="A182" i="44"/>
  <c r="H181" i="44"/>
  <c r="G181" i="44"/>
  <c r="F181" i="44"/>
  <c r="E181" i="44"/>
  <c r="D181" i="44"/>
  <c r="C181" i="44"/>
  <c r="B181" i="44"/>
  <c r="A181" i="44"/>
  <c r="H180" i="44"/>
  <c r="G180" i="44"/>
  <c r="F180" i="44"/>
  <c r="E180" i="44"/>
  <c r="D180" i="44"/>
  <c r="C180" i="44"/>
  <c r="B180" i="44"/>
  <c r="A180" i="44"/>
  <c r="H179" i="44"/>
  <c r="G179" i="44"/>
  <c r="F179" i="44"/>
  <c r="E179" i="44"/>
  <c r="D179" i="44"/>
  <c r="C179" i="44"/>
  <c r="B179" i="44"/>
  <c r="A179" i="44"/>
  <c r="H178" i="44"/>
  <c r="G178" i="44"/>
  <c r="F178" i="44"/>
  <c r="E178" i="44"/>
  <c r="D178" i="44"/>
  <c r="C178" i="44"/>
  <c r="B178" i="44"/>
  <c r="A178" i="44"/>
  <c r="H177" i="44"/>
  <c r="G177" i="44"/>
  <c r="F177" i="44"/>
  <c r="E177" i="44"/>
  <c r="D177" i="44"/>
  <c r="C177" i="44"/>
  <c r="B177" i="44"/>
  <c r="A177" i="44"/>
  <c r="H176" i="44"/>
  <c r="G176" i="44"/>
  <c r="F176" i="44"/>
  <c r="E176" i="44"/>
  <c r="D176" i="44"/>
  <c r="C176" i="44"/>
  <c r="B176" i="44"/>
  <c r="A176" i="44"/>
  <c r="H175" i="44"/>
  <c r="G175" i="44"/>
  <c r="F175" i="44"/>
  <c r="E175" i="44"/>
  <c r="D175" i="44"/>
  <c r="C175" i="44"/>
  <c r="B175" i="44"/>
  <c r="A175" i="44"/>
  <c r="H174" i="44"/>
  <c r="G174" i="44"/>
  <c r="F174" i="44"/>
  <c r="E174" i="44"/>
  <c r="D174" i="44"/>
  <c r="C174" i="44"/>
  <c r="B174" i="44"/>
  <c r="A174" i="44"/>
  <c r="H173" i="44"/>
  <c r="G173" i="44"/>
  <c r="F173" i="44"/>
  <c r="E173" i="44"/>
  <c r="D173" i="44"/>
  <c r="C173" i="44"/>
  <c r="B173" i="44"/>
  <c r="A173" i="44"/>
  <c r="H172" i="44"/>
  <c r="G172" i="44"/>
  <c r="F172" i="44"/>
  <c r="E172" i="44"/>
  <c r="D172" i="44"/>
  <c r="C172" i="44"/>
  <c r="B172" i="44"/>
  <c r="A172" i="44"/>
  <c r="H171" i="44"/>
  <c r="G171" i="44"/>
  <c r="F171" i="44"/>
  <c r="E171" i="44"/>
  <c r="D171" i="44"/>
  <c r="C171" i="44"/>
  <c r="B171" i="44"/>
  <c r="A171" i="44"/>
  <c r="H170" i="44"/>
  <c r="G170" i="44"/>
  <c r="F170" i="44"/>
  <c r="E170" i="44"/>
  <c r="D170" i="44"/>
  <c r="C170" i="44"/>
  <c r="B170" i="44"/>
  <c r="A170" i="44"/>
  <c r="H169" i="44"/>
  <c r="G169" i="44"/>
  <c r="F169" i="44"/>
  <c r="E169" i="44"/>
  <c r="D169" i="44"/>
  <c r="C169" i="44"/>
  <c r="B169" i="44"/>
  <c r="A169" i="44"/>
  <c r="H168" i="44"/>
  <c r="G168" i="44"/>
  <c r="F168" i="44"/>
  <c r="E168" i="44"/>
  <c r="D168" i="44"/>
  <c r="C168" i="44"/>
  <c r="B168" i="44"/>
  <c r="A168" i="44"/>
  <c r="H167" i="44"/>
  <c r="G167" i="44"/>
  <c r="F167" i="44"/>
  <c r="E167" i="44"/>
  <c r="D167" i="44"/>
  <c r="C167" i="44"/>
  <c r="B167" i="44"/>
  <c r="A167" i="44"/>
  <c r="H166" i="44"/>
  <c r="G166" i="44"/>
  <c r="F166" i="44"/>
  <c r="E166" i="44"/>
  <c r="D166" i="44"/>
  <c r="C166" i="44"/>
  <c r="B166" i="44"/>
  <c r="A166" i="44"/>
  <c r="H165" i="44"/>
  <c r="G165" i="44"/>
  <c r="F165" i="44"/>
  <c r="E165" i="44"/>
  <c r="D165" i="44"/>
  <c r="C165" i="44"/>
  <c r="B165" i="44"/>
  <c r="A165" i="44"/>
  <c r="H164" i="44"/>
  <c r="G164" i="44"/>
  <c r="F164" i="44"/>
  <c r="E164" i="44"/>
  <c r="D164" i="44"/>
  <c r="C164" i="44"/>
  <c r="B164" i="44"/>
  <c r="A164" i="44"/>
  <c r="H163" i="44"/>
  <c r="G163" i="44"/>
  <c r="F163" i="44"/>
  <c r="E163" i="44"/>
  <c r="D163" i="44"/>
  <c r="C163" i="44"/>
  <c r="B163" i="44"/>
  <c r="A163" i="44"/>
  <c r="H162" i="44"/>
  <c r="G162" i="44"/>
  <c r="F162" i="44"/>
  <c r="E162" i="44"/>
  <c r="D162" i="44"/>
  <c r="C162" i="44"/>
  <c r="B162" i="44"/>
  <c r="A162" i="44"/>
  <c r="H161" i="44"/>
  <c r="G161" i="44"/>
  <c r="F161" i="44"/>
  <c r="E161" i="44"/>
  <c r="D161" i="44"/>
  <c r="C161" i="44"/>
  <c r="B161" i="44"/>
  <c r="A161" i="44"/>
  <c r="H160" i="44"/>
  <c r="G160" i="44"/>
  <c r="F160" i="44"/>
  <c r="E160" i="44"/>
  <c r="D160" i="44"/>
  <c r="C160" i="44"/>
  <c r="B160" i="44"/>
  <c r="A160" i="44"/>
  <c r="H159" i="44"/>
  <c r="G159" i="44"/>
  <c r="F159" i="44"/>
  <c r="E159" i="44"/>
  <c r="D159" i="44"/>
  <c r="C159" i="44"/>
  <c r="B159" i="44"/>
  <c r="A159" i="44"/>
  <c r="H158" i="44"/>
  <c r="G158" i="44"/>
  <c r="F158" i="44"/>
  <c r="E158" i="44"/>
  <c r="D158" i="44"/>
  <c r="C158" i="44"/>
  <c r="B158" i="44"/>
  <c r="A158" i="44"/>
  <c r="H157" i="44"/>
  <c r="G157" i="44"/>
  <c r="F157" i="44"/>
  <c r="E157" i="44"/>
  <c r="D157" i="44"/>
  <c r="C157" i="44"/>
  <c r="B157" i="44"/>
  <c r="A157" i="44"/>
  <c r="H156" i="44"/>
  <c r="G156" i="44"/>
  <c r="F156" i="44"/>
  <c r="E156" i="44"/>
  <c r="D156" i="44"/>
  <c r="C156" i="44"/>
  <c r="B156" i="44"/>
  <c r="A156" i="44"/>
  <c r="H155" i="44"/>
  <c r="G155" i="44"/>
  <c r="F155" i="44"/>
  <c r="E155" i="44"/>
  <c r="D155" i="44"/>
  <c r="C155" i="44"/>
  <c r="B155" i="44"/>
  <c r="A155" i="44"/>
  <c r="H154" i="44"/>
  <c r="G154" i="44"/>
  <c r="F154" i="44"/>
  <c r="E154" i="44"/>
  <c r="D154" i="44"/>
  <c r="C154" i="44"/>
  <c r="B154" i="44"/>
  <c r="A154" i="44"/>
  <c r="H153" i="44"/>
  <c r="G153" i="44"/>
  <c r="F153" i="44"/>
  <c r="E153" i="44"/>
  <c r="D153" i="44"/>
  <c r="C153" i="44"/>
  <c r="B153" i="44"/>
  <c r="A153" i="44"/>
  <c r="H152" i="44"/>
  <c r="G152" i="44"/>
  <c r="F152" i="44"/>
  <c r="E152" i="44"/>
  <c r="D152" i="44"/>
  <c r="C152" i="44"/>
  <c r="B152" i="44"/>
  <c r="A152" i="44"/>
  <c r="H151" i="44"/>
  <c r="G151" i="44"/>
  <c r="F151" i="44"/>
  <c r="E151" i="44"/>
  <c r="D151" i="44"/>
  <c r="C151" i="44"/>
  <c r="B151" i="44"/>
  <c r="A151" i="44"/>
  <c r="H150" i="44"/>
  <c r="G150" i="44"/>
  <c r="F150" i="44"/>
  <c r="E150" i="44"/>
  <c r="D150" i="44"/>
  <c r="C150" i="44"/>
  <c r="B150" i="44"/>
  <c r="A150" i="44"/>
  <c r="H149" i="44"/>
  <c r="G149" i="44"/>
  <c r="F149" i="44"/>
  <c r="E149" i="44"/>
  <c r="D149" i="44"/>
  <c r="C149" i="44"/>
  <c r="B149" i="44"/>
  <c r="A149" i="44"/>
  <c r="H148" i="44"/>
  <c r="G148" i="44"/>
  <c r="F148" i="44"/>
  <c r="E148" i="44"/>
  <c r="D148" i="44"/>
  <c r="C148" i="44"/>
  <c r="B148" i="44"/>
  <c r="A148" i="44"/>
  <c r="H147" i="44"/>
  <c r="G147" i="44"/>
  <c r="F147" i="44"/>
  <c r="E147" i="44"/>
  <c r="D147" i="44"/>
  <c r="C147" i="44"/>
  <c r="B147" i="44"/>
  <c r="A147" i="44"/>
  <c r="H146" i="44"/>
  <c r="G146" i="44"/>
  <c r="F146" i="44"/>
  <c r="E146" i="44"/>
  <c r="D146" i="44"/>
  <c r="C146" i="44"/>
  <c r="B146" i="44"/>
  <c r="A146" i="44"/>
  <c r="H145" i="44"/>
  <c r="G145" i="44"/>
  <c r="F145" i="44"/>
  <c r="E145" i="44"/>
  <c r="D145" i="44"/>
  <c r="C145" i="44"/>
  <c r="B145" i="44"/>
  <c r="A145" i="44"/>
  <c r="H144" i="44"/>
  <c r="G144" i="44"/>
  <c r="F144" i="44"/>
  <c r="E144" i="44"/>
  <c r="D144" i="44"/>
  <c r="C144" i="44"/>
  <c r="B144" i="44"/>
  <c r="A144" i="44"/>
  <c r="H143" i="44"/>
  <c r="G143" i="44"/>
  <c r="F143" i="44"/>
  <c r="E143" i="44"/>
  <c r="D143" i="44"/>
  <c r="C143" i="44"/>
  <c r="B143" i="44"/>
  <c r="A143" i="44"/>
  <c r="H142" i="44"/>
  <c r="G142" i="44"/>
  <c r="F142" i="44"/>
  <c r="E142" i="44"/>
  <c r="D142" i="44"/>
  <c r="C142" i="44"/>
  <c r="B142" i="44"/>
  <c r="A142" i="44"/>
  <c r="H141" i="44"/>
  <c r="G141" i="44"/>
  <c r="F141" i="44"/>
  <c r="E141" i="44"/>
  <c r="D141" i="44"/>
  <c r="C141" i="44"/>
  <c r="B141" i="44"/>
  <c r="A141" i="44"/>
  <c r="H140" i="44"/>
  <c r="G140" i="44"/>
  <c r="F140" i="44"/>
  <c r="E140" i="44"/>
  <c r="D140" i="44"/>
  <c r="C140" i="44"/>
  <c r="B140" i="44"/>
  <c r="A140" i="44"/>
  <c r="H139" i="44"/>
  <c r="G139" i="44"/>
  <c r="F139" i="44"/>
  <c r="E139" i="44"/>
  <c r="D139" i="44"/>
  <c r="C139" i="44"/>
  <c r="B139" i="44"/>
  <c r="A139" i="44"/>
  <c r="H138" i="44"/>
  <c r="G138" i="44"/>
  <c r="F138" i="44"/>
  <c r="E138" i="44"/>
  <c r="D138" i="44"/>
  <c r="C138" i="44"/>
  <c r="B138" i="44"/>
  <c r="A138" i="44"/>
  <c r="H137" i="44"/>
  <c r="G137" i="44"/>
  <c r="F137" i="44"/>
  <c r="E137" i="44"/>
  <c r="D137" i="44"/>
  <c r="C137" i="44"/>
  <c r="B137" i="44"/>
  <c r="A137" i="44"/>
  <c r="H136" i="44"/>
  <c r="G136" i="44"/>
  <c r="F136" i="44"/>
  <c r="E136" i="44"/>
  <c r="D136" i="44"/>
  <c r="C136" i="44"/>
  <c r="B136" i="44"/>
  <c r="A136" i="44"/>
  <c r="H135" i="44"/>
  <c r="G135" i="44"/>
  <c r="F135" i="44"/>
  <c r="E135" i="44"/>
  <c r="D135" i="44"/>
  <c r="C135" i="44"/>
  <c r="B135" i="44"/>
  <c r="A135" i="44"/>
  <c r="H134" i="44"/>
  <c r="G134" i="44"/>
  <c r="F134" i="44"/>
  <c r="E134" i="44"/>
  <c r="D134" i="44"/>
  <c r="C134" i="44"/>
  <c r="B134" i="44"/>
  <c r="A134" i="44"/>
  <c r="H133" i="44"/>
  <c r="G133" i="44"/>
  <c r="F133" i="44"/>
  <c r="E133" i="44"/>
  <c r="D133" i="44"/>
  <c r="C133" i="44"/>
  <c r="B133" i="44"/>
  <c r="A133" i="44"/>
  <c r="H132" i="44"/>
  <c r="G132" i="44"/>
  <c r="F132" i="44"/>
  <c r="E132" i="44"/>
  <c r="D132" i="44"/>
  <c r="C132" i="44"/>
  <c r="B132" i="44"/>
  <c r="A132" i="44"/>
  <c r="H131" i="44"/>
  <c r="G131" i="44"/>
  <c r="F131" i="44"/>
  <c r="E131" i="44"/>
  <c r="D131" i="44"/>
  <c r="C131" i="44"/>
  <c r="B131" i="44"/>
  <c r="A131" i="44"/>
  <c r="H130" i="44"/>
  <c r="G130" i="44"/>
  <c r="F130" i="44"/>
  <c r="E130" i="44"/>
  <c r="D130" i="44"/>
  <c r="C130" i="44"/>
  <c r="B130" i="44"/>
  <c r="A130" i="44"/>
  <c r="H129" i="44"/>
  <c r="G129" i="44"/>
  <c r="F129" i="44"/>
  <c r="E129" i="44"/>
  <c r="D129" i="44"/>
  <c r="C129" i="44"/>
  <c r="B129" i="44"/>
  <c r="A129" i="44"/>
  <c r="H128" i="44"/>
  <c r="G128" i="44"/>
  <c r="F128" i="44"/>
  <c r="E128" i="44"/>
  <c r="D128" i="44"/>
  <c r="C128" i="44"/>
  <c r="B128" i="44"/>
  <c r="A128" i="44"/>
  <c r="H127" i="44"/>
  <c r="G127" i="44"/>
  <c r="F127" i="44"/>
  <c r="E127" i="44"/>
  <c r="D127" i="44"/>
  <c r="C127" i="44"/>
  <c r="B127" i="44"/>
  <c r="A127" i="44"/>
  <c r="H126" i="44"/>
  <c r="G126" i="44"/>
  <c r="F126" i="44"/>
  <c r="E126" i="44"/>
  <c r="D126" i="44"/>
  <c r="C126" i="44"/>
  <c r="B126" i="44"/>
  <c r="A126" i="44"/>
  <c r="H125" i="44"/>
  <c r="G125" i="44"/>
  <c r="F125" i="44"/>
  <c r="E125" i="44"/>
  <c r="D125" i="44"/>
  <c r="C125" i="44"/>
  <c r="B125" i="44"/>
  <c r="A125" i="44"/>
  <c r="H124" i="44"/>
  <c r="G124" i="44"/>
  <c r="F124" i="44"/>
  <c r="E124" i="44"/>
  <c r="D124" i="44"/>
  <c r="C124" i="44"/>
  <c r="B124" i="44"/>
  <c r="A124" i="44"/>
  <c r="H123" i="44"/>
  <c r="G123" i="44"/>
  <c r="F123" i="44"/>
  <c r="E123" i="44"/>
  <c r="D123" i="44"/>
  <c r="C123" i="44"/>
  <c r="B123" i="44"/>
  <c r="A123" i="44"/>
  <c r="H122" i="44"/>
  <c r="G122" i="44"/>
  <c r="F122" i="44"/>
  <c r="E122" i="44"/>
  <c r="D122" i="44"/>
  <c r="C122" i="44"/>
  <c r="B122" i="44"/>
  <c r="A122" i="44"/>
  <c r="H121" i="44"/>
  <c r="G121" i="44"/>
  <c r="F121" i="44"/>
  <c r="E121" i="44"/>
  <c r="D121" i="44"/>
  <c r="C121" i="44"/>
  <c r="B121" i="44"/>
  <c r="A121" i="44"/>
  <c r="H120" i="44"/>
  <c r="G120" i="44"/>
  <c r="F120" i="44"/>
  <c r="E120" i="44"/>
  <c r="D120" i="44"/>
  <c r="C120" i="44"/>
  <c r="B120" i="44"/>
  <c r="A120" i="44"/>
  <c r="H119" i="44"/>
  <c r="G119" i="44"/>
  <c r="F119" i="44"/>
  <c r="E119" i="44"/>
  <c r="D119" i="44"/>
  <c r="C119" i="44"/>
  <c r="B119" i="44"/>
  <c r="A119" i="44"/>
  <c r="H118" i="44"/>
  <c r="G118" i="44"/>
  <c r="F118" i="44"/>
  <c r="E118" i="44"/>
  <c r="D118" i="44"/>
  <c r="C118" i="44"/>
  <c r="B118" i="44"/>
  <c r="A118" i="44"/>
  <c r="H117" i="44"/>
  <c r="G117" i="44"/>
  <c r="F117" i="44"/>
  <c r="E117" i="44"/>
  <c r="D117" i="44"/>
  <c r="C117" i="44"/>
  <c r="B117" i="44"/>
  <c r="A117" i="44"/>
  <c r="H116" i="44"/>
  <c r="G116" i="44"/>
  <c r="F116" i="44"/>
  <c r="E116" i="44"/>
  <c r="D116" i="44"/>
  <c r="C116" i="44"/>
  <c r="B116" i="44"/>
  <c r="A116" i="44"/>
  <c r="H115" i="44"/>
  <c r="G115" i="44"/>
  <c r="F115" i="44"/>
  <c r="E115" i="44"/>
  <c r="D115" i="44"/>
  <c r="C115" i="44"/>
  <c r="B115" i="44"/>
  <c r="A115" i="44"/>
  <c r="H114" i="44"/>
  <c r="G114" i="44"/>
  <c r="F114" i="44"/>
  <c r="E114" i="44"/>
  <c r="D114" i="44"/>
  <c r="C114" i="44"/>
  <c r="B114" i="44"/>
  <c r="A114" i="44"/>
  <c r="H113" i="44"/>
  <c r="G113" i="44"/>
  <c r="F113" i="44"/>
  <c r="E113" i="44"/>
  <c r="D113" i="44"/>
  <c r="C113" i="44"/>
  <c r="B113" i="44"/>
  <c r="A113" i="44"/>
  <c r="H112" i="44"/>
  <c r="G112" i="44"/>
  <c r="F112" i="44"/>
  <c r="E112" i="44"/>
  <c r="D112" i="44"/>
  <c r="C112" i="44"/>
  <c r="B112" i="44"/>
  <c r="A112" i="44"/>
  <c r="H111" i="44"/>
  <c r="G111" i="44"/>
  <c r="F111" i="44"/>
  <c r="E111" i="44"/>
  <c r="D111" i="44"/>
  <c r="C111" i="44"/>
  <c r="B111" i="44"/>
  <c r="A111" i="44"/>
  <c r="H110" i="44"/>
  <c r="G110" i="44"/>
  <c r="F110" i="44"/>
  <c r="E110" i="44"/>
  <c r="D110" i="44"/>
  <c r="C110" i="44"/>
  <c r="B110" i="44"/>
  <c r="A110" i="44"/>
  <c r="H109" i="44"/>
  <c r="G109" i="44"/>
  <c r="F109" i="44"/>
  <c r="E109" i="44"/>
  <c r="D109" i="44"/>
  <c r="C109" i="44"/>
  <c r="B109" i="44"/>
  <c r="A109" i="44"/>
  <c r="H108" i="44"/>
  <c r="G108" i="44"/>
  <c r="F108" i="44"/>
  <c r="E108" i="44"/>
  <c r="D108" i="44"/>
  <c r="C108" i="44"/>
  <c r="B108" i="44"/>
  <c r="A108" i="44"/>
  <c r="H107" i="44"/>
  <c r="G107" i="44"/>
  <c r="F107" i="44"/>
  <c r="E107" i="44"/>
  <c r="D107" i="44"/>
  <c r="C107" i="44"/>
  <c r="B107" i="44"/>
  <c r="A107" i="44"/>
  <c r="H106" i="44"/>
  <c r="G106" i="44"/>
  <c r="F106" i="44"/>
  <c r="E106" i="44"/>
  <c r="D106" i="44"/>
  <c r="C106" i="44"/>
  <c r="B106" i="44"/>
  <c r="A106" i="44"/>
  <c r="H105" i="44"/>
  <c r="G105" i="44"/>
  <c r="F105" i="44"/>
  <c r="E105" i="44"/>
  <c r="D105" i="44"/>
  <c r="C105" i="44"/>
  <c r="B105" i="44"/>
  <c r="A105" i="44"/>
  <c r="H104" i="44"/>
  <c r="G104" i="44"/>
  <c r="F104" i="44"/>
  <c r="E104" i="44"/>
  <c r="D104" i="44"/>
  <c r="C104" i="44"/>
  <c r="B104" i="44"/>
  <c r="A104" i="44"/>
  <c r="H103" i="44"/>
  <c r="G103" i="44"/>
  <c r="F103" i="44"/>
  <c r="E103" i="44"/>
  <c r="D103" i="44"/>
  <c r="C103" i="44"/>
  <c r="B103" i="44"/>
  <c r="A103" i="44"/>
  <c r="H102" i="44"/>
  <c r="G102" i="44"/>
  <c r="F102" i="44"/>
  <c r="E102" i="44"/>
  <c r="D102" i="44"/>
  <c r="C102" i="44"/>
  <c r="B102" i="44"/>
  <c r="A102" i="44"/>
  <c r="H101" i="44"/>
  <c r="G101" i="44"/>
  <c r="F101" i="44"/>
  <c r="E101" i="44"/>
  <c r="D101" i="44"/>
  <c r="C101" i="44"/>
  <c r="B101" i="44"/>
  <c r="A101" i="44"/>
  <c r="H100" i="44"/>
  <c r="G100" i="44"/>
  <c r="F100" i="44"/>
  <c r="E100" i="44"/>
  <c r="D100" i="44"/>
  <c r="C100" i="44"/>
  <c r="B100" i="44"/>
  <c r="A100" i="44"/>
  <c r="H99" i="44"/>
  <c r="G99" i="44"/>
  <c r="F99" i="44"/>
  <c r="E99" i="44"/>
  <c r="D99" i="44"/>
  <c r="C99" i="44"/>
  <c r="B99" i="44"/>
  <c r="A99" i="44"/>
  <c r="H98" i="44"/>
  <c r="G98" i="44"/>
  <c r="F98" i="44"/>
  <c r="E98" i="44"/>
  <c r="D98" i="44"/>
  <c r="C98" i="44"/>
  <c r="B98" i="44"/>
  <c r="A98" i="44"/>
  <c r="H97" i="44"/>
  <c r="G97" i="44"/>
  <c r="F97" i="44"/>
  <c r="E97" i="44"/>
  <c r="D97" i="44"/>
  <c r="C97" i="44"/>
  <c r="B97" i="44"/>
  <c r="A97" i="44"/>
  <c r="H96" i="44"/>
  <c r="G96" i="44"/>
  <c r="F96" i="44"/>
  <c r="E96" i="44"/>
  <c r="D96" i="44"/>
  <c r="C96" i="44"/>
  <c r="B96" i="44"/>
  <c r="A96" i="44"/>
  <c r="H95" i="44"/>
  <c r="G95" i="44"/>
  <c r="F95" i="44"/>
  <c r="E95" i="44"/>
  <c r="D95" i="44"/>
  <c r="C95" i="44"/>
  <c r="B95" i="44"/>
  <c r="A95" i="44"/>
  <c r="H94" i="44"/>
  <c r="G94" i="44"/>
  <c r="F94" i="44"/>
  <c r="E94" i="44"/>
  <c r="D94" i="44"/>
  <c r="C94" i="44"/>
  <c r="B94" i="44"/>
  <c r="A94" i="44"/>
  <c r="H93" i="44"/>
  <c r="G93" i="44"/>
  <c r="F93" i="44"/>
  <c r="E93" i="44"/>
  <c r="D93" i="44"/>
  <c r="C93" i="44"/>
  <c r="B93" i="44"/>
  <c r="A93" i="44"/>
  <c r="H92" i="44"/>
  <c r="G92" i="44"/>
  <c r="F92" i="44"/>
  <c r="E92" i="44"/>
  <c r="D92" i="44"/>
  <c r="C92" i="44"/>
  <c r="B92" i="44"/>
  <c r="A92" i="44"/>
  <c r="H91" i="44"/>
  <c r="G91" i="44"/>
  <c r="F91" i="44"/>
  <c r="E91" i="44"/>
  <c r="D91" i="44"/>
  <c r="C91" i="44"/>
  <c r="B91" i="44"/>
  <c r="A91" i="44"/>
  <c r="H90" i="44"/>
  <c r="G90" i="44"/>
  <c r="F90" i="44"/>
  <c r="E90" i="44"/>
  <c r="D90" i="44"/>
  <c r="C90" i="44"/>
  <c r="B90" i="44"/>
  <c r="A90" i="44"/>
  <c r="H89" i="44"/>
  <c r="G89" i="44"/>
  <c r="F89" i="44"/>
  <c r="E89" i="44"/>
  <c r="D89" i="44"/>
  <c r="C89" i="44"/>
  <c r="B89" i="44"/>
  <c r="A89" i="44"/>
  <c r="H88" i="44"/>
  <c r="G88" i="44"/>
  <c r="F88" i="44"/>
  <c r="E88" i="44"/>
  <c r="D88" i="44"/>
  <c r="C88" i="44"/>
  <c r="B88" i="44"/>
  <c r="A88" i="44"/>
  <c r="H87" i="44"/>
  <c r="G87" i="44"/>
  <c r="F87" i="44"/>
  <c r="E87" i="44"/>
  <c r="D87" i="44"/>
  <c r="C87" i="44"/>
  <c r="B87" i="44"/>
  <c r="A87" i="44"/>
  <c r="H86" i="44"/>
  <c r="G86" i="44"/>
  <c r="F86" i="44"/>
  <c r="E86" i="44"/>
  <c r="D86" i="44"/>
  <c r="C86" i="44"/>
  <c r="B86" i="44"/>
  <c r="A86" i="44"/>
  <c r="H85" i="44"/>
  <c r="G85" i="44"/>
  <c r="F85" i="44"/>
  <c r="E85" i="44"/>
  <c r="D85" i="44"/>
  <c r="C85" i="44"/>
  <c r="B85" i="44"/>
  <c r="A85" i="44"/>
  <c r="H84" i="44"/>
  <c r="G84" i="44"/>
  <c r="F84" i="44"/>
  <c r="E84" i="44"/>
  <c r="D84" i="44"/>
  <c r="C84" i="44"/>
  <c r="B84" i="44"/>
  <c r="A84" i="44"/>
  <c r="H83" i="44"/>
  <c r="G83" i="44"/>
  <c r="F83" i="44"/>
  <c r="E83" i="44"/>
  <c r="D83" i="44"/>
  <c r="C83" i="44"/>
  <c r="B83" i="44"/>
  <c r="A83" i="44"/>
  <c r="H82" i="44"/>
  <c r="G82" i="44"/>
  <c r="F82" i="44"/>
  <c r="E82" i="44"/>
  <c r="D82" i="44"/>
  <c r="C82" i="44"/>
  <c r="B82" i="44"/>
  <c r="A82" i="44"/>
  <c r="H81" i="44"/>
  <c r="G81" i="44"/>
  <c r="F81" i="44"/>
  <c r="E81" i="44"/>
  <c r="D81" i="44"/>
  <c r="C81" i="44"/>
  <c r="B81" i="44"/>
  <c r="A81" i="44"/>
  <c r="H80" i="44"/>
  <c r="G80" i="44"/>
  <c r="F80" i="44"/>
  <c r="E80" i="44"/>
  <c r="D80" i="44"/>
  <c r="C80" i="44"/>
  <c r="B80" i="44"/>
  <c r="A80" i="44"/>
  <c r="H79" i="44"/>
  <c r="G79" i="44"/>
  <c r="F79" i="44"/>
  <c r="E79" i="44"/>
  <c r="D79" i="44"/>
  <c r="C79" i="44"/>
  <c r="B79" i="44"/>
  <c r="A79" i="44"/>
  <c r="H78" i="44"/>
  <c r="G78" i="44"/>
  <c r="F78" i="44"/>
  <c r="E78" i="44"/>
  <c r="D78" i="44"/>
  <c r="C78" i="44"/>
  <c r="B78" i="44"/>
  <c r="A78" i="44"/>
  <c r="H77" i="44"/>
  <c r="G77" i="44"/>
  <c r="F77" i="44"/>
  <c r="E77" i="44"/>
  <c r="D77" i="44"/>
  <c r="C77" i="44"/>
  <c r="B77" i="44"/>
  <c r="A77" i="44"/>
  <c r="H76" i="44"/>
  <c r="G76" i="44"/>
  <c r="F76" i="44"/>
  <c r="E76" i="44"/>
  <c r="D76" i="44"/>
  <c r="C76" i="44"/>
  <c r="B76" i="44"/>
  <c r="A76" i="44"/>
  <c r="H75" i="44"/>
  <c r="G75" i="44"/>
  <c r="F75" i="44"/>
  <c r="E75" i="44"/>
  <c r="D75" i="44"/>
  <c r="C75" i="44"/>
  <c r="B75" i="44"/>
  <c r="A75" i="44"/>
  <c r="H74" i="44"/>
  <c r="G74" i="44"/>
  <c r="F74" i="44"/>
  <c r="E74" i="44"/>
  <c r="D74" i="44"/>
  <c r="C74" i="44"/>
  <c r="B74" i="44"/>
  <c r="A74" i="44"/>
  <c r="H73" i="44"/>
  <c r="G73" i="44"/>
  <c r="F73" i="44"/>
  <c r="E73" i="44"/>
  <c r="D73" i="44"/>
  <c r="C73" i="44"/>
  <c r="B73" i="44"/>
  <c r="A73" i="44"/>
  <c r="H72" i="44"/>
  <c r="G72" i="44"/>
  <c r="F72" i="44"/>
  <c r="E72" i="44"/>
  <c r="D72" i="44"/>
  <c r="C72" i="44"/>
  <c r="B72" i="44"/>
  <c r="A72" i="44"/>
  <c r="H71" i="44"/>
  <c r="G71" i="44"/>
  <c r="F71" i="44"/>
  <c r="E71" i="44"/>
  <c r="D71" i="44"/>
  <c r="C71" i="44"/>
  <c r="B71" i="44"/>
  <c r="A71" i="44"/>
  <c r="H70" i="44"/>
  <c r="G70" i="44"/>
  <c r="F70" i="44"/>
  <c r="E70" i="44"/>
  <c r="D70" i="44"/>
  <c r="C70" i="44"/>
  <c r="B70" i="44"/>
  <c r="A70" i="44"/>
  <c r="H69" i="44"/>
  <c r="G69" i="44"/>
  <c r="F69" i="44"/>
  <c r="E69" i="44"/>
  <c r="D69" i="44"/>
  <c r="C69" i="44"/>
  <c r="B69" i="44"/>
  <c r="A69" i="44"/>
  <c r="H68" i="44"/>
  <c r="G68" i="44"/>
  <c r="F68" i="44"/>
  <c r="E68" i="44"/>
  <c r="D68" i="44"/>
  <c r="C68" i="44"/>
  <c r="B68" i="44"/>
  <c r="A68" i="44"/>
  <c r="H67" i="44"/>
  <c r="G67" i="44"/>
  <c r="F67" i="44"/>
  <c r="E67" i="44"/>
  <c r="D67" i="44"/>
  <c r="C67" i="44"/>
  <c r="B67" i="44"/>
  <c r="A67" i="44"/>
  <c r="H66" i="44"/>
  <c r="G66" i="44"/>
  <c r="F66" i="44"/>
  <c r="E66" i="44"/>
  <c r="D66" i="44"/>
  <c r="C66" i="44"/>
  <c r="B66" i="44"/>
  <c r="A66" i="44"/>
  <c r="H65" i="44"/>
  <c r="G65" i="44"/>
  <c r="F65" i="44"/>
  <c r="E65" i="44"/>
  <c r="D65" i="44"/>
  <c r="C65" i="44"/>
  <c r="B65" i="44"/>
  <c r="A65" i="44"/>
  <c r="H64" i="44"/>
  <c r="G64" i="44"/>
  <c r="F64" i="44"/>
  <c r="E64" i="44"/>
  <c r="D64" i="44"/>
  <c r="C64" i="44"/>
  <c r="B64" i="44"/>
  <c r="A64" i="44"/>
  <c r="H63" i="44"/>
  <c r="G63" i="44"/>
  <c r="F63" i="44"/>
  <c r="E63" i="44"/>
  <c r="D63" i="44"/>
  <c r="C63" i="44"/>
  <c r="B63" i="44"/>
  <c r="A63" i="44"/>
  <c r="H62" i="44"/>
  <c r="G62" i="44"/>
  <c r="F62" i="44"/>
  <c r="E62" i="44"/>
  <c r="D62" i="44"/>
  <c r="C62" i="44"/>
  <c r="B62" i="44"/>
  <c r="A62" i="44"/>
  <c r="H61" i="44"/>
  <c r="G61" i="44"/>
  <c r="F61" i="44"/>
  <c r="E61" i="44"/>
  <c r="D61" i="44"/>
  <c r="C61" i="44"/>
  <c r="B61" i="44"/>
  <c r="A61" i="44"/>
  <c r="H60" i="44"/>
  <c r="G60" i="44"/>
  <c r="F60" i="44"/>
  <c r="E60" i="44"/>
  <c r="D60" i="44"/>
  <c r="C60" i="44"/>
  <c r="B60" i="44"/>
  <c r="A60" i="44"/>
  <c r="H59" i="44"/>
  <c r="G59" i="44"/>
  <c r="F59" i="44"/>
  <c r="E59" i="44"/>
  <c r="D59" i="44"/>
  <c r="C59" i="44"/>
  <c r="B59" i="44"/>
  <c r="A59" i="44"/>
  <c r="H58" i="44"/>
  <c r="G58" i="44"/>
  <c r="F58" i="44"/>
  <c r="E58" i="44"/>
  <c r="D58" i="44"/>
  <c r="C58" i="44"/>
  <c r="B58" i="44"/>
  <c r="A58" i="44"/>
  <c r="H57" i="44"/>
  <c r="G57" i="44"/>
  <c r="F57" i="44"/>
  <c r="E57" i="44"/>
  <c r="D57" i="44"/>
  <c r="C57" i="44"/>
  <c r="B57" i="44"/>
  <c r="A57" i="44"/>
  <c r="H56" i="44"/>
  <c r="G56" i="44"/>
  <c r="F56" i="44"/>
  <c r="E56" i="44"/>
  <c r="D56" i="44"/>
  <c r="C56" i="44"/>
  <c r="B56" i="44"/>
  <c r="A56" i="44"/>
  <c r="H55" i="44"/>
  <c r="G55" i="44"/>
  <c r="F55" i="44"/>
  <c r="E55" i="44"/>
  <c r="D55" i="44"/>
  <c r="C55" i="44"/>
  <c r="B55" i="44"/>
  <c r="A55" i="44"/>
  <c r="H54" i="44"/>
  <c r="G54" i="44"/>
  <c r="F54" i="44"/>
  <c r="E54" i="44"/>
  <c r="D54" i="44"/>
  <c r="C54" i="44"/>
  <c r="B54" i="44"/>
  <c r="A54" i="44"/>
  <c r="H53" i="44"/>
  <c r="G53" i="44"/>
  <c r="F53" i="44"/>
  <c r="E53" i="44"/>
  <c r="D53" i="44"/>
  <c r="C53" i="44"/>
  <c r="B53" i="44"/>
  <c r="A53" i="44"/>
  <c r="H52" i="44"/>
  <c r="G52" i="44"/>
  <c r="F52" i="44"/>
  <c r="E52" i="44"/>
  <c r="D52" i="44"/>
  <c r="C52" i="44"/>
  <c r="B52" i="44"/>
  <c r="A52" i="44"/>
  <c r="H51" i="44"/>
  <c r="G51" i="44"/>
  <c r="F51" i="44"/>
  <c r="E51" i="44"/>
  <c r="D51" i="44"/>
  <c r="C51" i="44"/>
  <c r="B51" i="44"/>
  <c r="A51" i="44"/>
  <c r="H50" i="44"/>
  <c r="G50" i="44"/>
  <c r="F50" i="44"/>
  <c r="E50" i="44"/>
  <c r="D50" i="44"/>
  <c r="C50" i="44"/>
  <c r="B50" i="44"/>
  <c r="A50" i="44"/>
  <c r="H49" i="44"/>
  <c r="G49" i="44"/>
  <c r="F49" i="44"/>
  <c r="E49" i="44"/>
  <c r="D49" i="44"/>
  <c r="C49" i="44"/>
  <c r="B49" i="44"/>
  <c r="A49" i="44"/>
  <c r="H48" i="44"/>
  <c r="G48" i="44"/>
  <c r="F48" i="44"/>
  <c r="E48" i="44"/>
  <c r="D48" i="44"/>
  <c r="C48" i="44"/>
  <c r="B48" i="44"/>
  <c r="A48" i="44"/>
  <c r="H47" i="44"/>
  <c r="G47" i="44"/>
  <c r="F47" i="44"/>
  <c r="E47" i="44"/>
  <c r="D47" i="44"/>
  <c r="C47" i="44"/>
  <c r="B47" i="44"/>
  <c r="A47" i="44"/>
  <c r="H46" i="44"/>
  <c r="G46" i="44"/>
  <c r="F46" i="44"/>
  <c r="E46" i="44"/>
  <c r="D46" i="44"/>
  <c r="C46" i="44"/>
  <c r="B46" i="44"/>
  <c r="A46" i="44"/>
  <c r="H45" i="44"/>
  <c r="G45" i="44"/>
  <c r="F45" i="44"/>
  <c r="E45" i="44"/>
  <c r="D45" i="44"/>
  <c r="C45" i="44"/>
  <c r="B45" i="44"/>
  <c r="A45" i="44"/>
  <c r="H44" i="44"/>
  <c r="G44" i="44"/>
  <c r="F44" i="44"/>
  <c r="E44" i="44"/>
  <c r="D44" i="44"/>
  <c r="C44" i="44"/>
  <c r="B44" i="44"/>
  <c r="A44" i="44"/>
  <c r="H43" i="44"/>
  <c r="G43" i="44"/>
  <c r="F43" i="44"/>
  <c r="E43" i="44"/>
  <c r="D43" i="44"/>
  <c r="C43" i="44"/>
  <c r="B43" i="44"/>
  <c r="A43" i="44"/>
  <c r="H42" i="44"/>
  <c r="G42" i="44"/>
  <c r="F42" i="44"/>
  <c r="E42" i="44"/>
  <c r="D42" i="44"/>
  <c r="C42" i="44"/>
  <c r="B42" i="44"/>
  <c r="A42" i="44"/>
  <c r="H41" i="44"/>
  <c r="G41" i="44"/>
  <c r="F41" i="44"/>
  <c r="E41" i="44"/>
  <c r="D41" i="44"/>
  <c r="C41" i="44"/>
  <c r="B41" i="44"/>
  <c r="A41" i="44"/>
  <c r="H40" i="44"/>
  <c r="G40" i="44"/>
  <c r="F40" i="44"/>
  <c r="E40" i="44"/>
  <c r="D40" i="44"/>
  <c r="C40" i="44"/>
  <c r="B40" i="44"/>
  <c r="A40" i="44"/>
  <c r="H39" i="44"/>
  <c r="G39" i="44"/>
  <c r="F39" i="44"/>
  <c r="E39" i="44"/>
  <c r="D39" i="44"/>
  <c r="C39" i="44"/>
  <c r="B39" i="44"/>
  <c r="A39" i="44"/>
  <c r="H38" i="44"/>
  <c r="G38" i="44"/>
  <c r="F38" i="44"/>
  <c r="E38" i="44"/>
  <c r="D38" i="44"/>
  <c r="C38" i="44"/>
  <c r="B38" i="44"/>
  <c r="A38" i="44"/>
  <c r="H37" i="44"/>
  <c r="G37" i="44"/>
  <c r="F37" i="44"/>
  <c r="E37" i="44"/>
  <c r="D37" i="44"/>
  <c r="C37" i="44"/>
  <c r="B37" i="44"/>
  <c r="A37" i="44"/>
  <c r="H36" i="44"/>
  <c r="G36" i="44"/>
  <c r="F36" i="44"/>
  <c r="E36" i="44"/>
  <c r="D36" i="44"/>
  <c r="C36" i="44"/>
  <c r="B36" i="44"/>
  <c r="A36" i="44"/>
  <c r="H35" i="44"/>
  <c r="G35" i="44"/>
  <c r="F35" i="44"/>
  <c r="E35" i="44"/>
  <c r="D35" i="44"/>
  <c r="C35" i="44"/>
  <c r="B35" i="44"/>
  <c r="A35" i="44"/>
  <c r="H34" i="44"/>
  <c r="G34" i="44"/>
  <c r="F34" i="44"/>
  <c r="E34" i="44"/>
  <c r="D34" i="44"/>
  <c r="C34" i="44"/>
  <c r="B34" i="44"/>
  <c r="A34" i="44"/>
  <c r="H33" i="44"/>
  <c r="G33" i="44"/>
  <c r="F33" i="44"/>
  <c r="E33" i="44"/>
  <c r="D33" i="44"/>
  <c r="C33" i="44"/>
  <c r="B33" i="44"/>
  <c r="A33" i="44"/>
  <c r="H32" i="44"/>
  <c r="G32" i="44"/>
  <c r="F32" i="44"/>
  <c r="E32" i="44"/>
  <c r="D32" i="44"/>
  <c r="C32" i="44"/>
  <c r="B32" i="44"/>
  <c r="A32" i="44"/>
  <c r="H31" i="44"/>
  <c r="G31" i="44"/>
  <c r="F31" i="44"/>
  <c r="E31" i="44"/>
  <c r="D31" i="44"/>
  <c r="C31" i="44"/>
  <c r="B31" i="44"/>
  <c r="A31" i="44"/>
  <c r="H30" i="44"/>
  <c r="G30" i="44"/>
  <c r="F30" i="44"/>
  <c r="E30" i="44"/>
  <c r="D30" i="44"/>
  <c r="C30" i="44"/>
  <c r="B30" i="44"/>
  <c r="A30" i="44"/>
  <c r="H29" i="44"/>
  <c r="G29" i="44"/>
  <c r="F29" i="44"/>
  <c r="E29" i="44"/>
  <c r="D29" i="44"/>
  <c r="C29" i="44"/>
  <c r="B29" i="44"/>
  <c r="A29" i="44"/>
  <c r="H28" i="44"/>
  <c r="G28" i="44"/>
  <c r="F28" i="44"/>
  <c r="E28" i="44"/>
  <c r="D28" i="44"/>
  <c r="C28" i="44"/>
  <c r="B28" i="44"/>
  <c r="A28" i="44"/>
  <c r="H27" i="44"/>
  <c r="G27" i="44"/>
  <c r="F27" i="44"/>
  <c r="E27" i="44"/>
  <c r="D27" i="44"/>
  <c r="C27" i="44"/>
  <c r="B27" i="44"/>
  <c r="A27" i="44"/>
  <c r="H26" i="44"/>
  <c r="G26" i="44"/>
  <c r="F26" i="44"/>
  <c r="E26" i="44"/>
  <c r="D26" i="44"/>
  <c r="C26" i="44"/>
  <c r="B26" i="44"/>
  <c r="A26" i="44"/>
  <c r="H25" i="44"/>
  <c r="G25" i="44"/>
  <c r="F25" i="44"/>
  <c r="E25" i="44"/>
  <c r="D25" i="44"/>
  <c r="C25" i="44"/>
  <c r="B25" i="44"/>
  <c r="A25" i="44"/>
  <c r="H24" i="44"/>
  <c r="G24" i="44"/>
  <c r="F24" i="44"/>
  <c r="E24" i="44"/>
  <c r="D24" i="44"/>
  <c r="C24" i="44"/>
  <c r="B24" i="44"/>
  <c r="A24" i="44"/>
  <c r="H23" i="44"/>
  <c r="G23" i="44"/>
  <c r="F23" i="44"/>
  <c r="E23" i="44"/>
  <c r="D23" i="44"/>
  <c r="C23" i="44"/>
  <c r="B23" i="44"/>
  <c r="A23" i="44"/>
  <c r="H22" i="44"/>
  <c r="G22" i="44"/>
  <c r="F22" i="44"/>
  <c r="E22" i="44"/>
  <c r="D22" i="44"/>
  <c r="C22" i="44"/>
  <c r="B22" i="44"/>
  <c r="A22" i="44"/>
  <c r="H21" i="44"/>
  <c r="G21" i="44"/>
  <c r="F21" i="44"/>
  <c r="E21" i="44"/>
  <c r="D21" i="44"/>
  <c r="C21" i="44"/>
  <c r="B21" i="44"/>
  <c r="A21" i="44"/>
  <c r="H20" i="44"/>
  <c r="G20" i="44"/>
  <c r="F20" i="44"/>
  <c r="E20" i="44"/>
  <c r="D20" i="44"/>
  <c r="C20" i="44"/>
  <c r="B20" i="44"/>
  <c r="A20" i="44"/>
  <c r="H19" i="44"/>
  <c r="G19" i="44"/>
  <c r="F19" i="44"/>
  <c r="E19" i="44"/>
  <c r="D19" i="44"/>
  <c r="C19" i="44"/>
  <c r="B19" i="44"/>
  <c r="A19" i="44"/>
  <c r="H18" i="44"/>
  <c r="G18" i="44"/>
  <c r="F18" i="44"/>
  <c r="E18" i="44"/>
  <c r="D18" i="44"/>
  <c r="C18" i="44"/>
  <c r="B18" i="44"/>
  <c r="A18" i="44"/>
  <c r="H17" i="44"/>
  <c r="G17" i="44"/>
  <c r="F17" i="44"/>
  <c r="E17" i="44"/>
  <c r="D17" i="44"/>
  <c r="C17" i="44"/>
  <c r="B17" i="44"/>
  <c r="A17" i="44"/>
  <c r="H16" i="44"/>
  <c r="G16" i="44"/>
  <c r="F16" i="44"/>
  <c r="E16" i="44"/>
  <c r="D16" i="44"/>
  <c r="C16" i="44"/>
  <c r="B16" i="44"/>
  <c r="A16" i="44"/>
  <c r="H15" i="44"/>
  <c r="R31" i="30" s="1"/>
  <c r="R65" i="31" s="1"/>
  <c r="R67" i="31" s="1"/>
  <c r="G15" i="44"/>
  <c r="Q31" i="30" s="1"/>
  <c r="Q65" i="31" s="1"/>
  <c r="Q67" i="31" s="1"/>
  <c r="F15" i="44"/>
  <c r="E15" i="44"/>
  <c r="D15" i="44"/>
  <c r="C15" i="44"/>
  <c r="B15" i="44"/>
  <c r="A15" i="44"/>
  <c r="H14" i="44"/>
  <c r="G14" i="44"/>
  <c r="F14" i="44"/>
  <c r="E14" i="44"/>
  <c r="D14" i="44"/>
  <c r="C14" i="44"/>
  <c r="B14" i="44"/>
  <c r="A14" i="44"/>
  <c r="H13" i="44"/>
  <c r="G13" i="44"/>
  <c r="Q29" i="30" s="1"/>
  <c r="Q55" i="31" s="1"/>
  <c r="Q57" i="31" s="1"/>
  <c r="Q80" i="31" s="1"/>
  <c r="F13" i="44"/>
  <c r="E13" i="44"/>
  <c r="D13" i="44"/>
  <c r="C13" i="44"/>
  <c r="B13" i="44"/>
  <c r="A13" i="44"/>
  <c r="H12" i="44"/>
  <c r="G12" i="44"/>
  <c r="F12" i="44"/>
  <c r="E12" i="44"/>
  <c r="D12" i="44"/>
  <c r="C12" i="44"/>
  <c r="B12" i="44"/>
  <c r="A12" i="44"/>
  <c r="H11" i="44"/>
  <c r="R27" i="30" s="1"/>
  <c r="R45" i="31" s="1"/>
  <c r="R47" i="31" s="1"/>
  <c r="G11" i="44"/>
  <c r="F11" i="44"/>
  <c r="E11" i="44"/>
  <c r="D11" i="44"/>
  <c r="C11" i="44"/>
  <c r="B11" i="44"/>
  <c r="A11" i="44"/>
  <c r="H10" i="44"/>
  <c r="G10" i="44"/>
  <c r="Q26" i="30" s="1"/>
  <c r="Q40" i="31" s="1"/>
  <c r="Q42" i="31" s="1"/>
  <c r="Q77" i="31" s="1"/>
  <c r="F10" i="44"/>
  <c r="E10" i="44"/>
  <c r="D10" i="44"/>
  <c r="C10" i="44"/>
  <c r="B10" i="44"/>
  <c r="A10" i="44"/>
  <c r="H9" i="44"/>
  <c r="R25" i="30" s="1"/>
  <c r="G9" i="44"/>
  <c r="Q25" i="30" s="1"/>
  <c r="Q35" i="31" s="1"/>
  <c r="Q37" i="31" s="1"/>
  <c r="Q76" i="31" s="1"/>
  <c r="F9" i="44"/>
  <c r="E9" i="44"/>
  <c r="D9" i="44"/>
  <c r="C9" i="44"/>
  <c r="B9" i="44"/>
  <c r="A9" i="44"/>
  <c r="H8" i="44"/>
  <c r="R24" i="30" s="1"/>
  <c r="R30" i="31" s="1"/>
  <c r="R32" i="31" s="1"/>
  <c r="R75" i="31" s="1"/>
  <c r="G8" i="44"/>
  <c r="Q24" i="30" s="1"/>
  <c r="Q30" i="31" s="1"/>
  <c r="Q32" i="31" s="1"/>
  <c r="Q75" i="31" s="1"/>
  <c r="F8" i="44"/>
  <c r="E8" i="44"/>
  <c r="D8" i="44"/>
  <c r="C8" i="44"/>
  <c r="B8" i="44"/>
  <c r="A8" i="44"/>
  <c r="H7" i="44"/>
  <c r="G7" i="44"/>
  <c r="Q23" i="30" s="1"/>
  <c r="F7" i="44"/>
  <c r="E7" i="44"/>
  <c r="D7" i="44"/>
  <c r="C7" i="44"/>
  <c r="B7" i="44"/>
  <c r="A7" i="44"/>
  <c r="H6" i="44"/>
  <c r="G6" i="44"/>
  <c r="Q22" i="30" s="1"/>
  <c r="Q20" i="31" s="1"/>
  <c r="Q22" i="31" s="1"/>
  <c r="Q73" i="31" s="1"/>
  <c r="F6" i="44"/>
  <c r="E6" i="44"/>
  <c r="D6" i="44"/>
  <c r="C6" i="44"/>
  <c r="B6" i="44"/>
  <c r="A6" i="44"/>
  <c r="H5" i="44"/>
  <c r="R21" i="30" s="1"/>
  <c r="R15" i="31" s="1"/>
  <c r="R17" i="31" s="1"/>
  <c r="R72" i="31" s="1"/>
  <c r="G5" i="44"/>
  <c r="Q21" i="30" s="1"/>
  <c r="Q15" i="31" s="1"/>
  <c r="Q17" i="31" s="1"/>
  <c r="Q72" i="31" s="1"/>
  <c r="F5" i="44"/>
  <c r="E5" i="44"/>
  <c r="D5" i="44"/>
  <c r="C5" i="44"/>
  <c r="B5" i="44"/>
  <c r="A5" i="44"/>
  <c r="H4" i="44"/>
  <c r="G4" i="44"/>
  <c r="Q20" i="30" s="1"/>
  <c r="Q10" i="31" s="1"/>
  <c r="Q12" i="31" s="1"/>
  <c r="Q71" i="31" s="1"/>
  <c r="F4" i="44"/>
  <c r="E4" i="44"/>
  <c r="D4" i="44"/>
  <c r="C4" i="44"/>
  <c r="B4" i="44"/>
  <c r="A4" i="44"/>
  <c r="A1" i="44"/>
  <c r="A230" i="43"/>
  <c r="A230" i="44" s="1"/>
  <c r="A229" i="43"/>
  <c r="A229" i="44" s="1"/>
  <c r="E228" i="43"/>
  <c r="D228" i="43"/>
  <c r="C228" i="43"/>
  <c r="B228" i="43"/>
  <c r="A228" i="43"/>
  <c r="E227" i="43"/>
  <c r="D227" i="43"/>
  <c r="C227" i="43"/>
  <c r="B227" i="43"/>
  <c r="A227" i="43"/>
  <c r="E226" i="43"/>
  <c r="D226" i="43"/>
  <c r="C226" i="43"/>
  <c r="B226" i="43"/>
  <c r="A226" i="43"/>
  <c r="E225" i="43"/>
  <c r="D225" i="43"/>
  <c r="C225" i="43"/>
  <c r="B225" i="43"/>
  <c r="A225" i="43"/>
  <c r="E224" i="43"/>
  <c r="D224" i="43"/>
  <c r="C224" i="43"/>
  <c r="B224" i="43"/>
  <c r="A224" i="43"/>
  <c r="E223" i="43"/>
  <c r="D223" i="43"/>
  <c r="C223" i="43"/>
  <c r="B223" i="43"/>
  <c r="A223" i="43"/>
  <c r="E222" i="43"/>
  <c r="D222" i="43"/>
  <c r="C222" i="43"/>
  <c r="B222" i="43"/>
  <c r="A222" i="43"/>
  <c r="E221" i="43"/>
  <c r="D221" i="43"/>
  <c r="C221" i="43"/>
  <c r="B221" i="43"/>
  <c r="A221" i="43"/>
  <c r="E220" i="43"/>
  <c r="D220" i="43"/>
  <c r="C220" i="43"/>
  <c r="B220" i="43"/>
  <c r="A220" i="43"/>
  <c r="E219" i="43"/>
  <c r="D219" i="43"/>
  <c r="C219" i="43"/>
  <c r="B219" i="43"/>
  <c r="A219" i="43"/>
  <c r="E218" i="43"/>
  <c r="D218" i="43"/>
  <c r="C218" i="43"/>
  <c r="B218" i="43"/>
  <c r="A218" i="43"/>
  <c r="E217" i="43"/>
  <c r="D217" i="43"/>
  <c r="C217" i="43"/>
  <c r="B217" i="43"/>
  <c r="A217" i="43"/>
  <c r="E216" i="43"/>
  <c r="D216" i="43"/>
  <c r="C216" i="43"/>
  <c r="B216" i="43"/>
  <c r="A216" i="43"/>
  <c r="E215" i="43"/>
  <c r="D215" i="43"/>
  <c r="C215" i="43"/>
  <c r="B215" i="43"/>
  <c r="A215" i="43"/>
  <c r="E214" i="43"/>
  <c r="D214" i="43"/>
  <c r="C214" i="43"/>
  <c r="B214" i="43"/>
  <c r="A214" i="43"/>
  <c r="E213" i="43"/>
  <c r="D213" i="43"/>
  <c r="C213" i="43"/>
  <c r="B213" i="43"/>
  <c r="A213" i="43"/>
  <c r="E212" i="43"/>
  <c r="D212" i="43"/>
  <c r="C212" i="43"/>
  <c r="B212" i="43"/>
  <c r="A212" i="43"/>
  <c r="E211" i="43"/>
  <c r="D211" i="43"/>
  <c r="C211" i="43"/>
  <c r="B211" i="43"/>
  <c r="A211" i="43"/>
  <c r="E210" i="43"/>
  <c r="D210" i="43"/>
  <c r="C210" i="43"/>
  <c r="B210" i="43"/>
  <c r="A210" i="43"/>
  <c r="E209" i="43"/>
  <c r="D209" i="43"/>
  <c r="C209" i="43"/>
  <c r="B209" i="43"/>
  <c r="A209" i="43"/>
  <c r="E208" i="43"/>
  <c r="D208" i="43"/>
  <c r="C208" i="43"/>
  <c r="B208" i="43"/>
  <c r="A208" i="43"/>
  <c r="E207" i="43"/>
  <c r="D207" i="43"/>
  <c r="C207" i="43"/>
  <c r="B207" i="43"/>
  <c r="A207" i="43"/>
  <c r="E206" i="43"/>
  <c r="D206" i="43"/>
  <c r="C206" i="43"/>
  <c r="B206" i="43"/>
  <c r="A206" i="43"/>
  <c r="E205" i="43"/>
  <c r="D205" i="43"/>
  <c r="C205" i="43"/>
  <c r="B205" i="43"/>
  <c r="A205" i="43"/>
  <c r="E204" i="43"/>
  <c r="D204" i="43"/>
  <c r="C204" i="43"/>
  <c r="B204" i="43"/>
  <c r="A204" i="43"/>
  <c r="E203" i="43"/>
  <c r="D203" i="43"/>
  <c r="C203" i="43"/>
  <c r="B203" i="43"/>
  <c r="A203" i="43"/>
  <c r="E202" i="43"/>
  <c r="D202" i="43"/>
  <c r="C202" i="43"/>
  <c r="B202" i="43"/>
  <c r="A202" i="43"/>
  <c r="E201" i="43"/>
  <c r="D201" i="43"/>
  <c r="C201" i="43"/>
  <c r="B201" i="43"/>
  <c r="A201" i="43"/>
  <c r="E200" i="43"/>
  <c r="D200" i="43"/>
  <c r="C200" i="43"/>
  <c r="B200" i="43"/>
  <c r="A200" i="43"/>
  <c r="E199" i="43"/>
  <c r="D199" i="43"/>
  <c r="C199" i="43"/>
  <c r="B199" i="43"/>
  <c r="A199" i="43"/>
  <c r="E198" i="43"/>
  <c r="D198" i="43"/>
  <c r="C198" i="43"/>
  <c r="B198" i="43"/>
  <c r="A198" i="43"/>
  <c r="E197" i="43"/>
  <c r="D197" i="43"/>
  <c r="C197" i="43"/>
  <c r="B197" i="43"/>
  <c r="A197" i="43"/>
  <c r="E196" i="43"/>
  <c r="D196" i="43"/>
  <c r="C196" i="43"/>
  <c r="B196" i="43"/>
  <c r="A196" i="43"/>
  <c r="E195" i="43"/>
  <c r="D195" i="43"/>
  <c r="C195" i="43"/>
  <c r="B195" i="43"/>
  <c r="A195" i="43"/>
  <c r="E194" i="43"/>
  <c r="D194" i="43"/>
  <c r="C194" i="43"/>
  <c r="B194" i="43"/>
  <c r="A194" i="43"/>
  <c r="E193" i="43"/>
  <c r="D193" i="43"/>
  <c r="C193" i="43"/>
  <c r="B193" i="43"/>
  <c r="A193" i="43"/>
  <c r="E192" i="43"/>
  <c r="D192" i="43"/>
  <c r="C192" i="43"/>
  <c r="B192" i="43"/>
  <c r="A192" i="43"/>
  <c r="E191" i="43"/>
  <c r="D191" i="43"/>
  <c r="C191" i="43"/>
  <c r="B191" i="43"/>
  <c r="A191" i="43"/>
  <c r="E190" i="43"/>
  <c r="D190" i="43"/>
  <c r="C190" i="43"/>
  <c r="B190" i="43"/>
  <c r="A190" i="43"/>
  <c r="E189" i="43"/>
  <c r="D189" i="43"/>
  <c r="C189" i="43"/>
  <c r="B189" i="43"/>
  <c r="A189" i="43"/>
  <c r="E188" i="43"/>
  <c r="D188" i="43"/>
  <c r="C188" i="43"/>
  <c r="B188" i="43"/>
  <c r="A188" i="43"/>
  <c r="E187" i="43"/>
  <c r="D187" i="43"/>
  <c r="C187" i="43"/>
  <c r="B187" i="43"/>
  <c r="A187" i="43"/>
  <c r="E186" i="43"/>
  <c r="D186" i="43"/>
  <c r="C186" i="43"/>
  <c r="B186" i="43"/>
  <c r="A186" i="43"/>
  <c r="E185" i="43"/>
  <c r="D185" i="43"/>
  <c r="C185" i="43"/>
  <c r="B185" i="43"/>
  <c r="A185" i="43"/>
  <c r="E184" i="43"/>
  <c r="D184" i="43"/>
  <c r="C184" i="43"/>
  <c r="B184" i="43"/>
  <c r="A184" i="43"/>
  <c r="E183" i="43"/>
  <c r="D183" i="43"/>
  <c r="C183" i="43"/>
  <c r="B183" i="43"/>
  <c r="A183" i="43"/>
  <c r="E182" i="43"/>
  <c r="D182" i="43"/>
  <c r="C182" i="43"/>
  <c r="B182" i="43"/>
  <c r="A182" i="43"/>
  <c r="E181" i="43"/>
  <c r="D181" i="43"/>
  <c r="C181" i="43"/>
  <c r="B181" i="43"/>
  <c r="A181" i="43"/>
  <c r="E180" i="43"/>
  <c r="D180" i="43"/>
  <c r="C180" i="43"/>
  <c r="B180" i="43"/>
  <c r="A180" i="43"/>
  <c r="E179" i="43"/>
  <c r="D179" i="43"/>
  <c r="C179" i="43"/>
  <c r="B179" i="43"/>
  <c r="A179" i="43"/>
  <c r="E178" i="43"/>
  <c r="D178" i="43"/>
  <c r="C178" i="43"/>
  <c r="B178" i="43"/>
  <c r="A178" i="43"/>
  <c r="E177" i="43"/>
  <c r="D177" i="43"/>
  <c r="C177" i="43"/>
  <c r="B177" i="43"/>
  <c r="A177" i="43"/>
  <c r="E176" i="43"/>
  <c r="D176" i="43"/>
  <c r="C176" i="43"/>
  <c r="B176" i="43"/>
  <c r="A176" i="43"/>
  <c r="E175" i="43"/>
  <c r="D175" i="43"/>
  <c r="C175" i="43"/>
  <c r="B175" i="43"/>
  <c r="A175" i="43"/>
  <c r="E174" i="43"/>
  <c r="D174" i="43"/>
  <c r="C174" i="43"/>
  <c r="B174" i="43"/>
  <c r="A174" i="43"/>
  <c r="E173" i="43"/>
  <c r="D173" i="43"/>
  <c r="C173" i="43"/>
  <c r="B173" i="43"/>
  <c r="A173" i="43"/>
  <c r="E172" i="43"/>
  <c r="D172" i="43"/>
  <c r="C172" i="43"/>
  <c r="B172" i="43"/>
  <c r="A172" i="43"/>
  <c r="E171" i="43"/>
  <c r="D171" i="43"/>
  <c r="C171" i="43"/>
  <c r="B171" i="43"/>
  <c r="A171" i="43"/>
  <c r="E170" i="43"/>
  <c r="D170" i="43"/>
  <c r="C170" i="43"/>
  <c r="B170" i="43"/>
  <c r="A170" i="43"/>
  <c r="E169" i="43"/>
  <c r="D169" i="43"/>
  <c r="C169" i="43"/>
  <c r="B169" i="43"/>
  <c r="A169" i="43"/>
  <c r="E168" i="43"/>
  <c r="D168" i="43"/>
  <c r="C168" i="43"/>
  <c r="B168" i="43"/>
  <c r="A168" i="43"/>
  <c r="E167" i="43"/>
  <c r="D167" i="43"/>
  <c r="C167" i="43"/>
  <c r="B167" i="43"/>
  <c r="A167" i="43"/>
  <c r="E166" i="43"/>
  <c r="D166" i="43"/>
  <c r="C166" i="43"/>
  <c r="B166" i="43"/>
  <c r="A166" i="43"/>
  <c r="E165" i="43"/>
  <c r="D165" i="43"/>
  <c r="C165" i="43"/>
  <c r="B165" i="43"/>
  <c r="A165" i="43"/>
  <c r="E164" i="43"/>
  <c r="D164" i="43"/>
  <c r="C164" i="43"/>
  <c r="B164" i="43"/>
  <c r="A164" i="43"/>
  <c r="E163" i="43"/>
  <c r="D163" i="43"/>
  <c r="C163" i="43"/>
  <c r="B163" i="43"/>
  <c r="A163" i="43"/>
  <c r="E162" i="43"/>
  <c r="D162" i="43"/>
  <c r="C162" i="43"/>
  <c r="B162" i="43"/>
  <c r="A162" i="43"/>
  <c r="E161" i="43"/>
  <c r="D161" i="43"/>
  <c r="C161" i="43"/>
  <c r="B161" i="43"/>
  <c r="A161" i="43"/>
  <c r="E160" i="43"/>
  <c r="D160" i="43"/>
  <c r="C160" i="43"/>
  <c r="B160" i="43"/>
  <c r="A160" i="43"/>
  <c r="E159" i="43"/>
  <c r="D159" i="43"/>
  <c r="C159" i="43"/>
  <c r="B159" i="43"/>
  <c r="A159" i="43"/>
  <c r="E158" i="43"/>
  <c r="D158" i="43"/>
  <c r="C158" i="43"/>
  <c r="B158" i="43"/>
  <c r="A158" i="43"/>
  <c r="E157" i="43"/>
  <c r="D157" i="43"/>
  <c r="C157" i="43"/>
  <c r="B157" i="43"/>
  <c r="A157" i="43"/>
  <c r="E156" i="43"/>
  <c r="D156" i="43"/>
  <c r="C156" i="43"/>
  <c r="B156" i="43"/>
  <c r="A156" i="43"/>
  <c r="E155" i="43"/>
  <c r="D155" i="43"/>
  <c r="C155" i="43"/>
  <c r="B155" i="43"/>
  <c r="A155" i="43"/>
  <c r="E154" i="43"/>
  <c r="D154" i="43"/>
  <c r="C154" i="43"/>
  <c r="B154" i="43"/>
  <c r="A154" i="43"/>
  <c r="E153" i="43"/>
  <c r="D153" i="43"/>
  <c r="C153" i="43"/>
  <c r="B153" i="43"/>
  <c r="A153" i="43"/>
  <c r="E152" i="43"/>
  <c r="D152" i="43"/>
  <c r="C152" i="43"/>
  <c r="B152" i="43"/>
  <c r="A152" i="43"/>
  <c r="E151" i="43"/>
  <c r="D151" i="43"/>
  <c r="C151" i="43"/>
  <c r="B151" i="43"/>
  <c r="A151" i="43"/>
  <c r="E150" i="43"/>
  <c r="D150" i="43"/>
  <c r="C150" i="43"/>
  <c r="B150" i="43"/>
  <c r="A150" i="43"/>
  <c r="E149" i="43"/>
  <c r="D149" i="43"/>
  <c r="C149" i="43"/>
  <c r="B149" i="43"/>
  <c r="A149" i="43"/>
  <c r="E148" i="43"/>
  <c r="D148" i="43"/>
  <c r="C148" i="43"/>
  <c r="B148" i="43"/>
  <c r="A148" i="43"/>
  <c r="E147" i="43"/>
  <c r="D147" i="43"/>
  <c r="C147" i="43"/>
  <c r="B147" i="43"/>
  <c r="A147" i="43"/>
  <c r="E146" i="43"/>
  <c r="D146" i="43"/>
  <c r="C146" i="43"/>
  <c r="B146" i="43"/>
  <c r="A146" i="43"/>
  <c r="E145" i="43"/>
  <c r="D145" i="43"/>
  <c r="C145" i="43"/>
  <c r="B145" i="43"/>
  <c r="A145" i="43"/>
  <c r="E144" i="43"/>
  <c r="D144" i="43"/>
  <c r="C144" i="43"/>
  <c r="B144" i="43"/>
  <c r="A144" i="43"/>
  <c r="E143" i="43"/>
  <c r="D143" i="43"/>
  <c r="C143" i="43"/>
  <c r="B143" i="43"/>
  <c r="A143" i="43"/>
  <c r="E142" i="43"/>
  <c r="D142" i="43"/>
  <c r="C142" i="43"/>
  <c r="B142" i="43"/>
  <c r="A142" i="43"/>
  <c r="E141" i="43"/>
  <c r="D141" i="43"/>
  <c r="C141" i="43"/>
  <c r="B141" i="43"/>
  <c r="A141" i="43"/>
  <c r="E140" i="43"/>
  <c r="D140" i="43"/>
  <c r="C140" i="43"/>
  <c r="B140" i="43"/>
  <c r="A140" i="43"/>
  <c r="E139" i="43"/>
  <c r="D139" i="43"/>
  <c r="C139" i="43"/>
  <c r="B139" i="43"/>
  <c r="A139" i="43"/>
  <c r="E138" i="43"/>
  <c r="D138" i="43"/>
  <c r="C138" i="43"/>
  <c r="B138" i="43"/>
  <c r="A138" i="43"/>
  <c r="E137" i="43"/>
  <c r="D137" i="43"/>
  <c r="C137" i="43"/>
  <c r="B137" i="43"/>
  <c r="A137" i="43"/>
  <c r="E136" i="43"/>
  <c r="D136" i="43"/>
  <c r="C136" i="43"/>
  <c r="B136" i="43"/>
  <c r="A136" i="43"/>
  <c r="E135" i="43"/>
  <c r="D135" i="43"/>
  <c r="C135" i="43"/>
  <c r="B135" i="43"/>
  <c r="A135" i="43"/>
  <c r="E134" i="43"/>
  <c r="D134" i="43"/>
  <c r="C134" i="43"/>
  <c r="B134" i="43"/>
  <c r="A134" i="43"/>
  <c r="E133" i="43"/>
  <c r="D133" i="43"/>
  <c r="C133" i="43"/>
  <c r="B133" i="43"/>
  <c r="A133" i="43"/>
  <c r="E132" i="43"/>
  <c r="D132" i="43"/>
  <c r="C132" i="43"/>
  <c r="B132" i="43"/>
  <c r="A132" i="43"/>
  <c r="E131" i="43"/>
  <c r="D131" i="43"/>
  <c r="C131" i="43"/>
  <c r="B131" i="43"/>
  <c r="A131" i="43"/>
  <c r="E130" i="43"/>
  <c r="D130" i="43"/>
  <c r="C130" i="43"/>
  <c r="B130" i="43"/>
  <c r="A130" i="43"/>
  <c r="E129" i="43"/>
  <c r="D129" i="43"/>
  <c r="C129" i="43"/>
  <c r="B129" i="43"/>
  <c r="A129" i="43"/>
  <c r="E128" i="43"/>
  <c r="D128" i="43"/>
  <c r="C128" i="43"/>
  <c r="B128" i="43"/>
  <c r="A128" i="43"/>
  <c r="E127" i="43"/>
  <c r="D127" i="43"/>
  <c r="C127" i="43"/>
  <c r="B127" i="43"/>
  <c r="A127" i="43"/>
  <c r="E126" i="43"/>
  <c r="D126" i="43"/>
  <c r="C126" i="43"/>
  <c r="B126" i="43"/>
  <c r="A126" i="43"/>
  <c r="E125" i="43"/>
  <c r="D125" i="43"/>
  <c r="C125" i="43"/>
  <c r="B125" i="43"/>
  <c r="A125" i="43"/>
  <c r="E124" i="43"/>
  <c r="D124" i="43"/>
  <c r="C124" i="43"/>
  <c r="B124" i="43"/>
  <c r="A124" i="43"/>
  <c r="E123" i="43"/>
  <c r="D123" i="43"/>
  <c r="C123" i="43"/>
  <c r="B123" i="43"/>
  <c r="A123" i="43"/>
  <c r="E122" i="43"/>
  <c r="D122" i="43"/>
  <c r="C122" i="43"/>
  <c r="B122" i="43"/>
  <c r="A122" i="43"/>
  <c r="E121" i="43"/>
  <c r="D121" i="43"/>
  <c r="C121" i="43"/>
  <c r="B121" i="43"/>
  <c r="A121" i="43"/>
  <c r="E120" i="43"/>
  <c r="D120" i="43"/>
  <c r="C120" i="43"/>
  <c r="B120" i="43"/>
  <c r="A120" i="43"/>
  <c r="E119" i="43"/>
  <c r="D119" i="43"/>
  <c r="C119" i="43"/>
  <c r="B119" i="43"/>
  <c r="A119" i="43"/>
  <c r="E118" i="43"/>
  <c r="D118" i="43"/>
  <c r="C118" i="43"/>
  <c r="B118" i="43"/>
  <c r="A118" i="43"/>
  <c r="E117" i="43"/>
  <c r="D117" i="43"/>
  <c r="C117" i="43"/>
  <c r="B117" i="43"/>
  <c r="A117" i="43"/>
  <c r="E116" i="43"/>
  <c r="D116" i="43"/>
  <c r="C116" i="43"/>
  <c r="B116" i="43"/>
  <c r="A116" i="43"/>
  <c r="E115" i="43"/>
  <c r="D115" i="43"/>
  <c r="C115" i="43"/>
  <c r="B115" i="43"/>
  <c r="A115" i="43"/>
  <c r="E114" i="43"/>
  <c r="D114" i="43"/>
  <c r="C114" i="43"/>
  <c r="B114" i="43"/>
  <c r="A114" i="43"/>
  <c r="E113" i="43"/>
  <c r="D113" i="43"/>
  <c r="C113" i="43"/>
  <c r="B113" i="43"/>
  <c r="A113" i="43"/>
  <c r="E112" i="43"/>
  <c r="D112" i="43"/>
  <c r="C112" i="43"/>
  <c r="B112" i="43"/>
  <c r="A112" i="43"/>
  <c r="E111" i="43"/>
  <c r="D111" i="43"/>
  <c r="C111" i="43"/>
  <c r="B111" i="43"/>
  <c r="A111" i="43"/>
  <c r="E110" i="43"/>
  <c r="D110" i="43"/>
  <c r="C110" i="43"/>
  <c r="B110" i="43"/>
  <c r="A110" i="43"/>
  <c r="E109" i="43"/>
  <c r="D109" i="43"/>
  <c r="C109" i="43"/>
  <c r="B109" i="43"/>
  <c r="A109" i="43"/>
  <c r="E108" i="43"/>
  <c r="D108" i="43"/>
  <c r="C108" i="43"/>
  <c r="B108" i="43"/>
  <c r="A108" i="43"/>
  <c r="E107" i="43"/>
  <c r="D107" i="43"/>
  <c r="C107" i="43"/>
  <c r="B107" i="43"/>
  <c r="A107" i="43"/>
  <c r="E106" i="43"/>
  <c r="D106" i="43"/>
  <c r="C106" i="43"/>
  <c r="B106" i="43"/>
  <c r="A106" i="43"/>
  <c r="E105" i="43"/>
  <c r="D105" i="43"/>
  <c r="C105" i="43"/>
  <c r="B105" i="43"/>
  <c r="A105" i="43"/>
  <c r="E104" i="43"/>
  <c r="D104" i="43"/>
  <c r="C104" i="43"/>
  <c r="B104" i="43"/>
  <c r="A104" i="43"/>
  <c r="E103" i="43"/>
  <c r="D103" i="43"/>
  <c r="C103" i="43"/>
  <c r="B103" i="43"/>
  <c r="A103" i="43"/>
  <c r="E102" i="43"/>
  <c r="D102" i="43"/>
  <c r="C102" i="43"/>
  <c r="B102" i="43"/>
  <c r="A102" i="43"/>
  <c r="E101" i="43"/>
  <c r="D101" i="43"/>
  <c r="C101" i="43"/>
  <c r="B101" i="43"/>
  <c r="A101" i="43"/>
  <c r="E100" i="43"/>
  <c r="D100" i="43"/>
  <c r="C100" i="43"/>
  <c r="B100" i="43"/>
  <c r="A100" i="43"/>
  <c r="E99" i="43"/>
  <c r="D99" i="43"/>
  <c r="C99" i="43"/>
  <c r="B99" i="43"/>
  <c r="A99" i="43"/>
  <c r="E98" i="43"/>
  <c r="D98" i="43"/>
  <c r="C98" i="43"/>
  <c r="B98" i="43"/>
  <c r="A98" i="43"/>
  <c r="E97" i="43"/>
  <c r="D97" i="43"/>
  <c r="C97" i="43"/>
  <c r="B97" i="43"/>
  <c r="A97" i="43"/>
  <c r="E96" i="43"/>
  <c r="D96" i="43"/>
  <c r="C96" i="43"/>
  <c r="B96" i="43"/>
  <c r="A96" i="43"/>
  <c r="E95" i="43"/>
  <c r="D95" i="43"/>
  <c r="C95" i="43"/>
  <c r="B95" i="43"/>
  <c r="A95" i="43"/>
  <c r="E94" i="43"/>
  <c r="D94" i="43"/>
  <c r="C94" i="43"/>
  <c r="B94" i="43"/>
  <c r="A94" i="43"/>
  <c r="E93" i="43"/>
  <c r="D93" i="43"/>
  <c r="C93" i="43"/>
  <c r="B93" i="43"/>
  <c r="A93" i="43"/>
  <c r="E92" i="43"/>
  <c r="D92" i="43"/>
  <c r="C92" i="43"/>
  <c r="B92" i="43"/>
  <c r="A92" i="43"/>
  <c r="E91" i="43"/>
  <c r="D91" i="43"/>
  <c r="C91" i="43"/>
  <c r="B91" i="43"/>
  <c r="A91" i="43"/>
  <c r="E90" i="43"/>
  <c r="D90" i="43"/>
  <c r="C90" i="43"/>
  <c r="B90" i="43"/>
  <c r="A90" i="43"/>
  <c r="E89" i="43"/>
  <c r="D89" i="43"/>
  <c r="C89" i="43"/>
  <c r="B89" i="43"/>
  <c r="A89" i="43"/>
  <c r="E88" i="43"/>
  <c r="D88" i="43"/>
  <c r="C88" i="43"/>
  <c r="B88" i="43"/>
  <c r="A88" i="43"/>
  <c r="E87" i="43"/>
  <c r="D87" i="43"/>
  <c r="C87" i="43"/>
  <c r="B87" i="43"/>
  <c r="A87" i="43"/>
  <c r="E86" i="43"/>
  <c r="D86" i="43"/>
  <c r="C86" i="43"/>
  <c r="B86" i="43"/>
  <c r="A86" i="43"/>
  <c r="E85" i="43"/>
  <c r="D85" i="43"/>
  <c r="C85" i="43"/>
  <c r="B85" i="43"/>
  <c r="A85" i="43"/>
  <c r="E84" i="43"/>
  <c r="D84" i="43"/>
  <c r="C84" i="43"/>
  <c r="B84" i="43"/>
  <c r="A84" i="43"/>
  <c r="E83" i="43"/>
  <c r="D83" i="43"/>
  <c r="C83" i="43"/>
  <c r="B83" i="43"/>
  <c r="A83" i="43"/>
  <c r="E82" i="43"/>
  <c r="D82" i="43"/>
  <c r="C82" i="43"/>
  <c r="B82" i="43"/>
  <c r="A82" i="43"/>
  <c r="E81" i="43"/>
  <c r="D81" i="43"/>
  <c r="C81" i="43"/>
  <c r="B81" i="43"/>
  <c r="A81" i="43"/>
  <c r="E80" i="43"/>
  <c r="D80" i="43"/>
  <c r="C80" i="43"/>
  <c r="B80" i="43"/>
  <c r="A80" i="43"/>
  <c r="E79" i="43"/>
  <c r="D79" i="43"/>
  <c r="C79" i="43"/>
  <c r="B79" i="43"/>
  <c r="A79" i="43"/>
  <c r="E78" i="43"/>
  <c r="D78" i="43"/>
  <c r="C78" i="43"/>
  <c r="B78" i="43"/>
  <c r="A78" i="43"/>
  <c r="E77" i="43"/>
  <c r="D77" i="43"/>
  <c r="C77" i="43"/>
  <c r="B77" i="43"/>
  <c r="A77" i="43"/>
  <c r="E76" i="43"/>
  <c r="D76" i="43"/>
  <c r="C76" i="43"/>
  <c r="B76" i="43"/>
  <c r="A76" i="43"/>
  <c r="E75" i="43"/>
  <c r="D75" i="43"/>
  <c r="C75" i="43"/>
  <c r="B75" i="43"/>
  <c r="A75" i="43"/>
  <c r="E74" i="43"/>
  <c r="D74" i="43"/>
  <c r="C74" i="43"/>
  <c r="B74" i="43"/>
  <c r="A74" i="43"/>
  <c r="E73" i="43"/>
  <c r="D73" i="43"/>
  <c r="C73" i="43"/>
  <c r="B73" i="43"/>
  <c r="A73" i="43"/>
  <c r="E72" i="43"/>
  <c r="D72" i="43"/>
  <c r="C72" i="43"/>
  <c r="B72" i="43"/>
  <c r="A72" i="43"/>
  <c r="E71" i="43"/>
  <c r="D71" i="43"/>
  <c r="C71" i="43"/>
  <c r="B71" i="43"/>
  <c r="A71" i="43"/>
  <c r="E70" i="43"/>
  <c r="D70" i="43"/>
  <c r="C70" i="43"/>
  <c r="B70" i="43"/>
  <c r="A70" i="43"/>
  <c r="E69" i="43"/>
  <c r="D69" i="43"/>
  <c r="C69" i="43"/>
  <c r="B69" i="43"/>
  <c r="A69" i="43"/>
  <c r="E68" i="43"/>
  <c r="D68" i="43"/>
  <c r="C68" i="43"/>
  <c r="B68" i="43"/>
  <c r="A68" i="43"/>
  <c r="E67" i="43"/>
  <c r="D67" i="43"/>
  <c r="C67" i="43"/>
  <c r="B67" i="43"/>
  <c r="A67" i="43"/>
  <c r="E66" i="43"/>
  <c r="D66" i="43"/>
  <c r="C66" i="43"/>
  <c r="B66" i="43"/>
  <c r="A66" i="43"/>
  <c r="E65" i="43"/>
  <c r="D65" i="43"/>
  <c r="C65" i="43"/>
  <c r="B65" i="43"/>
  <c r="A65" i="43"/>
  <c r="E64" i="43"/>
  <c r="D64" i="43"/>
  <c r="C64" i="43"/>
  <c r="B64" i="43"/>
  <c r="A64" i="43"/>
  <c r="E63" i="43"/>
  <c r="D63" i="43"/>
  <c r="C63" i="43"/>
  <c r="B63" i="43"/>
  <c r="A63" i="43"/>
  <c r="E62" i="43"/>
  <c r="D62" i="43"/>
  <c r="C62" i="43"/>
  <c r="B62" i="43"/>
  <c r="A62" i="43"/>
  <c r="E61" i="43"/>
  <c r="D61" i="43"/>
  <c r="C61" i="43"/>
  <c r="B61" i="43"/>
  <c r="A61" i="43"/>
  <c r="E60" i="43"/>
  <c r="D60" i="43"/>
  <c r="C60" i="43"/>
  <c r="B60" i="43"/>
  <c r="A60" i="43"/>
  <c r="E59" i="43"/>
  <c r="D59" i="43"/>
  <c r="C59" i="43"/>
  <c r="B59" i="43"/>
  <c r="A59" i="43"/>
  <c r="E58" i="43"/>
  <c r="D58" i="43"/>
  <c r="C58" i="43"/>
  <c r="B58" i="43"/>
  <c r="A58" i="43"/>
  <c r="E57" i="43"/>
  <c r="D57" i="43"/>
  <c r="C57" i="43"/>
  <c r="B57" i="43"/>
  <c r="A57" i="43"/>
  <c r="E56" i="43"/>
  <c r="D56" i="43"/>
  <c r="C56" i="43"/>
  <c r="B56" i="43"/>
  <c r="A56" i="43"/>
  <c r="E55" i="43"/>
  <c r="D55" i="43"/>
  <c r="C55" i="43"/>
  <c r="B55" i="43"/>
  <c r="A55" i="43"/>
  <c r="E54" i="43"/>
  <c r="D54" i="43"/>
  <c r="C54" i="43"/>
  <c r="B54" i="43"/>
  <c r="A54" i="43"/>
  <c r="E53" i="43"/>
  <c r="D53" i="43"/>
  <c r="C53" i="43"/>
  <c r="B53" i="43"/>
  <c r="A53" i="43"/>
  <c r="E52" i="43"/>
  <c r="D52" i="43"/>
  <c r="C52" i="43"/>
  <c r="B52" i="43"/>
  <c r="A52" i="43"/>
  <c r="E51" i="43"/>
  <c r="D51" i="43"/>
  <c r="C51" i="43"/>
  <c r="B51" i="43"/>
  <c r="A51" i="43"/>
  <c r="E50" i="43"/>
  <c r="D50" i="43"/>
  <c r="C50" i="43"/>
  <c r="B50" i="43"/>
  <c r="A50" i="43"/>
  <c r="E49" i="43"/>
  <c r="D49" i="43"/>
  <c r="C49" i="43"/>
  <c r="B49" i="43"/>
  <c r="A49" i="43"/>
  <c r="E48" i="43"/>
  <c r="D48" i="43"/>
  <c r="C48" i="43"/>
  <c r="B48" i="43"/>
  <c r="A48" i="43"/>
  <c r="E47" i="43"/>
  <c r="D47" i="43"/>
  <c r="C47" i="43"/>
  <c r="B47" i="43"/>
  <c r="A47" i="43"/>
  <c r="E46" i="43"/>
  <c r="D46" i="43"/>
  <c r="C46" i="43"/>
  <c r="B46" i="43"/>
  <c r="A46" i="43"/>
  <c r="E45" i="43"/>
  <c r="D45" i="43"/>
  <c r="C45" i="43"/>
  <c r="B45" i="43"/>
  <c r="A45" i="43"/>
  <c r="E44" i="43"/>
  <c r="D44" i="43"/>
  <c r="C44" i="43"/>
  <c r="B44" i="43"/>
  <c r="A44" i="43"/>
  <c r="E43" i="43"/>
  <c r="D43" i="43"/>
  <c r="C43" i="43"/>
  <c r="B43" i="43"/>
  <c r="A43" i="43"/>
  <c r="E42" i="43"/>
  <c r="D42" i="43"/>
  <c r="C42" i="43"/>
  <c r="B42" i="43"/>
  <c r="A42" i="43"/>
  <c r="E41" i="43"/>
  <c r="D41" i="43"/>
  <c r="C41" i="43"/>
  <c r="B41" i="43"/>
  <c r="A41" i="43"/>
  <c r="E40" i="43"/>
  <c r="D40" i="43"/>
  <c r="C40" i="43"/>
  <c r="B40" i="43"/>
  <c r="A40" i="43"/>
  <c r="E39" i="43"/>
  <c r="D39" i="43"/>
  <c r="C39" i="43"/>
  <c r="B39" i="43"/>
  <c r="A39" i="43"/>
  <c r="E38" i="43"/>
  <c r="D38" i="43"/>
  <c r="C38" i="43"/>
  <c r="B38" i="43"/>
  <c r="A38" i="43"/>
  <c r="E37" i="43"/>
  <c r="D37" i="43"/>
  <c r="C37" i="43"/>
  <c r="B37" i="43"/>
  <c r="A37" i="43"/>
  <c r="E36" i="43"/>
  <c r="D36" i="43"/>
  <c r="C36" i="43"/>
  <c r="B36" i="43"/>
  <c r="A36" i="43"/>
  <c r="E35" i="43"/>
  <c r="D35" i="43"/>
  <c r="C35" i="43"/>
  <c r="B35" i="43"/>
  <c r="A35" i="43"/>
  <c r="E34" i="43"/>
  <c r="D34" i="43"/>
  <c r="C34" i="43"/>
  <c r="B34" i="43"/>
  <c r="A34" i="43"/>
  <c r="E33" i="43"/>
  <c r="D33" i="43"/>
  <c r="C33" i="43"/>
  <c r="B33" i="43"/>
  <c r="A33" i="43"/>
  <c r="E32" i="43"/>
  <c r="D32" i="43"/>
  <c r="C32" i="43"/>
  <c r="B32" i="43"/>
  <c r="A32" i="43"/>
  <c r="E31" i="43"/>
  <c r="D31" i="43"/>
  <c r="C31" i="43"/>
  <c r="B31" i="43"/>
  <c r="A31" i="43"/>
  <c r="E30" i="43"/>
  <c r="D30" i="43"/>
  <c r="C30" i="43"/>
  <c r="B30" i="43"/>
  <c r="A30" i="43"/>
  <c r="E29" i="43"/>
  <c r="D29" i="43"/>
  <c r="C29" i="43"/>
  <c r="B29" i="43"/>
  <c r="A29" i="43"/>
  <c r="E28" i="43"/>
  <c r="D28" i="43"/>
  <c r="C28" i="43"/>
  <c r="B28" i="43"/>
  <c r="A28" i="43"/>
  <c r="E27" i="43"/>
  <c r="D27" i="43"/>
  <c r="C27" i="43"/>
  <c r="B27" i="43"/>
  <c r="A27" i="43"/>
  <c r="E26" i="43"/>
  <c r="D26" i="43"/>
  <c r="C26" i="43"/>
  <c r="B26" i="43"/>
  <c r="A26" i="43"/>
  <c r="E25" i="43"/>
  <c r="D25" i="43"/>
  <c r="C25" i="43"/>
  <c r="B25" i="43"/>
  <c r="A25" i="43"/>
  <c r="E24" i="43"/>
  <c r="D24" i="43"/>
  <c r="C24" i="43"/>
  <c r="B24" i="43"/>
  <c r="A24" i="43"/>
  <c r="E23" i="43"/>
  <c r="D23" i="43"/>
  <c r="C23" i="43"/>
  <c r="B23" i="43"/>
  <c r="A23" i="43"/>
  <c r="E22" i="43"/>
  <c r="D22" i="43"/>
  <c r="C22" i="43"/>
  <c r="B22" i="43"/>
  <c r="A22" i="43"/>
  <c r="E21" i="43"/>
  <c r="D21" i="43"/>
  <c r="C21" i="43"/>
  <c r="B21" i="43"/>
  <c r="A21" i="43"/>
  <c r="E20" i="43"/>
  <c r="D20" i="43"/>
  <c r="C20" i="43"/>
  <c r="B20" i="43"/>
  <c r="A20" i="43"/>
  <c r="E19" i="43"/>
  <c r="D19" i="43"/>
  <c r="C19" i="43"/>
  <c r="B19" i="43"/>
  <c r="A19" i="43"/>
  <c r="E18" i="43"/>
  <c r="D18" i="43"/>
  <c r="C18" i="43"/>
  <c r="B18" i="43"/>
  <c r="A18" i="43"/>
  <c r="E17" i="43"/>
  <c r="D17" i="43"/>
  <c r="C17" i="43"/>
  <c r="B17" i="43"/>
  <c r="A17" i="43"/>
  <c r="E16" i="43"/>
  <c r="D16" i="43"/>
  <c r="C16" i="43"/>
  <c r="B16" i="43"/>
  <c r="A16" i="43"/>
  <c r="E15" i="43"/>
  <c r="D15" i="43"/>
  <c r="C15" i="43"/>
  <c r="B15" i="43"/>
  <c r="A15" i="43"/>
  <c r="E14" i="43"/>
  <c r="D14" i="43"/>
  <c r="C14" i="43"/>
  <c r="B14" i="43"/>
  <c r="A14" i="43"/>
  <c r="E13" i="43"/>
  <c r="D13" i="43"/>
  <c r="C13" i="43"/>
  <c r="B13" i="43"/>
  <c r="A13" i="43"/>
  <c r="E12" i="43"/>
  <c r="D12" i="43"/>
  <c r="C12" i="43"/>
  <c r="B12" i="43"/>
  <c r="A12" i="43"/>
  <c r="E11" i="43"/>
  <c r="D11" i="43"/>
  <c r="C11" i="43"/>
  <c r="B11" i="43"/>
  <c r="A11" i="43"/>
  <c r="E10" i="43"/>
  <c r="D10" i="43"/>
  <c r="C10" i="43"/>
  <c r="B10" i="43"/>
  <c r="A10" i="43"/>
  <c r="E9" i="43"/>
  <c r="D9" i="43"/>
  <c r="C9" i="43"/>
  <c r="B9" i="43"/>
  <c r="A9" i="43"/>
  <c r="E8" i="43"/>
  <c r="D8" i="43"/>
  <c r="C8" i="43"/>
  <c r="B8" i="43"/>
  <c r="A8" i="43"/>
  <c r="E7" i="43"/>
  <c r="D7" i="43"/>
  <c r="C7" i="43"/>
  <c r="B7" i="43"/>
  <c r="A7" i="43"/>
  <c r="E6" i="43"/>
  <c r="D6" i="43"/>
  <c r="C6" i="43"/>
  <c r="B6" i="43"/>
  <c r="A6" i="43"/>
  <c r="E5" i="43"/>
  <c r="D5" i="43"/>
  <c r="C5" i="43"/>
  <c r="B5" i="43"/>
  <c r="A5" i="43"/>
  <c r="E4" i="43"/>
  <c r="D4" i="43"/>
  <c r="C4" i="43"/>
  <c r="B4" i="43"/>
  <c r="A4" i="43"/>
  <c r="A1" i="43"/>
  <c r="B29" i="3"/>
  <c r="B28" i="3"/>
  <c r="B25" i="3"/>
  <c r="B24" i="3"/>
  <c r="B23" i="3"/>
  <c r="B22" i="3"/>
  <c r="B19" i="3"/>
  <c r="B18" i="3"/>
  <c r="B17" i="3"/>
  <c r="B12" i="3"/>
  <c r="B11" i="3"/>
  <c r="B10" i="3"/>
  <c r="A1" i="3"/>
  <c r="A1" i="2"/>
  <c r="C45" i="1"/>
  <c r="B45" i="1"/>
  <c r="B44" i="1"/>
  <c r="B43" i="1"/>
  <c r="B42" i="1"/>
  <c r="B41" i="1"/>
  <c r="B40" i="1"/>
  <c r="C7" i="1"/>
  <c r="A1" i="1"/>
  <c r="L5" i="34" l="1"/>
  <c r="L43" i="32"/>
  <c r="L45" i="32" s="1"/>
  <c r="L5" i="32"/>
  <c r="L18" i="32"/>
  <c r="L5" i="33"/>
  <c r="L5" i="31"/>
  <c r="L5" i="36"/>
  <c r="M15" i="32"/>
  <c r="L5" i="30"/>
  <c r="B2" i="53"/>
  <c r="F82" i="30"/>
  <c r="F78" i="33" s="1"/>
  <c r="F201" i="33" s="1"/>
  <c r="F64" i="30"/>
  <c r="F60" i="33" s="1"/>
  <c r="F270" i="33" s="1"/>
  <c r="F78" i="30"/>
  <c r="F74" i="33" s="1"/>
  <c r="F272" i="33" s="1"/>
  <c r="F61" i="30"/>
  <c r="F57" i="33" s="1"/>
  <c r="F198" i="33" s="1"/>
  <c r="F84" i="30"/>
  <c r="F80" i="33" s="1"/>
  <c r="F249" i="33" s="1"/>
  <c r="F63" i="30"/>
  <c r="F59" i="33" s="1"/>
  <c r="F246" i="33" s="1"/>
  <c r="F83" i="30"/>
  <c r="F79" i="33" s="1"/>
  <c r="F225" i="33" s="1"/>
  <c r="F76" i="30"/>
  <c r="F72" i="33" s="1"/>
  <c r="F224" i="33" s="1"/>
  <c r="F68" i="30"/>
  <c r="F64" i="33" s="1"/>
  <c r="F199" i="33" s="1"/>
  <c r="F65" i="30"/>
  <c r="F61" i="33" s="1"/>
  <c r="F294" i="33" s="1"/>
  <c r="F69" i="30"/>
  <c r="F65" i="33" s="1"/>
  <c r="F223" i="33" s="1"/>
  <c r="F62" i="30"/>
  <c r="F58" i="33" s="1"/>
  <c r="F222" i="33" s="1"/>
  <c r="B2" i="54"/>
  <c r="F70" i="30"/>
  <c r="F66" i="33" s="1"/>
  <c r="F247" i="33" s="1"/>
  <c r="F71" i="30"/>
  <c r="F67" i="33" s="1"/>
  <c r="F271" i="33" s="1"/>
  <c r="F72" i="30"/>
  <c r="F68" i="33" s="1"/>
  <c r="F295" i="33" s="1"/>
  <c r="F318" i="33"/>
  <c r="F353" i="33"/>
  <c r="F274" i="33"/>
  <c r="F392" i="33"/>
  <c r="F275" i="33"/>
  <c r="F400" i="33"/>
  <c r="F434" i="33"/>
  <c r="F327" i="33"/>
  <c r="F287" i="33"/>
  <c r="F499" i="33"/>
  <c r="F646" i="33" s="1"/>
  <c r="F445" i="33"/>
  <c r="F328" i="33"/>
  <c r="F245" i="30"/>
  <c r="F40" i="57" s="1"/>
  <c r="K18" i="32"/>
  <c r="K21" i="32" s="1"/>
  <c r="K43" i="32"/>
  <c r="K5" i="33"/>
  <c r="H30" i="53"/>
  <c r="J5" i="33"/>
  <c r="J5" i="30"/>
  <c r="F99" i="30"/>
  <c r="F95" i="33" s="1"/>
  <c r="F227" i="33" s="1"/>
  <c r="J82" i="31"/>
  <c r="J97" i="31"/>
  <c r="S37" i="31"/>
  <c r="S76" i="31" s="1"/>
  <c r="R76" i="31"/>
  <c r="R71" i="31"/>
  <c r="S12" i="31"/>
  <c r="S71" i="31" s="1"/>
  <c r="F394" i="33"/>
  <c r="F581" i="33" s="1"/>
  <c r="K45" i="32"/>
  <c r="K97" i="31"/>
  <c r="F324" i="33"/>
  <c r="F469" i="33"/>
  <c r="F175" i="34" s="1"/>
  <c r="F141" i="55" s="1"/>
  <c r="H18" i="53" s="1"/>
  <c r="J34" i="32"/>
  <c r="J10" i="32"/>
  <c r="L97" i="31"/>
  <c r="L106" i="31"/>
  <c r="L82" i="31"/>
  <c r="L83" i="31" s="1"/>
  <c r="F670" i="33"/>
  <c r="F151" i="34"/>
  <c r="F120" i="55" s="1"/>
  <c r="H20" i="53" s="1"/>
  <c r="J4" i="34"/>
  <c r="J4" i="33"/>
  <c r="M106" i="31"/>
  <c r="M82" i="31"/>
  <c r="M83" i="31" s="1"/>
  <c r="F408" i="33"/>
  <c r="F117" i="34" s="1"/>
  <c r="F90" i="55" s="1"/>
  <c r="F276" i="33"/>
  <c r="F329" i="33"/>
  <c r="F453" i="33"/>
  <c r="F671" i="33" s="1"/>
  <c r="F496" i="33"/>
  <c r="F335" i="33"/>
  <c r="F616" i="33"/>
  <c r="F203" i="34"/>
  <c r="F165" i="55" s="1"/>
  <c r="J4" i="30"/>
  <c r="S27" i="31"/>
  <c r="S74" i="31" s="1"/>
  <c r="Q82" i="31"/>
  <c r="Q97" i="31"/>
  <c r="Q106" i="31"/>
  <c r="F323" i="33"/>
  <c r="J48" i="32"/>
  <c r="J50" i="32" s="1"/>
  <c r="F660" i="33"/>
  <c r="F285" i="33"/>
  <c r="F483" i="33"/>
  <c r="F644" i="33" s="1"/>
  <c r="S17" i="31"/>
  <c r="F397" i="33"/>
  <c r="F522" i="33" s="1"/>
  <c r="F477" i="33"/>
  <c r="F585" i="33" s="1"/>
  <c r="F332" i="33"/>
  <c r="F484" i="33"/>
  <c r="F309" i="33"/>
  <c r="P82" i="31"/>
  <c r="P106" i="31"/>
  <c r="F330" i="33"/>
  <c r="F336" i="33"/>
  <c r="F424" i="33"/>
  <c r="J4" i="31"/>
  <c r="J4" i="57"/>
  <c r="F672" i="33"/>
  <c r="F167" i="34"/>
  <c r="F134" i="55" s="1"/>
  <c r="H21" i="53" s="1"/>
  <c r="P83" i="31"/>
  <c r="P89" i="31" s="1"/>
  <c r="F583" i="33"/>
  <c r="F629" i="33"/>
  <c r="J4" i="36"/>
  <c r="F586" i="33"/>
  <c r="F135" i="34"/>
  <c r="F106" i="55" s="1"/>
  <c r="H32" i="53" s="1"/>
  <c r="S52" i="31"/>
  <c r="T52" i="31" s="1"/>
  <c r="U52" i="31" s="1"/>
  <c r="F206" i="33"/>
  <c r="F526" i="33"/>
  <c r="F130" i="34"/>
  <c r="F101" i="55" s="1"/>
  <c r="C32" i="53" s="1"/>
  <c r="F418" i="33"/>
  <c r="F127" i="34" s="1"/>
  <c r="F99" i="55" s="1"/>
  <c r="H31" i="53" s="1"/>
  <c r="F325" i="33"/>
  <c r="S47" i="31"/>
  <c r="N82" i="31"/>
  <c r="N83" i="31" s="1"/>
  <c r="N106" i="31"/>
  <c r="N97" i="31"/>
  <c r="F93" i="34"/>
  <c r="F70" i="55" s="1"/>
  <c r="F669" i="33"/>
  <c r="Q83" i="31"/>
  <c r="O82" i="31"/>
  <c r="O83" i="31" s="1"/>
  <c r="O106" i="31"/>
  <c r="O97" i="31"/>
  <c r="F111" i="34"/>
  <c r="F85" i="55" s="1"/>
  <c r="H29" i="53" s="1"/>
  <c r="F582" i="33"/>
  <c r="F676" i="33"/>
  <c r="F207" i="34"/>
  <c r="F169" i="55" s="1"/>
  <c r="S22" i="31"/>
  <c r="S42" i="31"/>
  <c r="R81" i="31"/>
  <c r="S62" i="31"/>
  <c r="J83" i="31"/>
  <c r="R106" i="31"/>
  <c r="R97" i="31"/>
  <c r="R74" i="31"/>
  <c r="S67" i="31"/>
  <c r="J106" i="31"/>
  <c r="K82" i="31"/>
  <c r="K83" i="31" s="1"/>
  <c r="S32" i="31"/>
  <c r="F191" i="34"/>
  <c r="F155" i="55" s="1"/>
  <c r="S57" i="31"/>
  <c r="R82" i="31"/>
  <c r="F199" i="34"/>
  <c r="F162" i="55" s="1"/>
  <c r="F631" i="33"/>
  <c r="F204" i="34"/>
  <c r="F166" i="55" s="1"/>
  <c r="F85" i="34"/>
  <c r="F63" i="55" s="1"/>
  <c r="F668" i="33"/>
  <c r="F215" i="34"/>
  <c r="F176" i="55" s="1"/>
  <c r="H25" i="53" s="1"/>
  <c r="F673" i="33"/>
  <c r="F77" i="34"/>
  <c r="F56" i="55" s="1"/>
  <c r="F584" i="33"/>
  <c r="F559" i="33"/>
  <c r="F183" i="34"/>
  <c r="F148" i="55" s="1"/>
  <c r="H22" i="53" s="1"/>
  <c r="F643" i="33"/>
  <c r="F100" i="30"/>
  <c r="F96" i="33" s="1"/>
  <c r="F251" i="33" s="1"/>
  <c r="F102" i="30"/>
  <c r="F98" i="33" s="1"/>
  <c r="F105" i="30"/>
  <c r="F101" i="33" s="1"/>
  <c r="F204" i="33" s="1"/>
  <c r="F139" i="30"/>
  <c r="F135" i="33" s="1"/>
  <c r="F304" i="33" s="1"/>
  <c r="F191" i="30"/>
  <c r="F187" i="33" s="1"/>
  <c r="F255" i="30"/>
  <c r="F50" i="57" s="1"/>
  <c r="F211" i="30"/>
  <c r="F664" i="33" s="1"/>
  <c r="F212" i="30"/>
  <c r="F679" i="33" s="1"/>
  <c r="F256" i="30"/>
  <c r="F51" i="57" s="1"/>
  <c r="F234" i="30"/>
  <c r="F29" i="57" s="1"/>
  <c r="F219" i="30"/>
  <c r="F14" i="57" s="1"/>
  <c r="F201" i="30"/>
  <c r="F171" i="30"/>
  <c r="F167" i="33" s="1"/>
  <c r="F152" i="30"/>
  <c r="F148" i="33" s="1"/>
  <c r="F136" i="30"/>
  <c r="F132" i="33" s="1"/>
  <c r="F252" i="30"/>
  <c r="F47" i="57" s="1"/>
  <c r="F205" i="30"/>
  <c r="F179" i="30"/>
  <c r="F175" i="33" s="1"/>
  <c r="F156" i="30"/>
  <c r="F152" i="33" s="1"/>
  <c r="F137" i="30"/>
  <c r="F133" i="33" s="1"/>
  <c r="F259" i="30"/>
  <c r="F54" i="57" s="1"/>
  <c r="F244" i="30"/>
  <c r="F39" i="57" s="1"/>
  <c r="F237" i="30"/>
  <c r="F32" i="57" s="1"/>
  <c r="F221" i="30"/>
  <c r="F16" i="57" s="1"/>
  <c r="F204" i="30"/>
  <c r="F178" i="30"/>
  <c r="F174" i="33" s="1"/>
  <c r="F153" i="30"/>
  <c r="F149" i="33" s="1"/>
  <c r="F135" i="30"/>
  <c r="F131" i="33" s="1"/>
  <c r="F251" i="30"/>
  <c r="F46" i="57" s="1"/>
  <c r="F228" i="30"/>
  <c r="F23" i="57" s="1"/>
  <c r="F203" i="30"/>
  <c r="F177" i="30"/>
  <c r="F173" i="33" s="1"/>
  <c r="F151" i="30"/>
  <c r="F147" i="33" s="1"/>
  <c r="F258" i="30"/>
  <c r="F53" i="57" s="1"/>
  <c r="F243" i="30"/>
  <c r="F38" i="57" s="1"/>
  <c r="F220" i="30"/>
  <c r="F15" i="57" s="1"/>
  <c r="F202" i="30"/>
  <c r="F170" i="30"/>
  <c r="F166" i="33" s="1"/>
  <c r="F150" i="30"/>
  <c r="F146" i="33" s="1"/>
  <c r="F235" i="30"/>
  <c r="F30" i="57" s="1"/>
  <c r="F227" i="30"/>
  <c r="F22" i="57" s="1"/>
  <c r="F200" i="30"/>
  <c r="F167" i="30"/>
  <c r="F163" i="33" s="1"/>
  <c r="F149" i="30"/>
  <c r="F145" i="33" s="1"/>
  <c r="F224" i="30"/>
  <c r="F19" i="57" s="1"/>
  <c r="F208" i="30"/>
  <c r="F163" i="30"/>
  <c r="F159" i="33" s="1"/>
  <c r="F193" i="30"/>
  <c r="F189" i="33" s="1"/>
  <c r="F146" i="30"/>
  <c r="F257" i="30"/>
  <c r="F52" i="57" s="1"/>
  <c r="F248" i="30"/>
  <c r="F43" i="57" s="1"/>
  <c r="F240" i="30"/>
  <c r="F35" i="57" s="1"/>
  <c r="F230" i="30"/>
  <c r="F25" i="57" s="1"/>
  <c r="F192" i="30"/>
  <c r="F188" i="33" s="1"/>
  <c r="F145" i="30"/>
  <c r="F242" i="30"/>
  <c r="F37" i="57" s="1"/>
  <c r="F233" i="30"/>
  <c r="F28" i="57" s="1"/>
  <c r="F207" i="30"/>
  <c r="F160" i="30"/>
  <c r="F156" i="33" s="1"/>
  <c r="F223" i="30"/>
  <c r="F18" i="57" s="1"/>
  <c r="F195" i="30"/>
  <c r="F191" i="33" s="1"/>
  <c r="F158" i="30"/>
  <c r="F154" i="33" s="1"/>
  <c r="F249" i="30"/>
  <c r="F44" i="57" s="1"/>
  <c r="F241" i="30"/>
  <c r="F36" i="57" s="1"/>
  <c r="F231" i="30"/>
  <c r="F26" i="57" s="1"/>
  <c r="F194" i="30"/>
  <c r="F190" i="33" s="1"/>
  <c r="F157" i="30"/>
  <c r="F153" i="33" s="1"/>
  <c r="F254" i="30"/>
  <c r="F49" i="57" s="1"/>
  <c r="F226" i="30"/>
  <c r="F21" i="57" s="1"/>
  <c r="F210" i="30"/>
  <c r="F165" i="30"/>
  <c r="F161" i="33" s="1"/>
  <c r="F138" i="30"/>
  <c r="F134" i="33" s="1"/>
  <c r="F209" i="30"/>
  <c r="F164" i="30"/>
  <c r="F160" i="33" s="1"/>
  <c r="F142" i="30"/>
  <c r="F247" i="30"/>
  <c r="F42" i="57" s="1"/>
  <c r="F114" i="30"/>
  <c r="F110" i="33" s="1"/>
  <c r="F92" i="30"/>
  <c r="F88" i="33" s="1"/>
  <c r="F113" i="30"/>
  <c r="F109" i="33" s="1"/>
  <c r="F112" i="30"/>
  <c r="F108" i="33" s="1"/>
  <c r="F130" i="30"/>
  <c r="F126" i="33" s="1"/>
  <c r="F109" i="30"/>
  <c r="F105" i="33" s="1"/>
  <c r="F129" i="30"/>
  <c r="F125" i="33" s="1"/>
  <c r="F107" i="30"/>
  <c r="F103" i="33" s="1"/>
  <c r="F128" i="30"/>
  <c r="F124" i="33" s="1"/>
  <c r="F106" i="30"/>
  <c r="F102" i="33" s="1"/>
  <c r="F126" i="30"/>
  <c r="F122" i="33" s="1"/>
  <c r="F91" i="30"/>
  <c r="F87" i="33" s="1"/>
  <c r="F116" i="30"/>
  <c r="F112" i="33" s="1"/>
  <c r="F115" i="30"/>
  <c r="F111" i="33" s="1"/>
  <c r="F123" i="30"/>
  <c r="F119" i="33" s="1"/>
  <c r="F121" i="30"/>
  <c r="F117" i="33" s="1"/>
  <c r="F120" i="30"/>
  <c r="F116" i="33" s="1"/>
  <c r="F95" i="30"/>
  <c r="F91" i="33" s="1"/>
  <c r="F127" i="30"/>
  <c r="F123" i="33" s="1"/>
  <c r="F93" i="30"/>
  <c r="F89" i="33" s="1"/>
  <c r="F143" i="30"/>
  <c r="F144" i="30"/>
  <c r="F166" i="30"/>
  <c r="F162" i="33" s="1"/>
  <c r="F238" i="30"/>
  <c r="F33" i="57" s="1"/>
  <c r="F180" i="30"/>
  <c r="F176" i="33" s="1"/>
  <c r="F188" i="30"/>
  <c r="F184" i="33" s="1"/>
  <c r="F557" i="33" l="1"/>
  <c r="F101" i="34"/>
  <c r="F76" i="55" s="1"/>
  <c r="T47" i="31"/>
  <c r="T78" i="31" s="1"/>
  <c r="S78" i="31"/>
  <c r="F558" i="33"/>
  <c r="F109" i="34"/>
  <c r="F83" i="55" s="1"/>
  <c r="F69" i="34"/>
  <c r="F49" i="55" s="1"/>
  <c r="F579" i="33"/>
  <c r="F588" i="33" s="1"/>
  <c r="R83" i="31"/>
  <c r="F133" i="34"/>
  <c r="F104" i="55" s="1"/>
  <c r="F562" i="33"/>
  <c r="S72" i="31"/>
  <c r="T17" i="31"/>
  <c r="U17" i="31" s="1"/>
  <c r="M43" i="32"/>
  <c r="M45" i="32" s="1"/>
  <c r="M18" i="32"/>
  <c r="M5" i="33"/>
  <c r="M5" i="36"/>
  <c r="M5" i="57"/>
  <c r="M5" i="34"/>
  <c r="M5" i="32"/>
  <c r="M5" i="31"/>
  <c r="M5" i="30"/>
  <c r="N15" i="32"/>
  <c r="F159" i="34"/>
  <c r="F127" i="55" s="1"/>
  <c r="H17" i="53" s="1"/>
  <c r="T37" i="31"/>
  <c r="F205" i="34"/>
  <c r="F167" i="55" s="1"/>
  <c r="F189" i="34"/>
  <c r="F153" i="55" s="1"/>
  <c r="F587" i="33"/>
  <c r="F143" i="34"/>
  <c r="F113" i="55" s="1"/>
  <c r="H33" i="53" s="1"/>
  <c r="T27" i="31"/>
  <c r="U27" i="31" s="1"/>
  <c r="T12" i="31"/>
  <c r="T71" i="31" s="1"/>
  <c r="F190" i="34"/>
  <c r="F154" i="55" s="1"/>
  <c r="F659" i="33"/>
  <c r="K4" i="34"/>
  <c r="K4" i="33"/>
  <c r="K4" i="30"/>
  <c r="K4" i="57"/>
  <c r="K4" i="31"/>
  <c r="K48" i="32"/>
  <c r="K50" i="32" s="1"/>
  <c r="K4" i="32"/>
  <c r="K4" i="36"/>
  <c r="T79" i="31"/>
  <c r="P98" i="31"/>
  <c r="K10" i="32"/>
  <c r="L21" i="32"/>
  <c r="K34" i="32"/>
  <c r="L4" i="34"/>
  <c r="L4" i="33"/>
  <c r="L4" i="57"/>
  <c r="L4" i="30"/>
  <c r="L4" i="32"/>
  <c r="L48" i="32"/>
  <c r="L50" i="32" s="1"/>
  <c r="L4" i="36"/>
  <c r="L4" i="31"/>
  <c r="M4" i="36"/>
  <c r="M4" i="34"/>
  <c r="M4" i="33"/>
  <c r="M4" i="57"/>
  <c r="M4" i="30"/>
  <c r="M4" i="32"/>
  <c r="M48" i="32"/>
  <c r="M50" i="32" s="1"/>
  <c r="M4" i="31"/>
  <c r="F103" i="34"/>
  <c r="F78" i="55" s="1"/>
  <c r="H28" i="53" s="1"/>
  <c r="P107" i="31"/>
  <c r="F202" i="34"/>
  <c r="F164" i="55" s="1"/>
  <c r="F601" i="33"/>
  <c r="J12" i="32"/>
  <c r="J26" i="32"/>
  <c r="S79" i="31"/>
  <c r="F106" i="34"/>
  <c r="F80" i="55" s="1"/>
  <c r="C29" i="53" s="1"/>
  <c r="K107" i="31"/>
  <c r="K98" i="31"/>
  <c r="K89" i="31"/>
  <c r="O107" i="31"/>
  <c r="O98" i="31"/>
  <c r="O89" i="31"/>
  <c r="R89" i="31"/>
  <c r="R98" i="31"/>
  <c r="R107" i="31"/>
  <c r="U37" i="31"/>
  <c r="T76" i="31"/>
  <c r="Q98" i="31"/>
  <c r="Q107" i="31"/>
  <c r="Q89" i="31"/>
  <c r="S77" i="31"/>
  <c r="T42" i="31"/>
  <c r="S73" i="31"/>
  <c r="T22" i="31"/>
  <c r="F299" i="33"/>
  <c r="S80" i="31"/>
  <c r="T57" i="31"/>
  <c r="S106" i="31"/>
  <c r="S97" i="31"/>
  <c r="T67" i="31"/>
  <c r="S82" i="31"/>
  <c r="V52" i="31"/>
  <c r="U79" i="31"/>
  <c r="M98" i="31"/>
  <c r="M89" i="31"/>
  <c r="M107" i="31"/>
  <c r="L107" i="31"/>
  <c r="L98" i="31"/>
  <c r="L89" i="31"/>
  <c r="T32" i="31"/>
  <c r="S75" i="31"/>
  <c r="U47" i="31"/>
  <c r="N89" i="31"/>
  <c r="N107" i="31"/>
  <c r="N98" i="31"/>
  <c r="J107" i="31"/>
  <c r="J98" i="31"/>
  <c r="J89" i="31"/>
  <c r="T62" i="31"/>
  <c r="S81" i="31"/>
  <c r="F27" i="33"/>
  <c r="F231" i="34" s="1"/>
  <c r="F190" i="55" s="1"/>
  <c r="F216" i="33"/>
  <c r="F26" i="33"/>
  <c r="F230" i="34" s="1"/>
  <c r="F189" i="55" s="1"/>
  <c r="F259" i="33"/>
  <c r="F633" i="33"/>
  <c r="F16" i="33"/>
  <c r="F264" i="33"/>
  <c r="F286" i="33"/>
  <c r="F277" i="33"/>
  <c r="F226" i="33"/>
  <c r="F288" i="33"/>
  <c r="F240" i="33"/>
  <c r="F603" i="33"/>
  <c r="F14" i="33"/>
  <c r="F262" i="33"/>
  <c r="F284" i="33"/>
  <c r="F306" i="33"/>
  <c r="F282" i="33"/>
  <c r="F24" i="33"/>
  <c r="F634" i="33"/>
  <c r="F301" i="33"/>
  <c r="F253" i="33"/>
  <c r="F678" i="33"/>
  <c r="F680" i="33" s="1"/>
  <c r="F19" i="33"/>
  <c r="F208" i="33"/>
  <c r="F234" i="33"/>
  <c r="F236" i="33"/>
  <c r="F238" i="33"/>
  <c r="C44" i="1"/>
  <c r="F142" i="33"/>
  <c r="F252" i="33"/>
  <c r="F231" i="33"/>
  <c r="F212" i="33"/>
  <c r="F298" i="33"/>
  <c r="F300" i="33"/>
  <c r="F649" i="33"/>
  <c r="F25" i="33"/>
  <c r="F604" i="33"/>
  <c r="F22" i="33"/>
  <c r="F619" i="33"/>
  <c r="F23" i="33"/>
  <c r="F202" i="33"/>
  <c r="F140" i="33"/>
  <c r="C42" i="1"/>
  <c r="F213" i="33"/>
  <c r="F237" i="33"/>
  <c r="F279" i="33"/>
  <c r="F230" i="33"/>
  <c r="F258" i="33"/>
  <c r="F207" i="33"/>
  <c r="F139" i="33"/>
  <c r="C41" i="1"/>
  <c r="F663" i="33"/>
  <c r="F18" i="33"/>
  <c r="F280" i="33"/>
  <c r="F307" i="33"/>
  <c r="F254" i="33"/>
  <c r="F210" i="33"/>
  <c r="F214" i="33"/>
  <c r="F256" i="33"/>
  <c r="C40" i="1"/>
  <c r="F138" i="33"/>
  <c r="F232" i="33"/>
  <c r="F228" i="33"/>
  <c r="F255" i="33"/>
  <c r="F312" i="33"/>
  <c r="F250" i="33"/>
  <c r="F618" i="33"/>
  <c r="F15" i="33"/>
  <c r="F260" i="33"/>
  <c r="F303" i="33"/>
  <c r="F205" i="33"/>
  <c r="F311" i="33"/>
  <c r="F302" i="33"/>
  <c r="F229" i="33"/>
  <c r="F235" i="33"/>
  <c r="F141" i="33"/>
  <c r="C43" i="1"/>
  <c r="F308" i="33"/>
  <c r="F648" i="33"/>
  <c r="F17" i="33"/>
  <c r="F211" i="33"/>
  <c r="F51" i="34" l="1"/>
  <c r="F37" i="55" s="1"/>
  <c r="F710" i="33"/>
  <c r="S83" i="31"/>
  <c r="S98" i="31" s="1"/>
  <c r="T72" i="31"/>
  <c r="N5" i="31"/>
  <c r="N5" i="36"/>
  <c r="N43" i="32"/>
  <c r="N45" i="32" s="1"/>
  <c r="N5" i="33"/>
  <c r="N18" i="32"/>
  <c r="N5" i="34"/>
  <c r="N5" i="32"/>
  <c r="N5" i="30"/>
  <c r="O15" i="32"/>
  <c r="N5" i="57"/>
  <c r="U12" i="31"/>
  <c r="U71" i="31" s="1"/>
  <c r="K26" i="32"/>
  <c r="K12" i="32"/>
  <c r="L10" i="32"/>
  <c r="M21" i="32"/>
  <c r="L34" i="32"/>
  <c r="T74" i="31"/>
  <c r="J2" i="57"/>
  <c r="J32" i="32"/>
  <c r="J36" i="32" s="1"/>
  <c r="J2" i="36"/>
  <c r="J2" i="33"/>
  <c r="J2" i="32"/>
  <c r="J27" i="32"/>
  <c r="J28" i="32" s="1"/>
  <c r="J2" i="31"/>
  <c r="J2" i="34"/>
  <c r="J2" i="30"/>
  <c r="W52" i="31"/>
  <c r="W79" i="31" s="1"/>
  <c r="V79" i="31"/>
  <c r="V17" i="31"/>
  <c r="U72" i="31"/>
  <c r="T80" i="31"/>
  <c r="U57" i="31"/>
  <c r="T77" i="31"/>
  <c r="U42" i="31"/>
  <c r="U78" i="31"/>
  <c r="V47" i="31"/>
  <c r="U32" i="31"/>
  <c r="T75" i="31"/>
  <c r="U67" i="31"/>
  <c r="T97" i="31"/>
  <c r="T82" i="31"/>
  <c r="T106" i="31"/>
  <c r="V27" i="31"/>
  <c r="U74" i="31"/>
  <c r="U22" i="31"/>
  <c r="T73" i="31"/>
  <c r="U62" i="31"/>
  <c r="T81" i="31"/>
  <c r="U76" i="31"/>
  <c r="V37" i="31"/>
  <c r="F229" i="34"/>
  <c r="F188" i="55" s="1"/>
  <c r="F257" i="33"/>
  <c r="F219" i="34"/>
  <c r="F179" i="55" s="1"/>
  <c r="F209" i="33"/>
  <c r="F228" i="34"/>
  <c r="F187" i="55" s="1"/>
  <c r="F233" i="33"/>
  <c r="F227" i="34"/>
  <c r="F186" i="55" s="1"/>
  <c r="F220" i="34"/>
  <c r="F180" i="55" s="1"/>
  <c r="F281" i="33"/>
  <c r="F218" i="34"/>
  <c r="F178" i="55" s="1"/>
  <c r="F20" i="33"/>
  <c r="F224" i="34" s="1"/>
  <c r="F184" i="55" s="1"/>
  <c r="F226" i="34"/>
  <c r="F185" i="55" s="1"/>
  <c r="F28" i="33"/>
  <c r="F232" i="34" s="1"/>
  <c r="F191" i="55" s="1"/>
  <c r="F222" i="34"/>
  <c r="F182" i="55" s="1"/>
  <c r="F305" i="33"/>
  <c r="F223" i="34"/>
  <c r="F183" i="55" s="1"/>
  <c r="F221" i="34"/>
  <c r="F181" i="55" s="1"/>
  <c r="F59" i="34"/>
  <c r="F43" i="55" s="1"/>
  <c r="F711" i="33"/>
  <c r="F712" i="33" s="1"/>
  <c r="S107" i="31" l="1"/>
  <c r="O5" i="32"/>
  <c r="O43" i="32"/>
  <c r="O45" i="32" s="1"/>
  <c r="O5" i="34"/>
  <c r="O5" i="33"/>
  <c r="O18" i="32"/>
  <c r="O5" i="30"/>
  <c r="O5" i="31"/>
  <c r="O5" i="57"/>
  <c r="P15" i="32"/>
  <c r="O5" i="36"/>
  <c r="N4" i="31"/>
  <c r="N4" i="32"/>
  <c r="N4" i="36"/>
  <c r="N4" i="57"/>
  <c r="N4" i="34"/>
  <c r="N48" i="32"/>
  <c r="N50" i="32" s="1"/>
  <c r="N4" i="33"/>
  <c r="N4" i="30"/>
  <c r="S89" i="31"/>
  <c r="V12" i="31"/>
  <c r="V71" i="31" s="1"/>
  <c r="T83" i="31"/>
  <c r="T98" i="31" s="1"/>
  <c r="N21" i="32"/>
  <c r="M34" i="32"/>
  <c r="M10" i="32"/>
  <c r="K2" i="31"/>
  <c r="K2" i="57"/>
  <c r="K32" i="32"/>
  <c r="K36" i="32" s="1"/>
  <c r="K39" i="32" s="1"/>
  <c r="K40" i="32" s="1"/>
  <c r="K2" i="33"/>
  <c r="K2" i="32"/>
  <c r="K2" i="36"/>
  <c r="K2" i="34"/>
  <c r="K2" i="30"/>
  <c r="K27" i="32"/>
  <c r="K28" i="32" s="1"/>
  <c r="L26" i="32"/>
  <c r="L12" i="32"/>
  <c r="J39" i="32"/>
  <c r="J40" i="32" s="1"/>
  <c r="V76" i="31"/>
  <c r="W37" i="31"/>
  <c r="W76" i="31" s="1"/>
  <c r="W17" i="31"/>
  <c r="W72" i="31" s="1"/>
  <c r="V72" i="31"/>
  <c r="V62" i="31"/>
  <c r="U81" i="31"/>
  <c r="V42" i="31"/>
  <c r="U77" i="31"/>
  <c r="W27" i="31"/>
  <c r="W74" i="31" s="1"/>
  <c r="V74" i="31"/>
  <c r="U80" i="31"/>
  <c r="V57" i="31"/>
  <c r="U73" i="31"/>
  <c r="V22" i="31"/>
  <c r="W47" i="31"/>
  <c r="W78" i="31" s="1"/>
  <c r="V78" i="31"/>
  <c r="U82" i="31"/>
  <c r="U97" i="31"/>
  <c r="V67" i="31"/>
  <c r="U106" i="31"/>
  <c r="V32" i="31"/>
  <c r="U75" i="31"/>
  <c r="F773" i="33"/>
  <c r="F742" i="33"/>
  <c r="F32" i="34"/>
  <c r="F25" i="55" s="1"/>
  <c r="W12" i="31" l="1"/>
  <c r="W71" i="31" s="1"/>
  <c r="T89" i="31"/>
  <c r="T107" i="31"/>
  <c r="O4" i="34"/>
  <c r="O4" i="36"/>
  <c r="O4" i="57"/>
  <c r="O4" i="30"/>
  <c r="O48" i="32"/>
  <c r="O50" i="32" s="1"/>
  <c r="O4" i="33"/>
  <c r="O4" i="31"/>
  <c r="O4" i="32"/>
  <c r="P5" i="36"/>
  <c r="P5" i="57"/>
  <c r="P5" i="32"/>
  <c r="P5" i="30"/>
  <c r="P5" i="31"/>
  <c r="P5" i="34"/>
  <c r="Q15" i="32"/>
  <c r="P43" i="32"/>
  <c r="P45" i="32" s="1"/>
  <c r="P5" i="33"/>
  <c r="P18" i="32"/>
  <c r="U83" i="31"/>
  <c r="J3" i="34"/>
  <c r="J3" i="32"/>
  <c r="J3" i="57"/>
  <c r="J3" i="33"/>
  <c r="J3" i="36"/>
  <c r="J3" i="30"/>
  <c r="J3" i="31"/>
  <c r="M26" i="32"/>
  <c r="M12" i="32"/>
  <c r="L2" i="34"/>
  <c r="L2" i="33"/>
  <c r="L2" i="32"/>
  <c r="L2" i="36"/>
  <c r="L32" i="32"/>
  <c r="L36" i="32" s="1"/>
  <c r="L39" i="32" s="1"/>
  <c r="L40" i="32" s="1"/>
  <c r="L2" i="30"/>
  <c r="L2" i="31"/>
  <c r="L2" i="57"/>
  <c r="L27" i="32"/>
  <c r="L28" i="32"/>
  <c r="N34" i="32"/>
  <c r="N10" i="32"/>
  <c r="O21" i="32"/>
  <c r="K3" i="34"/>
  <c r="K3" i="32"/>
  <c r="K3" i="57"/>
  <c r="K3" i="33"/>
  <c r="K3" i="30"/>
  <c r="K3" i="36"/>
  <c r="K3" i="31"/>
  <c r="U89" i="31"/>
  <c r="U107" i="31"/>
  <c r="U98" i="31"/>
  <c r="V81" i="31"/>
  <c r="W62" i="31"/>
  <c r="W81" i="31" s="1"/>
  <c r="V80" i="31"/>
  <c r="W57" i="31"/>
  <c r="W80" i="31" s="1"/>
  <c r="V97" i="31"/>
  <c r="W67" i="31"/>
  <c r="V106" i="31"/>
  <c r="V82" i="31"/>
  <c r="W42" i="31"/>
  <c r="W77" i="31" s="1"/>
  <c r="V77" i="31"/>
  <c r="V75" i="31"/>
  <c r="W32" i="31"/>
  <c r="W75" i="31" s="1"/>
  <c r="V73" i="31"/>
  <c r="W22" i="31"/>
  <c r="W73" i="31" s="1"/>
  <c r="P4" i="57" l="1"/>
  <c r="P4" i="32"/>
  <c r="P4" i="30"/>
  <c r="P4" i="36"/>
  <c r="P4" i="31"/>
  <c r="P4" i="34"/>
  <c r="P4" i="33"/>
  <c r="P48" i="32"/>
  <c r="P50" i="32" s="1"/>
  <c r="R15" i="32"/>
  <c r="Q5" i="57"/>
  <c r="Q43" i="32"/>
  <c r="Q45" i="32" s="1"/>
  <c r="Q5" i="34"/>
  <c r="Q5" i="30"/>
  <c r="Q5" i="32"/>
  <c r="Q5" i="33"/>
  <c r="Q5" i="31"/>
  <c r="Q5" i="36"/>
  <c r="Q18" i="32"/>
  <c r="L3" i="34"/>
  <c r="L3" i="57"/>
  <c r="L3" i="33"/>
  <c r="L3" i="36"/>
  <c r="L3" i="30"/>
  <c r="L3" i="32"/>
  <c r="L3" i="31"/>
  <c r="M2" i="34"/>
  <c r="M2" i="33"/>
  <c r="M2" i="32"/>
  <c r="M2" i="36"/>
  <c r="M2" i="31"/>
  <c r="M27" i="32"/>
  <c r="M28" i="32" s="1"/>
  <c r="M2" i="57"/>
  <c r="M2" i="30"/>
  <c r="M32" i="32"/>
  <c r="M36" i="32" s="1"/>
  <c r="M39" i="32" s="1"/>
  <c r="M40" i="32" s="1"/>
  <c r="V83" i="31"/>
  <c r="V98" i="31" s="1"/>
  <c r="P21" i="32"/>
  <c r="O34" i="32"/>
  <c r="O10" i="32"/>
  <c r="N26" i="32"/>
  <c r="N12" i="32"/>
  <c r="W106" i="31"/>
  <c r="W97" i="31"/>
  <c r="W82" i="31"/>
  <c r="W83" i="31" s="1"/>
  <c r="Q4" i="36" l="1"/>
  <c r="Q4" i="33"/>
  <c r="Q4" i="57"/>
  <c r="Q4" i="34"/>
  <c r="Q4" i="30"/>
  <c r="Q48" i="32"/>
  <c r="Q50" i="32" s="1"/>
  <c r="Q4" i="31"/>
  <c r="F109" i="31" s="1"/>
  <c r="Q4" i="32"/>
  <c r="R5" i="34"/>
  <c r="R43" i="32"/>
  <c r="R45" i="32" s="1"/>
  <c r="S15" i="32"/>
  <c r="R5" i="30"/>
  <c r="R5" i="32"/>
  <c r="R5" i="57"/>
  <c r="R18" i="32"/>
  <c r="R5" i="33"/>
  <c r="R5" i="31"/>
  <c r="R5" i="36"/>
  <c r="V89" i="31"/>
  <c r="F108" i="31"/>
  <c r="F91" i="31"/>
  <c r="F99" i="31"/>
  <c r="F101" i="31" s="1"/>
  <c r="F725" i="33" s="1"/>
  <c r="F100" i="31"/>
  <c r="F90" i="31"/>
  <c r="V107" i="31"/>
  <c r="M3" i="34"/>
  <c r="M3" i="33"/>
  <c r="M3" i="57"/>
  <c r="M3" i="36"/>
  <c r="M3" i="30"/>
  <c r="M3" i="32"/>
  <c r="M3" i="31"/>
  <c r="O26" i="32"/>
  <c r="O12" i="32"/>
  <c r="P34" i="32"/>
  <c r="P10" i="32"/>
  <c r="Q21" i="32"/>
  <c r="N2" i="34"/>
  <c r="N32" i="32"/>
  <c r="N36" i="32" s="1"/>
  <c r="N2" i="36"/>
  <c r="N2" i="31"/>
  <c r="N2" i="57"/>
  <c r="N27" i="32"/>
  <c r="N2" i="32"/>
  <c r="N2" i="30"/>
  <c r="N2" i="33"/>
  <c r="N28" i="32"/>
  <c r="W107" i="31"/>
  <c r="W98" i="31"/>
  <c r="W89" i="31"/>
  <c r="F110" i="31" l="1"/>
  <c r="F745" i="33" s="1"/>
  <c r="F753" i="33" s="1"/>
  <c r="F40" i="34" s="1"/>
  <c r="F31" i="55" s="1"/>
  <c r="F92" i="31"/>
  <c r="S18" i="32"/>
  <c r="S5" i="57"/>
  <c r="T15" i="32"/>
  <c r="S5" i="36"/>
  <c r="S5" i="32"/>
  <c r="S5" i="33"/>
  <c r="S5" i="31"/>
  <c r="S43" i="32"/>
  <c r="S45" i="32" s="1"/>
  <c r="S5" i="30"/>
  <c r="S5" i="34"/>
  <c r="R4" i="31"/>
  <c r="R4" i="32"/>
  <c r="R48" i="32"/>
  <c r="R50" i="32" s="1"/>
  <c r="R4" i="30"/>
  <c r="R4" i="34"/>
  <c r="R4" i="57"/>
  <c r="R4" i="36"/>
  <c r="R4" i="33"/>
  <c r="N39" i="32"/>
  <c r="N40" i="32" s="1"/>
  <c r="Q34" i="32"/>
  <c r="R21" i="32"/>
  <c r="Q10" i="32"/>
  <c r="P26" i="32"/>
  <c r="P12" i="32"/>
  <c r="O2" i="34"/>
  <c r="O2" i="33"/>
  <c r="O2" i="36"/>
  <c r="O2" i="30"/>
  <c r="O2" i="31"/>
  <c r="O2" i="32"/>
  <c r="O32" i="32"/>
  <c r="O36" i="32" s="1"/>
  <c r="O39" i="32" s="1"/>
  <c r="O40" i="32" s="1"/>
  <c r="O2" i="57"/>
  <c r="O27" i="32"/>
  <c r="O28" i="32" s="1"/>
  <c r="F767" i="33" l="1"/>
  <c r="F30" i="33"/>
  <c r="F342" i="33"/>
  <c r="F56" i="57"/>
  <c r="S4" i="32"/>
  <c r="S4" i="30"/>
  <c r="S4" i="33"/>
  <c r="S48" i="32"/>
  <c r="S50" i="32" s="1"/>
  <c r="S4" i="34"/>
  <c r="S4" i="57"/>
  <c r="S4" i="36"/>
  <c r="S4" i="31"/>
  <c r="T5" i="33"/>
  <c r="T5" i="31"/>
  <c r="T5" i="57"/>
  <c r="T5" i="32"/>
  <c r="T18" i="32"/>
  <c r="T5" i="36"/>
  <c r="U15" i="32"/>
  <c r="T43" i="32"/>
  <c r="T45" i="32" s="1"/>
  <c r="T5" i="30"/>
  <c r="T5" i="34"/>
  <c r="O3" i="36"/>
  <c r="O3" i="30"/>
  <c r="O3" i="31"/>
  <c r="O3" i="33"/>
  <c r="O3" i="57"/>
  <c r="O3" i="34"/>
  <c r="O3" i="32"/>
  <c r="P2" i="31"/>
  <c r="P2" i="30"/>
  <c r="P27" i="32"/>
  <c r="P28" i="32" s="1"/>
  <c r="P2" i="33"/>
  <c r="P2" i="32"/>
  <c r="P32" i="32"/>
  <c r="P36" i="32" s="1"/>
  <c r="P39" i="32" s="1"/>
  <c r="P40" i="32" s="1"/>
  <c r="P2" i="34"/>
  <c r="P2" i="36"/>
  <c r="P2" i="57"/>
  <c r="Q12" i="32"/>
  <c r="Q26" i="32"/>
  <c r="S21" i="32"/>
  <c r="R10" i="32"/>
  <c r="R34" i="32"/>
  <c r="N3" i="33"/>
  <c r="N3" i="36"/>
  <c r="N3" i="30"/>
  <c r="N3" i="31"/>
  <c r="N3" i="34"/>
  <c r="N3" i="32"/>
  <c r="N3" i="57"/>
  <c r="U5" i="36" l="1"/>
  <c r="U5" i="34"/>
  <c r="U5" i="31"/>
  <c r="U18" i="32"/>
  <c r="U5" i="32"/>
  <c r="U5" i="57"/>
  <c r="V15" i="32"/>
  <c r="U43" i="32"/>
  <c r="U45" i="32" s="1"/>
  <c r="U5" i="33"/>
  <c r="U5" i="30"/>
  <c r="F80" i="57"/>
  <c r="F254" i="34" s="1"/>
  <c r="F208" i="55" s="1"/>
  <c r="F89" i="57"/>
  <c r="F263" i="34" s="1"/>
  <c r="F216" i="55" s="1"/>
  <c r="F90" i="57"/>
  <c r="F264" i="34" s="1"/>
  <c r="F217" i="55" s="1"/>
  <c r="F66" i="57"/>
  <c r="F240" i="34" s="1"/>
  <c r="F196" i="55" s="1"/>
  <c r="F70" i="57"/>
  <c r="F72" i="57"/>
  <c r="F246" i="34" s="1"/>
  <c r="F201" i="55" s="1"/>
  <c r="F102" i="57"/>
  <c r="F75" i="57"/>
  <c r="F249" i="34" s="1"/>
  <c r="F204" i="55" s="1"/>
  <c r="F105" i="57"/>
  <c r="F279" i="34" s="1"/>
  <c r="F230" i="55" s="1"/>
  <c r="F86" i="57"/>
  <c r="F103" i="57"/>
  <c r="F277" i="34" s="1"/>
  <c r="F228" i="55" s="1"/>
  <c r="F64" i="57"/>
  <c r="F238" i="34" s="1"/>
  <c r="F194" i="55" s="1"/>
  <c r="F107" i="57"/>
  <c r="F281" i="34" s="1"/>
  <c r="F232" i="55" s="1"/>
  <c r="F63" i="57"/>
  <c r="F237" i="34" s="1"/>
  <c r="F193" i="55" s="1"/>
  <c r="F91" i="57"/>
  <c r="F265" i="34" s="1"/>
  <c r="F218" i="55" s="1"/>
  <c r="F94" i="57"/>
  <c r="F88" i="57"/>
  <c r="F262" i="34" s="1"/>
  <c r="F215" i="55" s="1"/>
  <c r="F79" i="57"/>
  <c r="F253" i="34" s="1"/>
  <c r="F207" i="55" s="1"/>
  <c r="F74" i="57"/>
  <c r="F248" i="34" s="1"/>
  <c r="F203" i="55" s="1"/>
  <c r="F83" i="57"/>
  <c r="F257" i="34" s="1"/>
  <c r="F211" i="55" s="1"/>
  <c r="F96" i="57"/>
  <c r="F270" i="34" s="1"/>
  <c r="F222" i="55" s="1"/>
  <c r="F87" i="57"/>
  <c r="F261" i="34" s="1"/>
  <c r="F214" i="55" s="1"/>
  <c r="F67" i="57"/>
  <c r="F241" i="34" s="1"/>
  <c r="F197" i="55" s="1"/>
  <c r="F82" i="57"/>
  <c r="F256" i="34" s="1"/>
  <c r="F210" i="55" s="1"/>
  <c r="F71" i="57"/>
  <c r="F245" i="34" s="1"/>
  <c r="F200" i="55" s="1"/>
  <c r="F99" i="57"/>
  <c r="F273" i="34" s="1"/>
  <c r="F225" i="55" s="1"/>
  <c r="F98" i="57"/>
  <c r="F272" i="34" s="1"/>
  <c r="F224" i="55" s="1"/>
  <c r="F95" i="57"/>
  <c r="F269" i="34" s="1"/>
  <c r="F221" i="55" s="1"/>
  <c r="F78" i="57"/>
  <c r="F62" i="57"/>
  <c r="F106" i="57"/>
  <c r="F280" i="34" s="1"/>
  <c r="F231" i="55" s="1"/>
  <c r="F104" i="57"/>
  <c r="F278" i="34" s="1"/>
  <c r="F229" i="55" s="1"/>
  <c r="F47" i="33"/>
  <c r="F314" i="33" s="1"/>
  <c r="F44" i="33"/>
  <c r="F242" i="33" s="1"/>
  <c r="F40" i="33"/>
  <c r="F313" i="33" s="1"/>
  <c r="F315" i="33" s="1"/>
  <c r="F39" i="33"/>
  <c r="F289" i="33" s="1"/>
  <c r="F46" i="33"/>
  <c r="F290" i="33" s="1"/>
  <c r="F41" i="33"/>
  <c r="F337" i="33" s="1"/>
  <c r="F43" i="33"/>
  <c r="F218" i="33" s="1"/>
  <c r="F48" i="33"/>
  <c r="F338" i="33" s="1"/>
  <c r="F38" i="33"/>
  <c r="F265" i="33" s="1"/>
  <c r="F37" i="33"/>
  <c r="F241" i="33" s="1"/>
  <c r="F243" i="33" s="1"/>
  <c r="F36" i="33"/>
  <c r="F217" i="33" s="1"/>
  <c r="F219" i="33" s="1"/>
  <c r="F45" i="33"/>
  <c r="F266" i="33" s="1"/>
  <c r="T4" i="33"/>
  <c r="T4" i="34"/>
  <c r="T4" i="36"/>
  <c r="T4" i="31"/>
  <c r="T4" i="57"/>
  <c r="T4" i="32"/>
  <c r="T4" i="30"/>
  <c r="T48" i="32"/>
  <c r="T50" i="32" s="1"/>
  <c r="F376" i="33"/>
  <c r="F350" i="33"/>
  <c r="F433" i="33"/>
  <c r="F431" i="33"/>
  <c r="F360" i="33"/>
  <c r="F409" i="33"/>
  <c r="F423" i="33"/>
  <c r="F359" i="33"/>
  <c r="F476" i="33"/>
  <c r="F349" i="33"/>
  <c r="F505" i="33"/>
  <c r="F352" i="33"/>
  <c r="F367" i="33"/>
  <c r="F407" i="33"/>
  <c r="F351" i="33"/>
  <c r="F475" i="33"/>
  <c r="F458" i="33"/>
  <c r="F366" i="33"/>
  <c r="F468" i="33"/>
  <c r="F398" i="33"/>
  <c r="F466" i="33"/>
  <c r="F444" i="33"/>
  <c r="F390" i="33"/>
  <c r="F464" i="33"/>
  <c r="F460" i="33"/>
  <c r="F391" i="33"/>
  <c r="F474" i="33"/>
  <c r="F405" i="33"/>
  <c r="F504" i="33"/>
  <c r="F416" i="33"/>
  <c r="F459" i="33"/>
  <c r="F417" i="33"/>
  <c r="F456" i="33"/>
  <c r="F368" i="33"/>
  <c r="F357" i="33"/>
  <c r="F442" i="33"/>
  <c r="F415" i="33"/>
  <c r="F393" i="33"/>
  <c r="F491" i="33"/>
  <c r="F506" i="33"/>
  <c r="F375" i="33"/>
  <c r="F481" i="33"/>
  <c r="F448" i="33"/>
  <c r="F389" i="33"/>
  <c r="F374" i="33"/>
  <c r="F401" i="33"/>
  <c r="F452" i="33"/>
  <c r="F473" i="33"/>
  <c r="F457" i="33"/>
  <c r="F440" i="33"/>
  <c r="F399" i="33"/>
  <c r="F441" i="33"/>
  <c r="F373" i="33"/>
  <c r="F507" i="33"/>
  <c r="F425" i="33"/>
  <c r="F429" i="33"/>
  <c r="F413" i="33"/>
  <c r="F430" i="33"/>
  <c r="F365" i="33"/>
  <c r="F500" i="33"/>
  <c r="F489" i="33"/>
  <c r="F490" i="33"/>
  <c r="F451" i="33"/>
  <c r="F480" i="33"/>
  <c r="F372" i="33"/>
  <c r="F348" i="33"/>
  <c r="F449" i="33"/>
  <c r="F422" i="33"/>
  <c r="F358" i="33"/>
  <c r="F450" i="33"/>
  <c r="F488" i="33"/>
  <c r="F406" i="33"/>
  <c r="F432" i="33"/>
  <c r="F414" i="33"/>
  <c r="F356" i="33"/>
  <c r="F472" i="33"/>
  <c r="F508" i="33"/>
  <c r="F465" i="33"/>
  <c r="F443" i="33"/>
  <c r="F364" i="33"/>
  <c r="P3" i="33"/>
  <c r="P3" i="36"/>
  <c r="P3" i="30"/>
  <c r="P3" i="31"/>
  <c r="P3" i="57"/>
  <c r="P3" i="34"/>
  <c r="P3" i="32"/>
  <c r="R12" i="32"/>
  <c r="R26" i="32"/>
  <c r="Q2" i="36"/>
  <c r="Q2" i="31"/>
  <c r="Q2" i="34"/>
  <c r="Q2" i="30"/>
  <c r="Q27" i="32"/>
  <c r="Q28" i="32" s="1"/>
  <c r="Q32" i="32"/>
  <c r="Q36" i="32" s="1"/>
  <c r="Q39" i="32" s="1"/>
  <c r="Q40" i="32" s="1"/>
  <c r="Q2" i="57"/>
  <c r="Q2" i="33"/>
  <c r="Q2" i="32"/>
  <c r="T21" i="32"/>
  <c r="S34" i="32"/>
  <c r="S10" i="32"/>
  <c r="F291" i="33" l="1"/>
  <c r="F158" i="34"/>
  <c r="F126" i="55" s="1"/>
  <c r="G17" i="53" s="1"/>
  <c r="F656" i="33"/>
  <c r="F533" i="33"/>
  <c r="F99" i="34"/>
  <c r="F74" i="55" s="1"/>
  <c r="D28" i="53" s="1"/>
  <c r="F11" i="34"/>
  <c r="F8" i="55" s="1"/>
  <c r="F761" i="33"/>
  <c r="F718" i="33"/>
  <c r="F728" i="33" s="1"/>
  <c r="F19" i="34" s="1"/>
  <c r="F14" i="55" s="1"/>
  <c r="V5" i="30"/>
  <c r="V5" i="36"/>
  <c r="V5" i="33"/>
  <c r="W15" i="32"/>
  <c r="V18" i="32"/>
  <c r="V5" i="31"/>
  <c r="V43" i="32"/>
  <c r="V45" i="32" s="1"/>
  <c r="V5" i="57"/>
  <c r="V5" i="32"/>
  <c r="V5" i="34"/>
  <c r="F74" i="34"/>
  <c r="F53" i="55" s="1"/>
  <c r="F544" i="33"/>
  <c r="F90" i="34"/>
  <c r="F67" i="55" s="1"/>
  <c r="F624" i="33"/>
  <c r="F172" i="34"/>
  <c r="F138" i="55" s="1"/>
  <c r="E18" i="53" s="1"/>
  <c r="F628" i="33"/>
  <c r="F538" i="33"/>
  <c r="F131" i="34"/>
  <c r="F102" i="55" s="1"/>
  <c r="D32" i="53" s="1"/>
  <c r="F427" i="33"/>
  <c r="F136" i="34" s="1"/>
  <c r="F107" i="55" s="1"/>
  <c r="F98" i="34"/>
  <c r="F73" i="55" s="1"/>
  <c r="C28" i="53" s="1"/>
  <c r="F395" i="33"/>
  <c r="F104" i="34" s="1"/>
  <c r="F79" i="55" s="1"/>
  <c r="F521" i="33"/>
  <c r="F572" i="33"/>
  <c r="F126" i="34"/>
  <c r="F98" i="55" s="1"/>
  <c r="G31" i="53" s="1"/>
  <c r="F75" i="34"/>
  <c r="F54" i="55" s="1"/>
  <c r="F556" i="33"/>
  <c r="F134" i="34"/>
  <c r="F105" i="55" s="1"/>
  <c r="G32" i="53" s="1"/>
  <c r="F574" i="33"/>
  <c r="F165" i="34"/>
  <c r="F132" i="55" s="1"/>
  <c r="F21" i="53" s="1"/>
  <c r="F642" i="33"/>
  <c r="F132" i="34"/>
  <c r="F103" i="55" s="1"/>
  <c r="E32" i="53" s="1"/>
  <c r="F550" i="33"/>
  <c r="F268" i="34"/>
  <c r="F220" i="55" s="1"/>
  <c r="F100" i="57"/>
  <c r="F274" i="34" s="1"/>
  <c r="F226" i="55" s="1"/>
  <c r="C25" i="54" s="1"/>
  <c r="F171" i="34"/>
  <c r="F137" i="55" s="1"/>
  <c r="D18" i="53" s="1"/>
  <c r="F613" i="33"/>
  <c r="F354" i="33"/>
  <c r="F519" i="33"/>
  <c r="F64" i="34"/>
  <c r="F44" i="55" s="1"/>
  <c r="F647" i="33"/>
  <c r="F213" i="34"/>
  <c r="F174" i="55" s="1"/>
  <c r="F25" i="53" s="1"/>
  <c r="F614" i="33"/>
  <c r="F187" i="34"/>
  <c r="F151" i="55" s="1"/>
  <c r="D23" i="53" s="1"/>
  <c r="F125" i="34"/>
  <c r="F97" i="55" s="1"/>
  <c r="F31" i="53" s="1"/>
  <c r="F560" i="33"/>
  <c r="F623" i="33"/>
  <c r="F82" i="34"/>
  <c r="F60" i="55" s="1"/>
  <c r="F571" i="33"/>
  <c r="F118" i="34"/>
  <c r="F91" i="55" s="1"/>
  <c r="G30" i="53" s="1"/>
  <c r="F214" i="34"/>
  <c r="F175" i="55" s="1"/>
  <c r="G25" i="53" s="1"/>
  <c r="F662" i="33"/>
  <c r="F594" i="33"/>
  <c r="F378" i="33"/>
  <c r="F88" i="34"/>
  <c r="F65" i="55" s="1"/>
  <c r="F89" i="34"/>
  <c r="F66" i="55" s="1"/>
  <c r="F609" i="33"/>
  <c r="F639" i="33"/>
  <c r="F91" i="34"/>
  <c r="F68" i="55" s="1"/>
  <c r="F602" i="33"/>
  <c r="F210" i="34"/>
  <c r="F171" i="55" s="1"/>
  <c r="C25" i="53" s="1"/>
  <c r="F510" i="33"/>
  <c r="F216" i="34" s="1"/>
  <c r="F177" i="55" s="1"/>
  <c r="F627" i="33"/>
  <c r="F164" i="34"/>
  <c r="F131" i="55" s="1"/>
  <c r="E21" i="53" s="1"/>
  <c r="F568" i="33"/>
  <c r="F76" i="34"/>
  <c r="F55" i="55" s="1"/>
  <c r="F339" i="33"/>
  <c r="F525" i="33"/>
  <c r="F478" i="33"/>
  <c r="F184" i="34" s="1"/>
  <c r="F149" i="55" s="1"/>
  <c r="F178" i="34"/>
  <c r="F143" i="55" s="1"/>
  <c r="C22" i="53" s="1"/>
  <c r="F486" i="33"/>
  <c r="F192" i="34" s="1"/>
  <c r="F156" i="55" s="1"/>
  <c r="F599" i="33"/>
  <c r="F186" i="34"/>
  <c r="F150" i="55" s="1"/>
  <c r="C23" i="53" s="1"/>
  <c r="F147" i="34"/>
  <c r="F116" i="55" s="1"/>
  <c r="D20" i="53" s="1"/>
  <c r="F610" i="33"/>
  <c r="F632" i="33"/>
  <c r="F212" i="34"/>
  <c r="F173" i="55" s="1"/>
  <c r="E25" i="53" s="1"/>
  <c r="F523" i="33"/>
  <c r="F114" i="34"/>
  <c r="F87" i="55" s="1"/>
  <c r="C30" i="53" s="1"/>
  <c r="F411" i="33"/>
  <c r="F120" i="34" s="1"/>
  <c r="F93" i="55" s="1"/>
  <c r="F181" i="34"/>
  <c r="F146" i="55" s="1"/>
  <c r="F22" i="53" s="1"/>
  <c r="F561" i="33"/>
  <c r="F551" i="33"/>
  <c r="F140" i="34"/>
  <c r="F110" i="55" s="1"/>
  <c r="E33" i="53" s="1"/>
  <c r="F600" i="33"/>
  <c r="F194" i="34"/>
  <c r="F157" i="55" s="1"/>
  <c r="C19" i="53" s="1"/>
  <c r="F494" i="33"/>
  <c r="F200" i="34" s="1"/>
  <c r="F163" i="55" s="1"/>
  <c r="F608" i="33"/>
  <c r="F81" i="34"/>
  <c r="F59" i="55" s="1"/>
  <c r="F73" i="34"/>
  <c r="F52" i="55" s="1"/>
  <c r="F532" i="33"/>
  <c r="F617" i="33"/>
  <c r="F211" i="34"/>
  <c r="F172" i="55" s="1"/>
  <c r="D25" i="53" s="1"/>
  <c r="U4" i="57"/>
  <c r="U4" i="31"/>
  <c r="U4" i="33"/>
  <c r="U4" i="30"/>
  <c r="U4" i="34"/>
  <c r="U4" i="32"/>
  <c r="U4" i="36"/>
  <c r="U48" i="32"/>
  <c r="U50" i="32" s="1"/>
  <c r="F156" i="34"/>
  <c r="F124" i="55" s="1"/>
  <c r="E17" i="53" s="1"/>
  <c r="F626" i="33"/>
  <c r="F539" i="33"/>
  <c r="F139" i="34"/>
  <c r="F109" i="55" s="1"/>
  <c r="D33" i="53" s="1"/>
  <c r="F570" i="33"/>
  <c r="F110" i="34"/>
  <c r="F84" i="55" s="1"/>
  <c r="G29" i="53" s="1"/>
  <c r="F84" i="34"/>
  <c r="F62" i="55" s="1"/>
  <c r="F653" i="33"/>
  <c r="F150" i="34"/>
  <c r="F119" i="55" s="1"/>
  <c r="G20" i="53" s="1"/>
  <c r="F655" i="33"/>
  <c r="F65" i="34"/>
  <c r="F45" i="55" s="1"/>
  <c r="F531" i="33"/>
  <c r="F276" i="34"/>
  <c r="F227" i="55" s="1"/>
  <c r="F108" i="57"/>
  <c r="F282" i="34" s="1"/>
  <c r="F233" i="55" s="1"/>
  <c r="C26" i="54" s="1"/>
  <c r="F419" i="33"/>
  <c r="F128" i="34" s="1"/>
  <c r="F100" i="55" s="1"/>
  <c r="F524" i="33"/>
  <c r="F122" i="34"/>
  <c r="F94" i="55" s="1"/>
  <c r="C31" i="53" s="1"/>
  <c r="F462" i="33"/>
  <c r="F168" i="34" s="1"/>
  <c r="F135" i="55" s="1"/>
  <c r="F597" i="33"/>
  <c r="F162" i="34"/>
  <c r="F129" i="55" s="1"/>
  <c r="C21" i="53" s="1"/>
  <c r="F573" i="33"/>
  <c r="F182" i="34"/>
  <c r="F147" i="55" s="1"/>
  <c r="G22" i="53" s="1"/>
  <c r="F719" i="33"/>
  <c r="F729" i="33" s="1"/>
  <c r="F20" i="34" s="1"/>
  <c r="F15" i="55" s="1"/>
  <c r="F762" i="33"/>
  <c r="F12" i="34"/>
  <c r="F9" i="55" s="1"/>
  <c r="F236" i="34"/>
  <c r="F192" i="55" s="1"/>
  <c r="F68" i="57"/>
  <c r="F242" i="34" s="1"/>
  <c r="F198" i="55" s="1"/>
  <c r="C21" i="54" s="1"/>
  <c r="F593" i="33"/>
  <c r="F80" i="34"/>
  <c r="F58" i="55" s="1"/>
  <c r="F370" i="33"/>
  <c r="F138" i="34"/>
  <c r="F108" i="55" s="1"/>
  <c r="C33" i="53" s="1"/>
  <c r="F527" i="33"/>
  <c r="F107" i="34"/>
  <c r="F81" i="55" s="1"/>
  <c r="D29" i="53" s="1"/>
  <c r="F534" i="33"/>
  <c r="F403" i="33"/>
  <c r="F112" i="34" s="1"/>
  <c r="F86" i="55" s="1"/>
  <c r="F267" i="33"/>
  <c r="F252" i="34"/>
  <c r="F206" i="55" s="1"/>
  <c r="F84" i="57"/>
  <c r="F258" i="34" s="1"/>
  <c r="F212" i="55" s="1"/>
  <c r="C23" i="54" s="1"/>
  <c r="F244" i="34"/>
  <c r="F199" i="55" s="1"/>
  <c r="F76" i="57"/>
  <c r="F250" i="34" s="1"/>
  <c r="F205" i="55" s="1"/>
  <c r="C22" i="54" s="1"/>
  <c r="F640" i="33"/>
  <c r="F149" i="34"/>
  <c r="F118" i="55" s="1"/>
  <c r="F20" i="53" s="1"/>
  <c r="F611" i="33"/>
  <c r="F155" i="34"/>
  <c r="F123" i="55" s="1"/>
  <c r="D17" i="53" s="1"/>
  <c r="F596" i="33"/>
  <c r="F454" i="33"/>
  <c r="F160" i="34" s="1"/>
  <c r="F128" i="55" s="1"/>
  <c r="F154" i="34"/>
  <c r="F122" i="55" s="1"/>
  <c r="C17" i="53" s="1"/>
  <c r="F174" i="34"/>
  <c r="F140" i="55" s="1"/>
  <c r="G18" i="53" s="1"/>
  <c r="F658" i="33"/>
  <c r="F362" i="33"/>
  <c r="F520" i="33"/>
  <c r="F72" i="34"/>
  <c r="F51" i="55" s="1"/>
  <c r="F157" i="34"/>
  <c r="F125" i="55" s="1"/>
  <c r="F17" i="53" s="1"/>
  <c r="F641" i="33"/>
  <c r="F546" i="33"/>
  <c r="F108" i="34"/>
  <c r="F82" i="55" s="1"/>
  <c r="E29" i="53" s="1"/>
  <c r="F197" i="34"/>
  <c r="F160" i="55" s="1"/>
  <c r="F19" i="53" s="1"/>
  <c r="F645" i="33"/>
  <c r="F180" i="34"/>
  <c r="F145" i="55" s="1"/>
  <c r="E22" i="53" s="1"/>
  <c r="F549" i="33"/>
  <c r="F67" i="34"/>
  <c r="F47" i="55" s="1"/>
  <c r="F555" i="33"/>
  <c r="F142" i="34"/>
  <c r="F112" i="55" s="1"/>
  <c r="G33" i="53" s="1"/>
  <c r="F575" i="33"/>
  <c r="F721" i="33"/>
  <c r="F731" i="33" s="1"/>
  <c r="F22" i="34" s="1"/>
  <c r="F17" i="55" s="1"/>
  <c r="F14" i="34"/>
  <c r="F11" i="55" s="1"/>
  <c r="F764" i="33"/>
  <c r="F536" i="33"/>
  <c r="F123" i="34"/>
  <c r="F95" i="55" s="1"/>
  <c r="D31" i="53" s="1"/>
  <c r="F196" i="34"/>
  <c r="F159" i="55" s="1"/>
  <c r="E19" i="53" s="1"/>
  <c r="F630" i="33"/>
  <c r="F446" i="33"/>
  <c r="F152" i="34" s="1"/>
  <c r="F121" i="55" s="1"/>
  <c r="F146" i="34"/>
  <c r="F115" i="55" s="1"/>
  <c r="C20" i="53" s="1"/>
  <c r="F595" i="33"/>
  <c r="F569" i="33"/>
  <c r="F102" i="34"/>
  <c r="F77" i="55" s="1"/>
  <c r="G28" i="53" s="1"/>
  <c r="F100" i="34"/>
  <c r="F75" i="55" s="1"/>
  <c r="E28" i="53" s="1"/>
  <c r="F545" i="33"/>
  <c r="F547" i="33"/>
  <c r="F116" i="34"/>
  <c r="F89" i="55" s="1"/>
  <c r="E30" i="53" s="1"/>
  <c r="F66" i="34"/>
  <c r="F46" i="55" s="1"/>
  <c r="F543" i="33"/>
  <c r="F765" i="33"/>
  <c r="F15" i="34"/>
  <c r="F12" i="55" s="1"/>
  <c r="F722" i="33"/>
  <c r="F732" i="33" s="1"/>
  <c r="F23" i="34" s="1"/>
  <c r="F18" i="55" s="1"/>
  <c r="F435" i="33"/>
  <c r="F144" i="34" s="1"/>
  <c r="F114" i="55" s="1"/>
  <c r="F141" i="34"/>
  <c r="F111" i="55" s="1"/>
  <c r="F33" i="53" s="1"/>
  <c r="F563" i="33"/>
  <c r="F615" i="33"/>
  <c r="F195" i="34"/>
  <c r="F158" i="55" s="1"/>
  <c r="D19" i="53" s="1"/>
  <c r="F612" i="33"/>
  <c r="F163" i="34"/>
  <c r="F130" i="55" s="1"/>
  <c r="D21" i="53" s="1"/>
  <c r="F124" i="34"/>
  <c r="F96" i="55" s="1"/>
  <c r="E31" i="53" s="1"/>
  <c r="F548" i="33"/>
  <c r="F657" i="33"/>
  <c r="F166" i="34"/>
  <c r="F133" i="55" s="1"/>
  <c r="G21" i="53" s="1"/>
  <c r="F83" i="34"/>
  <c r="F61" i="55" s="1"/>
  <c r="F638" i="33"/>
  <c r="F650" i="33" s="1"/>
  <c r="F654" i="33"/>
  <c r="F92" i="34"/>
  <c r="F69" i="55" s="1"/>
  <c r="F260" i="34"/>
  <c r="F213" i="55" s="1"/>
  <c r="F92" i="57"/>
  <c r="F266" i="34" s="1"/>
  <c r="F219" i="55" s="1"/>
  <c r="C24" i="54" s="1"/>
  <c r="F115" i="34"/>
  <c r="F88" i="55" s="1"/>
  <c r="D30" i="53" s="1"/>
  <c r="F535" i="33"/>
  <c r="F661" i="33"/>
  <c r="F502" i="33"/>
  <c r="F208" i="34" s="1"/>
  <c r="F170" i="55" s="1"/>
  <c r="F206" i="34"/>
  <c r="F168" i="55" s="1"/>
  <c r="G24" i="53" s="1"/>
  <c r="F537" i="33"/>
  <c r="F179" i="34"/>
  <c r="F144" i="55" s="1"/>
  <c r="D22" i="53" s="1"/>
  <c r="F148" i="34"/>
  <c r="F117" i="55" s="1"/>
  <c r="E20" i="53" s="1"/>
  <c r="F625" i="33"/>
  <c r="F598" i="33"/>
  <c r="F170" i="34"/>
  <c r="F136" i="55" s="1"/>
  <c r="C18" i="53" s="1"/>
  <c r="F470" i="33"/>
  <c r="F176" i="34" s="1"/>
  <c r="F142" i="55" s="1"/>
  <c r="F567" i="33"/>
  <c r="F68" i="34"/>
  <c r="F48" i="55" s="1"/>
  <c r="R2" i="33"/>
  <c r="R2" i="36"/>
  <c r="R2" i="31"/>
  <c r="R2" i="30"/>
  <c r="R2" i="34"/>
  <c r="R27" i="32"/>
  <c r="R28" i="32" s="1"/>
  <c r="R32" i="32"/>
  <c r="R36" i="32" s="1"/>
  <c r="R39" i="32" s="1"/>
  <c r="R40" i="32" s="1"/>
  <c r="R2" i="57"/>
  <c r="R2" i="32"/>
  <c r="S12" i="32"/>
  <c r="S26" i="32"/>
  <c r="T10" i="32"/>
  <c r="T34" i="32"/>
  <c r="U21" i="32"/>
  <c r="Q3" i="36"/>
  <c r="Q3" i="57"/>
  <c r="Q3" i="30"/>
  <c r="Q3" i="31"/>
  <c r="Q3" i="33"/>
  <c r="Q3" i="32"/>
  <c r="Q3" i="34"/>
  <c r="F605" i="33" l="1"/>
  <c r="F86" i="34"/>
  <c r="F64" i="55" s="1"/>
  <c r="F382" i="33"/>
  <c r="K21" i="53"/>
  <c r="D10" i="54"/>
  <c r="K28" i="53"/>
  <c r="D21" i="54"/>
  <c r="F16" i="34"/>
  <c r="F13" i="55" s="1"/>
  <c r="F723" i="33"/>
  <c r="F733" i="33" s="1"/>
  <c r="F24" i="34" s="1"/>
  <c r="F19" i="55" s="1"/>
  <c r="F766" i="33"/>
  <c r="F779" i="33" s="1"/>
  <c r="F15" i="36" s="1"/>
  <c r="C27" i="54"/>
  <c r="K31" i="53"/>
  <c r="D24" i="54"/>
  <c r="E24" i="54" s="1"/>
  <c r="D13" i="54"/>
  <c r="K24" i="53"/>
  <c r="F381" i="33"/>
  <c r="F78" i="34"/>
  <c r="F57" i="55" s="1"/>
  <c r="F635" i="33"/>
  <c r="F528" i="33"/>
  <c r="W18" i="32"/>
  <c r="W5" i="33"/>
  <c r="W5" i="30"/>
  <c r="W5" i="36"/>
  <c r="W5" i="31"/>
  <c r="W43" i="32"/>
  <c r="W45" i="32" s="1"/>
  <c r="W5" i="57"/>
  <c r="W5" i="34"/>
  <c r="W5" i="32"/>
  <c r="F540" i="33"/>
  <c r="F13" i="34"/>
  <c r="F10" i="55" s="1"/>
  <c r="F763" i="33"/>
  <c r="F720" i="33"/>
  <c r="F730" i="33" s="1"/>
  <c r="F21" i="34" s="1"/>
  <c r="F16" i="55" s="1"/>
  <c r="K25" i="53"/>
  <c r="D14" i="54"/>
  <c r="F70" i="34"/>
  <c r="F50" i="55" s="1"/>
  <c r="F380" i="33"/>
  <c r="F384" i="33" s="1"/>
  <c r="F96" i="34" s="1"/>
  <c r="F72" i="55" s="1"/>
  <c r="F576" i="33"/>
  <c r="K20" i="53"/>
  <c r="D9" i="54"/>
  <c r="K29" i="53"/>
  <c r="D22" i="54"/>
  <c r="E22" i="54" s="1"/>
  <c r="F620" i="33"/>
  <c r="F701" i="33"/>
  <c r="F57" i="34"/>
  <c r="F41" i="55" s="1"/>
  <c r="K33" i="53"/>
  <c r="D26" i="54"/>
  <c r="E26" i="54" s="1"/>
  <c r="K30" i="53"/>
  <c r="D23" i="54"/>
  <c r="E23" i="54" s="1"/>
  <c r="F54" i="34"/>
  <c r="F38" i="55" s="1"/>
  <c r="F686" i="33"/>
  <c r="F383" i="33"/>
  <c r="F94" i="34"/>
  <c r="F71" i="55" s="1"/>
  <c r="D25" i="54"/>
  <c r="E25" i="54" s="1"/>
  <c r="K32" i="53"/>
  <c r="V4" i="57"/>
  <c r="V4" i="31"/>
  <c r="V4" i="34"/>
  <c r="V4" i="30"/>
  <c r="V4" i="36"/>
  <c r="V48" i="32"/>
  <c r="V50" i="32" s="1"/>
  <c r="V4" i="32"/>
  <c r="V4" i="33"/>
  <c r="D7" i="54"/>
  <c r="K18" i="53"/>
  <c r="K17" i="53"/>
  <c r="D6" i="54"/>
  <c r="D8" i="54"/>
  <c r="K19" i="53"/>
  <c r="F552" i="33"/>
  <c r="K23" i="53"/>
  <c r="D12" i="54"/>
  <c r="F564" i="33"/>
  <c r="F665" i="33"/>
  <c r="D11" i="54"/>
  <c r="K22" i="53"/>
  <c r="S2" i="36"/>
  <c r="S2" i="57"/>
  <c r="S2" i="30"/>
  <c r="S2" i="34"/>
  <c r="S27" i="32"/>
  <c r="S28" i="32" s="1"/>
  <c r="S2" i="32"/>
  <c r="S2" i="33"/>
  <c r="S32" i="32"/>
  <c r="S36" i="32" s="1"/>
  <c r="S39" i="32" s="1"/>
  <c r="S40" i="32" s="1"/>
  <c r="S2" i="31"/>
  <c r="R3" i="36"/>
  <c r="R3" i="57"/>
  <c r="R3" i="31"/>
  <c r="R3" i="34"/>
  <c r="R3" i="32"/>
  <c r="R3" i="33"/>
  <c r="R3" i="30"/>
  <c r="U10" i="32"/>
  <c r="V21" i="32"/>
  <c r="U34" i="32"/>
  <c r="T12" i="32"/>
  <c r="T26" i="32"/>
  <c r="F695" i="33" l="1"/>
  <c r="F48" i="34"/>
  <c r="F34" i="55" s="1"/>
  <c r="F685" i="33"/>
  <c r="F687" i="33" s="1"/>
  <c r="F46" i="34"/>
  <c r="F32" i="55" s="1"/>
  <c r="F47" i="34"/>
  <c r="F33" i="55" s="1"/>
  <c r="F690" i="33"/>
  <c r="F706" i="33"/>
  <c r="F58" i="34"/>
  <c r="F42" i="55" s="1"/>
  <c r="W48" i="32"/>
  <c r="W50" i="32" s="1"/>
  <c r="H50" i="32" s="1"/>
  <c r="W4" i="33"/>
  <c r="W4" i="36"/>
  <c r="W4" i="30"/>
  <c r="W4" i="31"/>
  <c r="W4" i="57"/>
  <c r="W4" i="32"/>
  <c r="W4" i="34"/>
  <c r="F56" i="34"/>
  <c r="F40" i="55" s="1"/>
  <c r="F696" i="33"/>
  <c r="F691" i="33"/>
  <c r="F55" i="34"/>
  <c r="F39" i="55" s="1"/>
  <c r="D27" i="54"/>
  <c r="E27" i="54" s="1"/>
  <c r="E21" i="54"/>
  <c r="D15" i="54"/>
  <c r="F49" i="34"/>
  <c r="F35" i="55" s="1"/>
  <c r="F700" i="33"/>
  <c r="F702" i="33" s="1"/>
  <c r="F50" i="34"/>
  <c r="F36" i="55" s="1"/>
  <c r="F705" i="33"/>
  <c r="U26" i="32"/>
  <c r="U12" i="32"/>
  <c r="S3" i="57"/>
  <c r="S3" i="31"/>
  <c r="S3" i="32"/>
  <c r="S3" i="36"/>
  <c r="S3" i="34"/>
  <c r="S3" i="33"/>
  <c r="S3" i="30"/>
  <c r="V10" i="32"/>
  <c r="W21" i="32"/>
  <c r="V34" i="32"/>
  <c r="T2" i="36"/>
  <c r="T2" i="57"/>
  <c r="T2" i="31"/>
  <c r="T2" i="34"/>
  <c r="T27" i="32"/>
  <c r="T28" i="32" s="1"/>
  <c r="T32" i="32"/>
  <c r="T36" i="32" s="1"/>
  <c r="T39" i="32" s="1"/>
  <c r="T40" i="32" s="1"/>
  <c r="T2" i="32"/>
  <c r="T2" i="33"/>
  <c r="T2" i="30"/>
  <c r="F771" i="33" l="1"/>
  <c r="F777" i="33" s="1"/>
  <c r="F13" i="36" s="1"/>
  <c r="F740" i="33"/>
  <c r="F751" i="33" s="1"/>
  <c r="F38" i="34" s="1"/>
  <c r="F29" i="55" s="1"/>
  <c r="F30" i="34"/>
  <c r="F23" i="55" s="1"/>
  <c r="F707" i="33"/>
  <c r="F692" i="33"/>
  <c r="F697" i="33"/>
  <c r="F737" i="33"/>
  <c r="F768" i="33"/>
  <c r="F774" i="33" s="1"/>
  <c r="F10" i="36" s="1"/>
  <c r="F27" i="34"/>
  <c r="F20" i="55" s="1"/>
  <c r="U2" i="57"/>
  <c r="U2" i="34"/>
  <c r="U27" i="32"/>
  <c r="U28" i="32" s="1"/>
  <c r="U32" i="32"/>
  <c r="U36" i="32" s="1"/>
  <c r="U39" i="32" s="1"/>
  <c r="U40" i="32" s="1"/>
  <c r="U2" i="32"/>
  <c r="U2" i="33"/>
  <c r="U2" i="30"/>
  <c r="U2" i="36"/>
  <c r="U2" i="31"/>
  <c r="W10" i="32"/>
  <c r="W34" i="32"/>
  <c r="V26" i="32"/>
  <c r="V12" i="32"/>
  <c r="T3" i="57"/>
  <c r="T3" i="36"/>
  <c r="T3" i="34"/>
  <c r="T3" i="32"/>
  <c r="T3" i="31"/>
  <c r="T3" i="30"/>
  <c r="T3" i="33"/>
  <c r="F739" i="33" l="1"/>
  <c r="F750" i="33" s="1"/>
  <c r="F37" i="34" s="1"/>
  <c r="F28" i="55" s="1"/>
  <c r="F29" i="34"/>
  <c r="F22" i="55" s="1"/>
  <c r="F770" i="33"/>
  <c r="F776" i="33" s="1"/>
  <c r="F12" i="36" s="1"/>
  <c r="F738" i="33"/>
  <c r="F749" i="33" s="1"/>
  <c r="F36" i="34" s="1"/>
  <c r="F27" i="55" s="1"/>
  <c r="F28" i="34"/>
  <c r="F21" i="55" s="1"/>
  <c r="F769" i="33"/>
  <c r="F775" i="33" s="1"/>
  <c r="F11" i="36" s="1"/>
  <c r="F31" i="34"/>
  <c r="F24" i="55" s="1"/>
  <c r="F772" i="33"/>
  <c r="F778" i="33" s="1"/>
  <c r="F14" i="36" s="1"/>
  <c r="F741" i="33"/>
  <c r="F752" i="33" s="1"/>
  <c r="F39" i="34" s="1"/>
  <c r="F30" i="55" s="1"/>
  <c r="F19" i="36"/>
  <c r="F748" i="33"/>
  <c r="U3" i="31"/>
  <c r="U3" i="36"/>
  <c r="U3" i="34"/>
  <c r="U3" i="32"/>
  <c r="U3" i="57"/>
  <c r="U3" i="33"/>
  <c r="U3" i="30"/>
  <c r="V2" i="57"/>
  <c r="V32" i="32"/>
  <c r="V36" i="32" s="1"/>
  <c r="V39" i="32" s="1"/>
  <c r="V40" i="32" s="1"/>
  <c r="V2" i="32"/>
  <c r="V2" i="30"/>
  <c r="V2" i="34"/>
  <c r="V2" i="33"/>
  <c r="V27" i="32"/>
  <c r="V28" i="32" s="1"/>
  <c r="V2" i="31"/>
  <c r="V2" i="36"/>
  <c r="W12" i="32"/>
  <c r="W26" i="32"/>
  <c r="F2" i="32" l="1"/>
  <c r="F2" i="34"/>
  <c r="F2" i="36"/>
  <c r="F2" i="31"/>
  <c r="F2" i="57"/>
  <c r="F2" i="33"/>
  <c r="F35" i="34"/>
  <c r="F26" i="55" s="1"/>
  <c r="F754" i="33"/>
  <c r="F743" i="33"/>
  <c r="W2" i="31"/>
  <c r="W2" i="57"/>
  <c r="W32" i="32"/>
  <c r="W36" i="32" s="1"/>
  <c r="W2" i="32"/>
  <c r="W2" i="33"/>
  <c r="W27" i="32"/>
  <c r="W28" i="32" s="1"/>
  <c r="H28" i="32" s="1"/>
  <c r="W2" i="34"/>
  <c r="W2" i="30"/>
  <c r="W2" i="36"/>
  <c r="V3" i="34"/>
  <c r="V3" i="32"/>
  <c r="V3" i="57"/>
  <c r="V3" i="31"/>
  <c r="V3" i="33"/>
  <c r="V3" i="36"/>
  <c r="V3" i="30"/>
  <c r="W39" i="32" l="1"/>
  <c r="W40" i="32" s="1"/>
  <c r="H36" i="32"/>
  <c r="H39" i="32" s="1"/>
  <c r="W3" i="34" l="1"/>
  <c r="W3" i="32"/>
  <c r="W3" i="33"/>
  <c r="W3" i="30"/>
  <c r="W3" i="36"/>
  <c r="W3" i="57"/>
  <c r="W3" i="31"/>
  <c r="H40" i="32"/>
</calcChain>
</file>

<file path=xl/sharedStrings.xml><?xml version="1.0" encoding="utf-8"?>
<sst xmlns="http://schemas.openxmlformats.org/spreadsheetml/2006/main" count="7786" uniqueCount="1457">
  <si>
    <t>PR24 RCV adjustments feeder model</t>
  </si>
  <si>
    <t>Model code:</t>
  </si>
  <si>
    <t>PR24PD24</t>
  </si>
  <si>
    <t>Version number:</t>
  </si>
  <si>
    <t>File name:</t>
  </si>
  <si>
    <t>Date:</t>
  </si>
  <si>
    <t>For enquiries please contact:</t>
  </si>
  <si>
    <t>PR24@ofwat.gov.uk</t>
  </si>
  <si>
    <t>Instructions:</t>
  </si>
  <si>
    <t>Cell / Row / Column colour</t>
  </si>
  <si>
    <t>Font</t>
  </si>
  <si>
    <t>Fill</t>
  </si>
  <si>
    <t>Font colour</t>
  </si>
  <si>
    <t>Ofwat second blue text (no shade)</t>
  </si>
  <si>
    <t>Imported from another sheet/section</t>
  </si>
  <si>
    <t>Calibri 10 pt – Ofwat second blue 100%</t>
  </si>
  <si>
    <t>n/a</t>
  </si>
  <si>
    <t>(R=0, G=113, B=206)</t>
  </si>
  <si>
    <t>Ofwat red text (no shade)</t>
  </si>
  <si>
    <t>Exported to another sheet/section *</t>
  </si>
  <si>
    <t>Calibri 10 pt – Ofwat red 100%</t>
  </si>
  <si>
    <t>(R=214, G=0, B=55)</t>
  </si>
  <si>
    <t>Black text (no shade)</t>
  </si>
  <si>
    <t>Neither imported nor exported</t>
  </si>
  <si>
    <t>Calibri 10 pt – black</t>
  </si>
  <si>
    <t>* Except from input sheets (sheets with 'Inp' prefix)</t>
  </si>
  <si>
    <t>* Except to track sheet</t>
  </si>
  <si>
    <t>Ofwat dark green (no shade)</t>
  </si>
  <si>
    <t>Documentation</t>
  </si>
  <si>
    <t>Calibri 10 pt – Ofwat dark green 100%</t>
  </si>
  <si>
    <t>(R=0, G=105, B=56)</t>
  </si>
  <si>
    <t>Font and shade combinations</t>
  </si>
  <si>
    <t>Black text + light yellow shade</t>
  </si>
  <si>
    <t>Inputs</t>
  </si>
  <si>
    <t>Ofwat yellow 50%</t>
  </si>
  <si>
    <t>(R=255, G=219, B=142)</t>
  </si>
  <si>
    <t>Black text + light grey shade on ENTIRE row</t>
  </si>
  <si>
    <t xml:space="preserve">Within-worksheet counter-flow </t>
  </si>
  <si>
    <t>Ofwat grey 33%</t>
  </si>
  <si>
    <t>(R=204, G=204, B=206)</t>
  </si>
  <si>
    <t>Ofwat second blue text + light grey shade</t>
  </si>
  <si>
    <t xml:space="preserve">Between-worksheet counter-flow </t>
  </si>
  <si>
    <t>Light blue</t>
  </si>
  <si>
    <t>Stored/dead/hard coded outputs</t>
  </si>
  <si>
    <t>Ofwat light blue 100%</t>
  </si>
  <si>
    <t>(R=185, G=217, B=236)</t>
  </si>
  <si>
    <t>White text (Franklin Gothic Demi) + Ofwat purple shade</t>
  </si>
  <si>
    <t>Warning text</t>
  </si>
  <si>
    <t>Calibri 10 pt – white</t>
  </si>
  <si>
    <t>Ofwat purple 100%</t>
  </si>
  <si>
    <t>(R=148, G=54, B=141)</t>
  </si>
  <si>
    <t>Conditional formatting for error checks*</t>
  </si>
  <si>
    <t>Ofwat green 100%</t>
  </si>
  <si>
    <t>(R=98, G=167, B=15)</t>
  </si>
  <si>
    <t>* returns green when value is zero. For all other values it returns red</t>
  </si>
  <si>
    <t>Other</t>
  </si>
  <si>
    <t>Empty cell with light grey shade</t>
  </si>
  <si>
    <t>Empty cells being referenced/used</t>
  </si>
  <si>
    <t>Entire row/column with blue text + Ofwat light blue shade</t>
  </si>
  <si>
    <t>Section separator</t>
  </si>
  <si>
    <t>Calibri 10 pt – second blue 100%</t>
  </si>
  <si>
    <t>Ofwat light blue 50%</t>
  </si>
  <si>
    <t>(R-0, G=113, B=206)</t>
  </si>
  <si>
    <t>(R=220, G=236, B=245)</t>
  </si>
  <si>
    <t>Checks and administration</t>
  </si>
  <si>
    <t>Lemon shade</t>
  </si>
  <si>
    <t>Values or logic to be reviewed/discussed</t>
  </si>
  <si>
    <t>Ofwat lemon</t>
  </si>
  <si>
    <t>(R = 226, G = 231, B = 104)</t>
  </si>
  <si>
    <t>Worksheet tab colour coding</t>
  </si>
  <si>
    <t>Ofwat yellow – 50%</t>
  </si>
  <si>
    <t>Input sheets</t>
  </si>
  <si>
    <t>(R = 255, G = 219, B = 142)</t>
  </si>
  <si>
    <t>Ofwat grey – 33%</t>
  </si>
  <si>
    <t>Documentation and calculation cheets</t>
  </si>
  <si>
    <t>(R = 204, G = 204, B = 206)</t>
  </si>
  <si>
    <t>Second blue – 66%</t>
  </si>
  <si>
    <t>Cached results sheets</t>
  </si>
  <si>
    <t>Second blue 66%</t>
  </si>
  <si>
    <t>(R = 87, G = 161, B = 223)</t>
  </si>
  <si>
    <t>Ofwat purple – 66%</t>
  </si>
  <si>
    <t>Quality control</t>
  </si>
  <si>
    <t>Ofwat purple 66%</t>
  </si>
  <si>
    <t>(R = 185, G = 123, B = 180)</t>
  </si>
  <si>
    <t>Ofwat yellow – 100%</t>
  </si>
  <si>
    <t>Temporary</t>
  </si>
  <si>
    <t>Ofwat yellow 100%</t>
  </si>
  <si>
    <t>(R = 255, G = 184, B = 29)</t>
  </si>
  <si>
    <t>Ofwat green – 66%</t>
  </si>
  <si>
    <t>Outputs</t>
  </si>
  <si>
    <t>Ofwat green 66%</t>
  </si>
  <si>
    <t>(R = 152, G = 197, B = 97)</t>
  </si>
  <si>
    <t>END</t>
  </si>
  <si>
    <t>Company name</t>
  </si>
  <si>
    <t>Acronym</t>
  </si>
  <si>
    <t>Affinity Water</t>
  </si>
  <si>
    <t>AFW</t>
  </si>
  <si>
    <t>Anglian Water</t>
  </si>
  <si>
    <t>ANH</t>
  </si>
  <si>
    <t>Bristol Water</t>
  </si>
  <si>
    <t>BRL</t>
  </si>
  <si>
    <t xml:space="preserve">Dŵr Cymru Welsh Water </t>
  </si>
  <si>
    <t>WSH</t>
  </si>
  <si>
    <t>Northumbrian Water</t>
  </si>
  <si>
    <t>NES</t>
  </si>
  <si>
    <t>Portsmouth Water</t>
  </si>
  <si>
    <t>PRT</t>
  </si>
  <si>
    <t>SES Water</t>
  </si>
  <si>
    <t>SES</t>
  </si>
  <si>
    <t>Southern Water</t>
  </si>
  <si>
    <t>SRN</t>
  </si>
  <si>
    <t>South East Water</t>
  </si>
  <si>
    <t>SEW</t>
  </si>
  <si>
    <t>South Staffordshire / Cambridge Water</t>
  </si>
  <si>
    <t>SSC</t>
  </si>
  <si>
    <t>South West Water</t>
  </si>
  <si>
    <t>SWB</t>
  </si>
  <si>
    <t>Thames Water</t>
  </si>
  <si>
    <t>TMS</t>
  </si>
  <si>
    <t>United Utilities</t>
  </si>
  <si>
    <t>NWT</t>
  </si>
  <si>
    <t>Wessex Water</t>
  </si>
  <si>
    <t>WSX</t>
  </si>
  <si>
    <t>Yorkshire Water</t>
  </si>
  <si>
    <t>YKY</t>
  </si>
  <si>
    <t xml:space="preserve">Hafren Dyfrdwy </t>
  </si>
  <si>
    <t>HDD</t>
  </si>
  <si>
    <t>Severn Trent England</t>
  </si>
  <si>
    <t>SVE</t>
  </si>
  <si>
    <t>Select company</t>
  </si>
  <si>
    <t>XXX</t>
  </si>
  <si>
    <t>REPORTS</t>
  </si>
  <si>
    <t>Sheet</t>
  </si>
  <si>
    <t>Section</t>
  </si>
  <si>
    <t>Sub-section</t>
  </si>
  <si>
    <t>PR24PD24_IN</t>
  </si>
  <si>
    <t>Run on 15 Nov 2024 15:37</t>
  </si>
  <si>
    <t>Reference</t>
  </si>
  <si>
    <t>Item description</t>
  </si>
  <si>
    <t>Unit</t>
  </si>
  <si>
    <t>Model</t>
  </si>
  <si>
    <t>2022-23</t>
  </si>
  <si>
    <t>2023-24</t>
  </si>
  <si>
    <t>2024-25</t>
  </si>
  <si>
    <t>C_PR24FM_BB3905AL_PR24</t>
  </si>
  <si>
    <t>Ofwat - Consumer price index (including housing costs) - Consumer Price Index (with housing) for April</t>
  </si>
  <si>
    <t>nr</t>
  </si>
  <si>
    <t>Price Review 2024</t>
  </si>
  <si>
    <t>C_PR24FM_BB3905MY_PR24</t>
  </si>
  <si>
    <t>Ofwat - Consumer price index (including housing costs) - Consumer Price Index (with housing) for May</t>
  </si>
  <si>
    <t>C_PR24FM_BB3905JN_PR24</t>
  </si>
  <si>
    <t>Ofwat - Consumer price index (including housing costs) - Consumer Price Index (with housing) for June</t>
  </si>
  <si>
    <t>C_PR24FM_BB3905JL_PR24</t>
  </si>
  <si>
    <t>Ofwat - Consumer price index (including housing costs) - Consumer Price Index (with housing) for July</t>
  </si>
  <si>
    <t>C_PR24FM_BB3905AT_PR24</t>
  </si>
  <si>
    <t>Ofwat - Consumer price index (including housing costs) - Consumer Price Index (with housing) for August</t>
  </si>
  <si>
    <t>C_PR24FM_BB3905SR_PR24</t>
  </si>
  <si>
    <t>Ofwat - Consumer price index (including housing costs) - Consumer Price Index (with housing) for September</t>
  </si>
  <si>
    <t>C_PR24FM_BB3905OR_PR24</t>
  </si>
  <si>
    <t>Ofwat - Consumer price index (including housing costs) - Consumer Price Index (with housing) for October</t>
  </si>
  <si>
    <t>C_PR24FM_BB3905NR_PR24</t>
  </si>
  <si>
    <t>Ofwat - Consumer price index (including housing costs) - Consumer Price Index (with housing) for November</t>
  </si>
  <si>
    <t>C_PR24FM_BB3905DR_PR24</t>
  </si>
  <si>
    <t>Ofwat - Consumer price index (including housing costs) - Consumer Price Index (with housing) for December</t>
  </si>
  <si>
    <t>C_PR24FM_BB3905JY_PR24</t>
  </si>
  <si>
    <t>Ofwat - Consumer price index (including housing costs) - Consumer Price Index (with housing) for January</t>
  </si>
  <si>
    <t>C_PR24FM_BB3905FY_PR24</t>
  </si>
  <si>
    <t>Ofwat - Consumer price index (including housing costs) - Consumer Price Index (with housing) for February</t>
  </si>
  <si>
    <t>C_PR24FM_BB3905MH_PR24</t>
  </si>
  <si>
    <t>Ofwat - Consumer price index (including housing costs) - Consumer Price Index (with housing) for March</t>
  </si>
  <si>
    <t>C_PR24PD01_APR3H_WR15_PR24</t>
  </si>
  <si>
    <t>Summary information on outcome delivery incentive payments - Initial calculation of end of period RCV adjustment by price control - Water resources</t>
  </si>
  <si>
    <t>£m</t>
  </si>
  <si>
    <t/>
  </si>
  <si>
    <t>C_PR24PD01_APR3H_WN16_PR24</t>
  </si>
  <si>
    <t>Summary information on outcome delivery incentive payments - Initial calculation of end of period RCV adjustment by price control - Water network plus</t>
  </si>
  <si>
    <t>C_PR24PD01_APR3H_WWN17_PR24</t>
  </si>
  <si>
    <t>Summary information on outcome delivery incentive payments - Initial calculation of end of period RCV adjustment by price control - Wastewater network plus</t>
  </si>
  <si>
    <t>C_PR24PD01_APR3H_BIO18_PR24</t>
  </si>
  <si>
    <t>Summary information on outcome delivery incentive payments - Initial calculation of end of period RCV adjustment by price control - Bioresources (sludge)</t>
  </si>
  <si>
    <t>C_PR24PD01_APR3H_DC21_PR24</t>
  </si>
  <si>
    <t>Summary information on outcome delivery incentive payments - Initial calculation of end of period RCV adjustment by price control - Additional control</t>
  </si>
  <si>
    <t>C_PR24PD11_PD11_12WR_PR24</t>
  </si>
  <si>
    <t>PR19 WINEP / NEP RCV adjustment in 2017-18 FYA (CPIH deflated) prices (WR)</t>
  </si>
  <si>
    <t>C_PR24PD11_PD11_12WN_PR24</t>
  </si>
  <si>
    <t>PR19 WINEP / NEP RCV adjustment in 2017-18 FYA (CPIH deflated) prices (WN)</t>
  </si>
  <si>
    <t>C_PR24PD11_PD11_12WWN_PR24</t>
  </si>
  <si>
    <t>PR19 WINEP / NEP RCV adjustment in 2017-18 FYA (CPIH deflated) prices (WWN)</t>
  </si>
  <si>
    <t>C_PR24PD11_PD11_12BIO_PR24</t>
  </si>
  <si>
    <t>PR19 WINEP / NEP RCV adjustment in 2017-18 FYA (CPIH deflated) prices (BR)</t>
  </si>
  <si>
    <t>C_PR24PD11_PD11_12ADDN1_PR24</t>
  </si>
  <si>
    <t>PR19 WINEP / NEP RCV adjustment in 2017-18 FYA (CPIH deflated) prices (ADDN1)</t>
  </si>
  <si>
    <t>C_PR24PD11_PD11_12ADDN2_PR24</t>
  </si>
  <si>
    <t>PR19 WINEP / NEP RCV adjustment in 2017-18 FYA (CPIH deflated) prices (ADDN2)</t>
  </si>
  <si>
    <t>C_PR24PD14_PD11_13WR_PR24</t>
  </si>
  <si>
    <t>PR19 Costs reconciliation RCV adjustment in 2017-18 FYA (CPIH deflated) prices (WR)</t>
  </si>
  <si>
    <t>C_PR24PD14_PD11_13WN_PR24</t>
  </si>
  <si>
    <t>PR19 Costs reconciliation RCV adjustment in 2017-18 FYA (CPIH deflated) prices (WN)</t>
  </si>
  <si>
    <t>C_PR24PD14_PD11_13WWN_PR24</t>
  </si>
  <si>
    <t>PR19 Costs reconciliation RCV adjustment in 2017-18 FYA (CPIH deflated) prices (WWN)</t>
  </si>
  <si>
    <t>C_PR24PD14_PD11_13BIO_PR24</t>
  </si>
  <si>
    <t>PR19 Costs reconciliation RCV adjustment in 2017-18 FYA (CPIH deflated) prices (BR)</t>
  </si>
  <si>
    <t>C_PR24PD14_PD11_13ADDN1_PR24</t>
  </si>
  <si>
    <t>PR19 Costs reconciliation RCV adjustment in 2017-18 FYA (CPIH deflated) prices (ADDN1)</t>
  </si>
  <si>
    <t>C_PR24PD14_PD11_13ADDN2_PR24</t>
  </si>
  <si>
    <t>PR19 Costs reconciliation RCV adjustment in 2017-18 FYA (CPIH deflated) prices (ADDN2)</t>
  </si>
  <si>
    <t>C_PR24PD16_PD11_14WR_PR24</t>
  </si>
  <si>
    <t>PR19 Land sales RCV adjustment in 2017-18 FYA (CPIH deflated) prices (WR)</t>
  </si>
  <si>
    <t>C_PR24PD16_PD11_14WN_PR24</t>
  </si>
  <si>
    <t>PR19 Land sales RCV adjustment in 2017-18 FYA (CPIH deflated) prices (WN)</t>
  </si>
  <si>
    <t>C_PR24PD16_PD11_14WWN_PR24</t>
  </si>
  <si>
    <t>PR19 Land sales RCV adjustment in 2017-18 FYA (CPIH deflated) prices (WWN)</t>
  </si>
  <si>
    <t>C_PR24PD16_PD11_14ADDN1_PR24</t>
  </si>
  <si>
    <t>PR19 Land sales RCV adjustment in 2017-18 FYA (CPIH deflated) prices (ADDN1)</t>
  </si>
  <si>
    <t>C_PR24PD16_PD11_14ADDN2_PR24</t>
  </si>
  <si>
    <t>PR19 Land sales RCV adjustment in 2017-18 FYA (CPIH deflated) prices (ADDN2)</t>
  </si>
  <si>
    <t>C_PR24PD17_PD11_15WR_PR24</t>
  </si>
  <si>
    <t>PR19 RPI-CPIH wedge RCV adjustment in 2017-18 FYA (CPIH deflated) prices (WR)</t>
  </si>
  <si>
    <t>C_PR24PD17_PD11_15WN_PR24</t>
  </si>
  <si>
    <t>PR19 RPI-CPIH wedge RCV adjustment in 2017-18 FYA (CPIH deflated) prices (WN)</t>
  </si>
  <si>
    <t>C_PR24PD17_PD11_15WWN_PR24</t>
  </si>
  <si>
    <t>PR19 RPI-CPIH wedge RCV adjustment in 2017-18 FYA (CPIH deflated) prices (WWN)</t>
  </si>
  <si>
    <t>C_PR24PD17_PD11_15BIO_PR24</t>
  </si>
  <si>
    <t>PR19 RPI-CPIH wedge RCV adjustment in 2017-18 FYA (CPIH deflated) prices (BR)</t>
  </si>
  <si>
    <t>C_PR24PD17_PD11_15ADDN1_PR24</t>
  </si>
  <si>
    <t>PR19 RPI-CPIH wedge RCV adjustment in 2017-18 FYA (CPIH deflated) prices (ADDN1)</t>
  </si>
  <si>
    <t>C_PR24PD17_PD11_15ADDN2_PR24</t>
  </si>
  <si>
    <t>PR19 RPI-CPIH wedge RCV adjustment in 2017-18 FYA (CPIH deflated) prices (ADDN2)</t>
  </si>
  <si>
    <t>C_PR24PD18_PD11_16WR_PR24</t>
  </si>
  <si>
    <t>PR19 Strategic regional water resources RCV adjustment in 2017-18 FYA (CPIH deflated) prices (WR)</t>
  </si>
  <si>
    <t>C_PR24PD18_PD11_16WN_PR24</t>
  </si>
  <si>
    <t>PR19 Strategic regional water resources RCV adjustment in 2017-18 FYA (CPIH deflated) prices (WN)</t>
  </si>
  <si>
    <t>C_PR24PD22_PD11_17WR_PR24</t>
  </si>
  <si>
    <t>PR19 Green recovery RCV adjustment in 2017-18 FYA (CPIH deflated) prices (WR)</t>
  </si>
  <si>
    <t>C_PR24PD22_PD11_17WN_PR24</t>
  </si>
  <si>
    <t>PR19 Green recovery RCV adjustment in 2017-18 FYA (CPIH deflated) prices (WN)</t>
  </si>
  <si>
    <t>C_PR24PD22_PD11_17WWN_PR24</t>
  </si>
  <si>
    <t>PR19 Green recovery RCV adjustment in 2017-18 FYA (CPIH deflated) prices (WWN)</t>
  </si>
  <si>
    <t>C_PR24PD22_PD11_17BIO_PR24</t>
  </si>
  <si>
    <t>PR19 Green recovery RCV adjustment in 2017-18 FYA (CPIH deflated) prices (BR)</t>
  </si>
  <si>
    <t>C_PR24PD00_PD11_19WR_PR24</t>
  </si>
  <si>
    <t>Other RCV adjustments in 2017-18 FYA (CPIH deflated) prices (WR)</t>
  </si>
  <si>
    <t>C_PR24PD00_PD11_19WN_PR24</t>
  </si>
  <si>
    <t>Other RCV adjustments in 2017-18 FYA (CPIH deflated) prices (WN)</t>
  </si>
  <si>
    <t>C_PR24PD00_PD11_19WWN_PR24</t>
  </si>
  <si>
    <t>Other RCV adjustments in 2017-18 FYA (CPIH deflated) prices (WWN)</t>
  </si>
  <si>
    <t>C_PR24PD00_PD11_19BIO_PR24</t>
  </si>
  <si>
    <t>Other RCV adjustments in 2017-18 FYA (CPIH deflated) prices (BR)</t>
  </si>
  <si>
    <t>C_PR24PD00_PD11_19ADDN1_PR24</t>
  </si>
  <si>
    <t>Other RCV adjustments in 2017-18 FYA (CPIH deflated) prices (ADDN1)</t>
  </si>
  <si>
    <t>C_PR24PD00_PD11_19ADDN2_PR24</t>
  </si>
  <si>
    <t>Other RCV adjustments in 2017-18 FYA (CPIH deflated) prices (ADDN2)</t>
  </si>
  <si>
    <t>C_PR24CA01_PD11_20WR_PR24</t>
  </si>
  <si>
    <t>PR24 Transitional expenditure programme RCV adjustment in 2022-23 FYA (CPIH deflated) prices (WR)</t>
  </si>
  <si>
    <t>C_PR24CA01_PD11_20WN_PR24</t>
  </si>
  <si>
    <t>PR24 Transitional expenditure programme RCV adjustment in 2022-23 FYA (CPIH deflated) prices (WN)</t>
  </si>
  <si>
    <t>C_PR24CA01_PD11_20WWN_PR24</t>
  </si>
  <si>
    <t>PR24 Transitional expenditure programme RCV adjustment in 2022-23 FYA (CPIH deflated) prices (WWN)</t>
  </si>
  <si>
    <t>C_PR24CA01_PD11_20BIO_PR24</t>
  </si>
  <si>
    <t>PR24 Transitional expenditure programme RCV adjustment in 2022-23 FYA (CPIH deflated) prices (BR)</t>
  </si>
  <si>
    <t>C_PR24CA01_PD11_20ADDN1_PR24</t>
  </si>
  <si>
    <t>PR24 Transitional expenditure programme RCV adjustment in 2022-23 FYA (CPIH deflated) prices (ADDN1)</t>
  </si>
  <si>
    <t>C_PR24CA01_PD11_20ADDN2_PR24</t>
  </si>
  <si>
    <t>PR24 Transitional expenditure programme RCV adjustment in 2022-23 FYA (CPIH deflated) prices (ADDN2)</t>
  </si>
  <si>
    <t>C_PR24CA01_PD11_21WR_PR24</t>
  </si>
  <si>
    <t>PR24 Defra accelerated programme RCV adjustment in 2022-23 FYA (CPIH deflated) prices (WR)</t>
  </si>
  <si>
    <t>C_PR24CA01_PD11_21WN_PR24</t>
  </si>
  <si>
    <t>PR24 Defra accelerated programme RCV adjustment in 2022-23 FYA (CPIH deflated) prices (WN)</t>
  </si>
  <si>
    <t>C_PR24CA01_PD11_21WWN_PR24</t>
  </si>
  <si>
    <t>PR24 Defra accelerated programme RCV adjustment in 2022-23 FYA (CPIH deflated) prices (WWN)</t>
  </si>
  <si>
    <t>C_PR24CA01_PD11_21BIO_PR24</t>
  </si>
  <si>
    <t>PR24 Defra accelerated programme RCV adjustment in 2022-23 FYA (CPIH deflated) prices (BR)</t>
  </si>
  <si>
    <t>C_PR24CA01_PD11_21ADDN1_PR24</t>
  </si>
  <si>
    <t>PR24 Defra accelerated programme RCV adjustment in 2022-23 FYA (CPIH deflated) prices (ADDN1)</t>
  </si>
  <si>
    <t>C_PR24CA01_PD11_21ADDN2_PR24</t>
  </si>
  <si>
    <t>PR24 Defra accelerated programme RCV adjustment in 2022-23 FYA (CPIH deflated) prices (ADDN2)</t>
  </si>
  <si>
    <t>PD11_01WR_PR24</t>
  </si>
  <si>
    <t>PR19 FD / CMA / IDoK closing RCV balances as at 31 March 2025 - Pre 2020 RCV - Closing RCV at 31 March 2025 in 2017-18 FYA RPI prices (from PR19 FD as updated by the CMA redetermination and IDoKs) - RPI inflated  [*** truncated]</t>
  </si>
  <si>
    <t>PD11_01WN_PR24</t>
  </si>
  <si>
    <t>PD11_01WWN_PR24</t>
  </si>
  <si>
    <t>PD11_01BIO_PR24</t>
  </si>
  <si>
    <t>PR19 FD / CMA / IDoK closing RCV balances as at 31 March 2025 - Pre 2020 RCV - Closing RCV at 31 March 2025 in 2017-18 FYA RPI prices (from PR19 FD as updated by the CMA redetermination and IDoKs) - RPI inflated RCV - Bioresources</t>
  </si>
  <si>
    <t>PD11_01ADDN1_PR24</t>
  </si>
  <si>
    <t>PD11_01ADDN2_PR24</t>
  </si>
  <si>
    <t>PD11_01TOT_PR24</t>
  </si>
  <si>
    <t>PR19 FD / CMA / IDoK closing RCV balances as at 31 March 2025 - Pre 2020 RCV - Closing RCV at 31 March 2025 in 2017-18 FYA RPI prices (from PR19 FD as updated by the CMA redetermination and IDoKs) - RPI inflated RCV - Total</t>
  </si>
  <si>
    <t>PD11_02WR_PR24</t>
  </si>
  <si>
    <t>PR19 FD / CMA / IDoK closing RCV balances as at 31 March 2025 - Pre 2020 RCV - Closing RCV at 31 March 2025 in 2017-18 FYA prices (from PR19 FD as updated by the CMA redetermination and IDoKs) - CPI inflated RCV - Water resources</t>
  </si>
  <si>
    <t>PD11_02WN_PR24</t>
  </si>
  <si>
    <t>PR19 FD / CMA / IDoK closing RCV balances as at 31 March 2025 - Pre 2020 RCV - Closing RCV at 31 March 2025 in 2017-18 FYA prices (from PR19 FD as updated by the CMA redetermination and IDoKs) - CPI inflated RCV - Water Network+</t>
  </si>
  <si>
    <t>PD11_02WWN_PR24</t>
  </si>
  <si>
    <t>PR19 FD / CMA / IDoK closing RCV balances as at 31 March 2025 - Pre 2020 RCV - Closing RCV at 31 March 2025 in 2017-18 FYA prices (from PR19 FD as updated by the CMA redetermination and IDoKs) - CPI inflated RCV  [*** truncated]</t>
  </si>
  <si>
    <t>PD11_02BIO_PR24</t>
  </si>
  <si>
    <t>PR19 FD / CMA / IDoK closing RCV balances as at 31 March 2025 - Pre 2020 RCV - Closing RCV at 31 March 2025 in 2017-18 FYA prices (from PR19 FD as updated by the CMA redetermination and IDoKs) - CPI inflated RCV - Bioresources</t>
  </si>
  <si>
    <t>PD11_02ADDN1_PR24</t>
  </si>
  <si>
    <t>PD11_02ADDN2_PR24</t>
  </si>
  <si>
    <t>PD11_02TOT_PR24</t>
  </si>
  <si>
    <t>PR19 FD / CMA / IDoK closing RCV balances as at 31 March 2025 - Pre 2020 RCV - Closing RCV at 31 March 2025 in 2017-18 FYA prices (from PR19 FD as updated by the CMA redetermination and IDoKs) - CPI inflated RCV - Total</t>
  </si>
  <si>
    <t>PD11_03WR_PR24</t>
  </si>
  <si>
    <t>PR19 FD / CMA / IDoK closing RCV balances as at 31 March 2025 - 2020-25 RCV - Closing RCV at 31 March 2025 in 2017-18 FYA prices (from PR19 FD as updated by the CMA redetermination and IDoKs) - Post 2020 investme [*** truncated]</t>
  </si>
  <si>
    <t>PD11_03WN_PR24</t>
  </si>
  <si>
    <t>PD11_03WWN_PR24</t>
  </si>
  <si>
    <t>PD11_03BIO_PR24</t>
  </si>
  <si>
    <t>PD11_03ADDN1_PR24</t>
  </si>
  <si>
    <t>PD11_03ADDN2_PR24</t>
  </si>
  <si>
    <t>PD11_03TOT_PR24</t>
  </si>
  <si>
    <t>PR19 FD / CMA / IDoK closing RCV balances as at 31 March 2025 - 2020-25 RCV - Closing RCV at 31 March 2025 in 2017-18 FYA prices (from PR19 FD as updated by the CMA redetermination and IDoKs) - Post 2020 investment RCV - Total</t>
  </si>
  <si>
    <t>PD11_04WR_PR24</t>
  </si>
  <si>
    <t>PR19 FD / CMA / IDoK closing RCV balances as at 31 March 2025 - Closing RCV at 31 March 2025 in 2017-18 FYA prices (from PR19 FD as updated by the CMA redetermination and IDoKs) - Water resources</t>
  </si>
  <si>
    <t>PD11_04WN_PR24</t>
  </si>
  <si>
    <t>PR19 FD / CMA / IDoK closing RCV balances as at 31 March 2025 - Closing RCV at 31 March 2025 in 2017-18 FYA prices (from PR19 FD as updated by the CMA redetermination and IDoKs) - Water Network+</t>
  </si>
  <si>
    <t>PD11_04WWN_PR24</t>
  </si>
  <si>
    <t>PR19 FD / CMA / IDoK closing RCV balances as at 31 March 2025 - Closing RCV at 31 March 2025 in 2017-18 FYA prices (from PR19 FD as updated by the CMA redetermination and IDoKs) - Wastewater Network+</t>
  </si>
  <si>
    <t>PD11_04BIO_PR24</t>
  </si>
  <si>
    <t>PR19 FD / CMA / IDoK closing RCV balances as at 31 March 2025 - Closing RCV at 31 March 2025 in 2017-18 FYA prices (from PR19 FD as updated by the CMA redetermination and IDoKs) - Bioresources</t>
  </si>
  <si>
    <t>PD11_04ADDN1_PR24</t>
  </si>
  <si>
    <t>PR19 FD / CMA / IDoK closing RCV balances as at 31 March 2025 - Closing RCV at 31 March 2025 in 2017-18 FYA prices (from PR19 FD as updated by the CMA redetermination and IDoKs) - Additional Control 1</t>
  </si>
  <si>
    <t>PD11_04ADDN2_PR24</t>
  </si>
  <si>
    <t>PR19 FD / CMA / IDoK closing RCV balances as at 31 March 2025 - Closing RCV at 31 March 2025 in 2017-18 FYA prices (from PR19 FD as updated by the CMA redetermination and IDoKs) - Additional Control 2</t>
  </si>
  <si>
    <t>PD11_04TOT_PR24</t>
  </si>
  <si>
    <t>PR19 FD / CMA / IDoK closing RCV balances as at 31 March 2025 - Closing RCV at 31 March 2025 in 2017-18 FYA prices (from PR19 FD as updated by the CMA redetermination and IDoKs) - Total</t>
  </si>
  <si>
    <t>C_APP27048_PR19PD016_PR24</t>
  </si>
  <si>
    <t>PR14 Blind Year reconciliation end-of-period RCV midnight adjustments as at 31 March 2025 - PR14 BYR ODI RCV adjustment in 2017-18 FYA (CPIH deflated) prices - Water resources</t>
  </si>
  <si>
    <t>C_APP27049_PR19PD016_PR24</t>
  </si>
  <si>
    <t>PR14 Blind Year reconciliation end-of-period RCV midnight adjustments as at 31 March 2025 - PR14 BYR ODI RCV adjustment in 2017-18 FYA (CPIH deflated) prices - Water Network+</t>
  </si>
  <si>
    <t>C_APP27050_PR19PD016_PR24</t>
  </si>
  <si>
    <t>PR14 Blind Year reconciliation end-of-period RCV midnight adjustments as at 31 March 2025 - PR14 BYR ODI RCV adjustment in 2017-18 FYA (CPIH deflated) prices - Wastewater Network+</t>
  </si>
  <si>
    <t>C_APP27051_PR19PD016_PR24</t>
  </si>
  <si>
    <t>PR14 Blind Year reconciliation end-of-period RCV midnight adjustments as at 31 March 2025 - PR14 BYR ODI RCV adjustment in 2017-18 FYA (CPIH deflated) prices - Additional Control 1</t>
  </si>
  <si>
    <t>PD11_05ADDN2_PR24</t>
  </si>
  <si>
    <t>PR14 Blind Year reconciliation end-of-period RCV midnight adjustments as at 31 March 2025 - PR14 BYR ODI RCV adjustment in 2017-18 FYA (CPIH deflated) prices - Additional Control 2</t>
  </si>
  <si>
    <t>PD11_05TOT_PR24</t>
  </si>
  <si>
    <t>PR14 Blind Year reconciliation end-of-period RCV midnight adjustments as at 31 March 2025 - PR14 BYR ODI RCV adjustment in 2017-18 FYA (CPIH deflated) prices - Total</t>
  </si>
  <si>
    <t>PD11_06WR_PR24</t>
  </si>
  <si>
    <t>PR14 Blind Year reconciliation end-of-period RCV midnight adjustments as at 31 March 2025 - PR14 BYR Totex menu RCV adjustment in 2017-18 FYA (CPIH deflated) prices - Water resources</t>
  </si>
  <si>
    <t>PD11_06WN_PR24</t>
  </si>
  <si>
    <t>PR14 Blind Year reconciliation end-of-period RCV midnight adjustments as at 31 March 2025 - PR14 BYR Totex menu RCV adjustment in 2017-18 FYA (CPIH deflated) prices - Water Network+</t>
  </si>
  <si>
    <t>C_WWS15022_PR19PD016_PR24</t>
  </si>
  <si>
    <t>PR14 Blind Year reconciliation end-of-period RCV midnight adjustments as at 31 March 2025 - PR14 BYR Totex menu RCV adjustment in 2017-18 FYA (CPIH deflated) prices - Wastewater Network+</t>
  </si>
  <si>
    <t>C_WWS15022DMMY_PR19PD016_PR24</t>
  </si>
  <si>
    <t>PR14 Blind Year reconciliation end-of-period RCV midnight adjustments as at 31 March 2025 - PR14 BYR Totex menu RCV adjustment in 2017-18 FYA (CPIH deflated) prices - Additional Control 1</t>
  </si>
  <si>
    <t>PD11_06ADDN2_PR24</t>
  </si>
  <si>
    <t>PR14 Blind Year reconciliation end-of-period RCV midnight adjustments as at 31 March 2025 - PR14 BYR Totex menu RCV adjustment in 2017-18 FYA (CPIH deflated) prices - Additional Control 2</t>
  </si>
  <si>
    <t>PD11_06TOT_PR24</t>
  </si>
  <si>
    <t>PR14 Blind Year reconciliation end-of-period RCV midnight adjustments as at 31 March 2025 - PR14 BYR Totex menu RCV adjustment in 2017-18 FYA (CPIH deflated) prices - Total</t>
  </si>
  <si>
    <t>PD11_07WR_PR24</t>
  </si>
  <si>
    <t>PR14 Blind Year reconciliation end-of-period RCV midnight adjustments as at 31 March 2025 - PR14 BYR Land sales RCV adjustment in 2017-18 FYA (CPIH deflated) prices - Water resources</t>
  </si>
  <si>
    <t>PD11_07WN_PR24</t>
  </si>
  <si>
    <t>PR14 Blind Year reconciliation end-of-period RCV midnight adjustments as at 31 March 2025 - PR14 BYR Land sales RCV adjustment in 2017-18 FYA (CPIH deflated) prices - Water Network+</t>
  </si>
  <si>
    <t>C_A7011W_PR19PD016</t>
  </si>
  <si>
    <t>Water ~ NPV effect of 50% of proceeds from disposals of interest in land at 2017-18 FYA CPIH deflated price base - BY Adjustment</t>
  </si>
  <si>
    <t>C_A7011WW_PR19PD016_PR24</t>
  </si>
  <si>
    <t>PR14 Blind Year reconciliation end-of-period RCV midnight adjustments as at 31 March 2025 - PR14 BYR Land sales RCV adjustment in 2017-18 FYA (CPIH deflated) prices - Wastewater Network+</t>
  </si>
  <si>
    <t>C_A7011DMMY_PR19PD016_PR24</t>
  </si>
  <si>
    <t>PR14 Blind Year reconciliation end-of-period RCV midnight adjustments as at 31 March 2025 - PR14 BYR Land sales RCV adjustment in 2017-18 FYA (CPIH deflated) prices - Additional Control 1</t>
  </si>
  <si>
    <t>PD11_07ADDN2_PR24</t>
  </si>
  <si>
    <t>PR14 Blind Year reconciliation end-of-period RCV midnight adjustments as at 31 March 2025 - PR14 BYR Land sales RCV adjustment in 2017-18 FYA (CPIH deflated) prices - Additional Control 2</t>
  </si>
  <si>
    <t>PD11_07TOT_PR24</t>
  </si>
  <si>
    <t>PR14 Blind Year reconciliation end-of-period RCV midnight adjustments as at 31 March 2025 - PR14 BYR Land sales RCV adjustment in 2017-18 FYA (CPIH deflated) prices - Total</t>
  </si>
  <si>
    <t>C402_PR19PD016_PR24</t>
  </si>
  <si>
    <t>PR14 Blind Year reconciliation end-of-period RCV midnight adjustments as at 31 March 2025 - PR14 BYR RPI-CPIH wedge RCV adjustment in 2017-18 FYA (CPIH deflated) prices - Water resources</t>
  </si>
  <si>
    <t>C403_PR19PD016_PR24</t>
  </si>
  <si>
    <t>PR14 Blind Year reconciliation end-of-period RCV midnight adjustments as at 31 March 2025 - PR14 BYR RPI-CPIH wedge RCV adjustment in 2017-18 FYA (CPIH deflated) prices - Water Network+</t>
  </si>
  <si>
    <t>C412_PR19PD016_PR24</t>
  </si>
  <si>
    <t>PR14 Blind Year reconciliation end-of-period RCV midnight adjustments as at 31 March 2025 - PR14 BYR RPI-CPIH wedge RCV adjustment in 2017-18 FYA (CPIH deflated) prices - Wastewater Network+</t>
  </si>
  <si>
    <t>C413_PR19PD016_PR24</t>
  </si>
  <si>
    <t>PR14 Blind Year reconciliation end-of-period RCV midnight adjustments as at 31 March 2025 - PR14 BYR RPI-CPIH wedge RCV adjustment in 2017-18 FYA (CPIH deflated) prices - Bioresources</t>
  </si>
  <si>
    <t>C422_PR19PD016_PR24</t>
  </si>
  <si>
    <t>PR14 Blind Year reconciliation end-of-period RCV midnight adjustments as at 31 March 2025 - PR14 BYR RPI-CPIH wedge RCV adjustment in 2017-18 FYA (CPIH deflated) prices - Additional Control 1</t>
  </si>
  <si>
    <t>PD11_08ADDN2_PR24</t>
  </si>
  <si>
    <t>PR14 Blind Year reconciliation end-of-period RCV midnight adjustments as at 31 March 2025 - PR14 BYR RPI-CPIH wedge RCV adjustment in 2017-18 FYA (CPIH deflated) prices - Additional Control 2</t>
  </si>
  <si>
    <t>PD11_08TOT_PR24</t>
  </si>
  <si>
    <t>PR14 Blind Year reconciliation end-of-period RCV midnight adjustments as at 31 March 2025 - PR14 BYR RPI-CPIH wedge RCV adjustment in 2017-18 FYA (CPIH deflated) prices - Total</t>
  </si>
  <si>
    <t>PD11_09WR_PR24</t>
  </si>
  <si>
    <t>PR14 Blind Year reconciliation end-of-period RCV midnight adjustments as at 31 March 2025 - PR14 BYR Other RCV adjustment in 2017-18 FYA (CPIH deflated) prices - Water resources</t>
  </si>
  <si>
    <t>PD11_09WN_PR24</t>
  </si>
  <si>
    <t>PR14 Blind Year reconciliation end-of-period RCV midnight adjustments as at 31 March 2025 - PR14 BYR Other RCV adjustment in 2017-18 FYA (CPIH deflated) prices - Water Network+</t>
  </si>
  <si>
    <t>C040_PR19PD016_PR24</t>
  </si>
  <si>
    <t>PR14 Blind Year reconciliation end-of-period RCV midnight adjustments as at 31 March 2025 - PR14 BYR Other RCV adjustment in 2017-18 FYA (CPIH deflated) prices - Wastewater Network+</t>
  </si>
  <si>
    <t>C050_PR19PD016_PR24</t>
  </si>
  <si>
    <t>PR14 Blind Year reconciliation end-of-period RCV midnight adjustments as at 31 March 2025 - PR14 BYR Other RCV adjustment in 2017-18 FYA (CPIH deflated) prices - Additional Control 1</t>
  </si>
  <si>
    <t>PD11_09ADDN2_PR24</t>
  </si>
  <si>
    <t>PR14 Blind Year reconciliation end-of-period RCV midnight adjustments as at 31 March 2025 - PR14 BYR Other RCV adjustment in 2017-18 FYA (CPIH deflated) prices - Additional Control 2</t>
  </si>
  <si>
    <t>PD11_09TOT_PR24</t>
  </si>
  <si>
    <t>PR14 Blind Year reconciliation end-of-period RCV midnight adjustments as at 31 March 2025 - PR14 BYR Other RCV adjustment in 2017-18 FYA (CPIH deflated) prices - Total</t>
  </si>
  <si>
    <t>C_APP8022WR_PR19PD016_PR24</t>
  </si>
  <si>
    <t>PR14 Blind Year reconciliation end-of-period RCV midnight adjustments as at 31 March 2025 - PR14 IFRS16 RCV adjustment in 2017-18 FYA (CPIH deflated) prices - Water resources</t>
  </si>
  <si>
    <t>C_APP8022WN_PR19PD016_PR24</t>
  </si>
  <si>
    <t>PR14 Blind Year reconciliation end-of-period RCV midnight adjustments as at 31 March 2025 - PR14 IFRS16 RCV adjustment in 2017-18 FYA (CPIH deflated) prices - Water Network+</t>
  </si>
  <si>
    <t>C_APP8022WWN_PR19PD016_PR24</t>
  </si>
  <si>
    <t>PR14 Blind Year reconciliation end-of-period RCV midnight adjustments as at 31 March 2025 - PR14 IFRS16 RCV adjustment in 2017-18 FYA (CPIH deflated) prices - Wastewater Network+</t>
  </si>
  <si>
    <t>C_APP8022BIO_PR19PD016_PR24</t>
  </si>
  <si>
    <t>PR14 Blind Year reconciliation end-of-period RCV midnight adjustments as at 31 March 2025 - PR14 IFRS16 RCV adjustment in 2017-18 FYA (CPIH deflated) prices - Bioresources</t>
  </si>
  <si>
    <t>C_APP8022DMMY_PR19PD016_PR24</t>
  </si>
  <si>
    <t>PR14 Blind Year reconciliation end-of-period RCV midnight adjustments as at 31 March 2025 - PR14 IFRS16 RCV adjustment in 2017-18 FYA (CPIH deflated) prices - Additional Control 1</t>
  </si>
  <si>
    <t>PD11_10ADDN2_PR24</t>
  </si>
  <si>
    <t>PR14 Blind Year reconciliation end-of-period RCV midnight adjustments as at 31 March 2025 - PR14 IFRS16 RCV adjustment in 2017-18 FYA (CPIH deflated) prices - Additional Control 2</t>
  </si>
  <si>
    <t>PD11_10TOT_PR24</t>
  </si>
  <si>
    <t>PR14 Blind Year reconciliation end-of-period RCV midnight adjustments as at 31 March 2025 - PR14 IFRS16 RCV adjustment in 2017-18 FYA (CPIH deflated) prices - Total</t>
  </si>
  <si>
    <t>PD11_11WR_PR24</t>
  </si>
  <si>
    <t>PR19 reconciliation end-of-period RCV midnight adjustments as at 31 March 2025 - PR19 ODI RCV adjustment in 2017-18 FYA (CPIH deflated) prices - Water resources</t>
  </si>
  <si>
    <t>PD11_11WN_PR24</t>
  </si>
  <si>
    <t>PR19 reconciliation end-of-period RCV midnight adjustments as at 31 March 2025 - PR19 ODI RCV adjustment in 2017-18 FYA (CPIH deflated) prices - Water Network+</t>
  </si>
  <si>
    <t>PD11_11WWN_PR24</t>
  </si>
  <si>
    <t>PR19 reconciliation end-of-period RCV midnight adjustments as at 31 March 2025 - PR19 ODI RCV adjustment in 2017-18 FYA (CPIH deflated) prices - Wastewater Network+</t>
  </si>
  <si>
    <t>PD11_11BIO_PR24</t>
  </si>
  <si>
    <t>PR19 reconciliation end-of-period RCV midnight adjustments as at 31 March 2025 - PR19 ODI RCV adjustment in 2017-18 FYA (CPIH deflated) prices - Bioresources</t>
  </si>
  <si>
    <t>PD11_11ADDN1_PR24</t>
  </si>
  <si>
    <t>PR19 reconciliation end-of-period RCV midnight adjustments as at 31 March 2025 - PR19 ODI RCV adjustment in 2017-18 FYA (CPIH deflated) prices - Additional Control 1</t>
  </si>
  <si>
    <t>PD11_11ADDN2_PR24</t>
  </si>
  <si>
    <t>PR19 reconciliation end-of-period RCV midnight adjustments as at 31 March 2025 - PR19 ODI RCV adjustment in 2017-18 FYA (CPIH deflated) prices - Additional Control 2</t>
  </si>
  <si>
    <t>PD11_11TOT_PR24</t>
  </si>
  <si>
    <t>PR19 reconciliation end-of-period RCV midnight adjustments as at 31 March 2025 - PR19 ODI RCV adjustment in 2017-18 FYA (CPIH deflated) prices - Total</t>
  </si>
  <si>
    <t>PD11_12WR_PR24</t>
  </si>
  <si>
    <t>PR19 reconciliation end-of-period RCV midnight adjustments as at 31 March 2025 - PR19 WINEP / NEP RCV adjustment in 2017-18 FYA (CPIH deflated) prices - Water resources</t>
  </si>
  <si>
    <t>PD11_12WN_PR24</t>
  </si>
  <si>
    <t>PR19 reconciliation end-of-period RCV midnight adjustments as at 31 March 2025 - PR19 WINEP / NEP RCV adjustment in 2017-18 FYA (CPIH deflated) prices - Water Network+</t>
  </si>
  <si>
    <t>PD11_12WWN_PR24</t>
  </si>
  <si>
    <t>PR19 reconciliation end-of-period RCV midnight adjustments as at 31 March 2025 - PR19 WINEP / NEP RCV adjustment in 2017-18 FYA (CPIH deflated) prices - Wastewater Network+</t>
  </si>
  <si>
    <t>PD11_12BIO_PR24</t>
  </si>
  <si>
    <t>PR19 reconciliation end-of-period RCV midnight adjustments as at 31 March 2025 - PR19 WINEP / NEP RCV adjustment in 2017-18 FYA (CPIH deflated) prices - Bioresources</t>
  </si>
  <si>
    <t>PD11_12ADDN1_PR24</t>
  </si>
  <si>
    <t>PR19 reconciliation end-of-period RCV midnight adjustments as at 31 March 2025 - PR19 WINEP / NEP RCV adjustment in 2017-18 FYA (CPIH deflated) prices - Additional Control 1</t>
  </si>
  <si>
    <t>PD11_12ADDN2_PR24</t>
  </si>
  <si>
    <t>PR19 reconciliation end-of-period RCV midnight adjustments as at 31 March 2025 - PR19 WINEP / NEP RCV adjustment in 2017-18 FYA (CPIH deflated) prices - Additional Control 2</t>
  </si>
  <si>
    <t>PD11_12TOT_PR24</t>
  </si>
  <si>
    <t>PR19 reconciliation end-of-period RCV midnight adjustments as at 31 March 2025 - PR19 WINEP / NEP RCV adjustment in 2017-18 FYA (CPIH deflated) prices - Total</t>
  </si>
  <si>
    <t>PD11_13WR_PR24</t>
  </si>
  <si>
    <t>PR19 reconciliation end-of-period RCV midnight adjustments as at 31 March 2025 - PR19 Costs reconciliation RCV adjustment in 2017-18 FYA (CPIH deflated) prices - Water resources</t>
  </si>
  <si>
    <t>PD11_13WN_PR24</t>
  </si>
  <si>
    <t>PR19 reconciliation end-of-period RCV midnight adjustments as at 31 March 2025 - PR19 Costs reconciliation RCV adjustment in 2017-18 FYA (CPIH deflated) prices - Water Network+</t>
  </si>
  <si>
    <t>PD11_13WWN_PR24</t>
  </si>
  <si>
    <t>PR19 reconciliation end-of-period RCV midnight adjustments as at 31 March 2025 - PR19 Costs reconciliation RCV adjustment in 2017-18 FYA (CPIH deflated) prices - Wastewater Network+</t>
  </si>
  <si>
    <t>PD11_13BIO_PR24</t>
  </si>
  <si>
    <t>PR19 reconciliation end-of-period RCV midnight adjustments as at 31 March 2025 - PR19 Costs reconciliation RCV adjustment in 2017-18 FYA (CPIH deflated) prices - Bioresources</t>
  </si>
  <si>
    <t>PD11_13ADDN1_PR24</t>
  </si>
  <si>
    <t>PR19 reconciliation end-of-period RCV midnight adjustments as at 31 March 2025 - PR19 Costs reconciliation RCV adjustment in 2017-18 FYA (CPIH deflated) prices - Additional Control 1</t>
  </si>
  <si>
    <t>PD11_13ADDN2_PR24</t>
  </si>
  <si>
    <t>PR19 reconciliation end-of-period RCV midnight adjustments as at 31 March 2025 - PR19 Costs reconciliation RCV adjustment in 2017-18 FYA (CPIH deflated) prices - Additional Control 2</t>
  </si>
  <si>
    <t>PD11_13TOT_PR24</t>
  </si>
  <si>
    <t>PR19 reconciliation end-of-period RCV midnight adjustments as at 31 March 2025 - PR19 Costs reconciliation RCV adjustment in 2017-18 FYA (CPIH deflated) prices - Total</t>
  </si>
  <si>
    <t>PD11_14WR_PR24</t>
  </si>
  <si>
    <t>PR19 reconciliation end-of-period RCV midnight adjustments as at 31 March 2025 - PR19 Land sales RCV adjustment in 2017-18 FYA (CPIH deflated) prices - Water resources</t>
  </si>
  <si>
    <t>PD11_14WN_PR24</t>
  </si>
  <si>
    <t>PR19 reconciliation end-of-period RCV midnight adjustments as at 31 March 2025 - PR19 Land sales RCV adjustment in 2017-18 FYA (CPIH deflated) prices - Water Network+</t>
  </si>
  <si>
    <t>PD11_14WWN_PR24</t>
  </si>
  <si>
    <t>PR19 reconciliation end-of-period RCV midnight adjustments as at 31 March 2025 - PR19 Land sales RCV adjustment in 2017-18 FYA (CPIH deflated) prices - Wastewater Network+</t>
  </si>
  <si>
    <t>PD11_14ADDN1_PR24</t>
  </si>
  <si>
    <t>PR19 reconciliation end-of-period RCV midnight adjustments as at 31 March 2025 - PR19 Land sales RCV adjustment in 2017-18 FYA (CPIH deflated) prices - Additional Control 1</t>
  </si>
  <si>
    <t>PD11_14ADDN2_PR24</t>
  </si>
  <si>
    <t>PR19 reconciliation end-of-period RCV midnight adjustments as at 31 March 2025 - PR19 Land sales RCV adjustment in 2017-18 FYA (CPIH deflated) prices - Additional Control 2</t>
  </si>
  <si>
    <t>PD11_14TOT_PR24</t>
  </si>
  <si>
    <t>PR19 reconciliation end-of-period RCV midnight adjustments as at 31 March 2025 - PR19 Land sales RCV adjustment in 2017-18 FYA (CPIH deflated) prices - Total</t>
  </si>
  <si>
    <t>PD11_15WR_PR24</t>
  </si>
  <si>
    <t>PR19 reconciliation end-of-period RCV midnight adjustments as at 31 March 2025 - PR19 RPI-CPIH wedge RCV adjustment in 2017-18 FYA (CPIH deflated) prices - Water resources</t>
  </si>
  <si>
    <t>PD11_15WN_PR24</t>
  </si>
  <si>
    <t>PR19 reconciliation end-of-period RCV midnight adjustments as at 31 March 2025 - PR19 RPI-CPIH wedge RCV adjustment in 2017-18 FYA (CPIH deflated) prices - Water Network+</t>
  </si>
  <si>
    <t>PD11_15WWN_PR24</t>
  </si>
  <si>
    <t>PR19 reconciliation end-of-period RCV midnight adjustments as at 31 March 2025 - PR19 RPI-CPIH wedge RCV adjustment in 2017-18 FYA (CPIH deflated) prices - Wastewater Network+</t>
  </si>
  <si>
    <t>PD11_15BIO_PR24</t>
  </si>
  <si>
    <t>PR19 reconciliation end-of-period RCV midnight adjustments as at 31 March 2025 - PR19 RPI-CPIH wedge RCV adjustment in 2017-18 FYA (CPIH deflated) prices - Bioresources</t>
  </si>
  <si>
    <t>PD11_15ADDN1_PR24</t>
  </si>
  <si>
    <t>PR19 reconciliation end-of-period RCV midnight adjustments as at 31 March 2025 - PR19 RPI-CPIH wedge RCV adjustment in 2017-18 FYA (CPIH deflated) prices - Additional Control 1</t>
  </si>
  <si>
    <t>PD11_15ADDN2_PR24</t>
  </si>
  <si>
    <t>PR19 reconciliation end-of-period RCV midnight adjustments as at 31 March 2025 - PR19 RPI-CPIH wedge RCV adjustment in 2017-18 FYA (CPIH deflated) prices - Additional Control 2</t>
  </si>
  <si>
    <t>PD11_15TOT_PR24</t>
  </si>
  <si>
    <t>PR19 reconciliation end-of-period RCV midnight adjustments as at 31 March 2025 - PR19 RPI-CPIH wedge RCV adjustment in 2017-18 FYA (CPIH deflated) prices - Total</t>
  </si>
  <si>
    <t>PD11_16WR_PR24</t>
  </si>
  <si>
    <t>PR19 reconciliation end-of-period RCV midnight adjustments as at 31 March 2025 - PR19 Strategic regional water resources RCV adjustment in 2017-18 FYA (CPIH deflated) prices - Water resources</t>
  </si>
  <si>
    <t>PD11_16WN_PR24</t>
  </si>
  <si>
    <t>PR19 reconciliation end-of-period RCV midnight adjustments as at 31 March 2025 - PR19 Strategic regional water resources RCV adjustment in 2017-18 FYA (CPIH deflated) prices - Water Network+</t>
  </si>
  <si>
    <t>PD11_16TOT_PR24</t>
  </si>
  <si>
    <t>PR19 reconciliation end-of-period RCV midnight adjustments as at 31 March 2025 - PR19 Strategic regional water resources RCV adjustment in 2017-18 FYA (CPIH deflated) prices - Total</t>
  </si>
  <si>
    <t>PD11_17WR_PR24</t>
  </si>
  <si>
    <t>PR19 reconciliation end-of-period RCV midnight adjustments as at 31 March 2025 - PR19 Green recovery RCV adjustment in 2017-18 FYA (CPIH deflated) prices - Water resources</t>
  </si>
  <si>
    <t>PD11_17WN_PR24</t>
  </si>
  <si>
    <t>PR19 reconciliation end-of-period RCV midnight adjustments as at 31 March 2025 - PR19 Green recovery RCV adjustment in 2017-18 FYA (CPIH deflated) prices - Water Network+</t>
  </si>
  <si>
    <t>PD11_17WWN_PR24</t>
  </si>
  <si>
    <t>PR19 reconciliation end-of-period RCV midnight adjustments as at 31 March 2025 - PR19 Green recovery RCV adjustment in 2017-18 FYA (CPIH deflated) prices - Wastewater Network+</t>
  </si>
  <si>
    <t>PD11_17BIO_PR24</t>
  </si>
  <si>
    <t>PR19 reconciliation end-of-period RCV midnight adjustments as at 31 March 2025 - PR19 Green recovery RCV adjustment in 2017-18 FYA (CPIH deflated) prices - Bioresources</t>
  </si>
  <si>
    <t>PD11_17TOT_PR24</t>
  </si>
  <si>
    <t>PR19 reconciliation end-of-period RCV midnight adjustments as at 31 March 2025 - PR19 Green recovery RCV adjustment in 2017-18 FYA (CPIH deflated) prices - Total</t>
  </si>
  <si>
    <t>PD11_18ADDN1_PR24</t>
  </si>
  <si>
    <t>PR19 reconciliation end-of-period RCV midnight adjustments as at 31 March 2025 - PR19 Havant Thicket activities RCV adjustment in 2017-18 FYA (CPIH deflated) prices - Additional Control 1</t>
  </si>
  <si>
    <t>PD11_18ADDN2_PR24</t>
  </si>
  <si>
    <t>PR19 reconciliation end-of-period RCV midnight adjustments as at 31 March 2025 - PR19 Havant Thicket activities RCV adjustment in 2017-18 FYA (CPIH deflated) prices - Additional Control 2</t>
  </si>
  <si>
    <t>PD11_18TOT_PR24</t>
  </si>
  <si>
    <t>PR19 reconciliation end-of-period RCV midnight adjustments as at 31 March 2025 - PR19 Havant Thicket activities RCV adjustment in 2017-18 FYA (CPIH deflated) prices - Total</t>
  </si>
  <si>
    <t>PD11_19WR_PR24</t>
  </si>
  <si>
    <t>PR19 reconciliation end-of-period RCV midnight adjustments as at 31 March 2025 - Other RCV adjustments in 2017-18 FYA (CPIH deflated) prices - Water resources</t>
  </si>
  <si>
    <t>PD11_19WN_PR24</t>
  </si>
  <si>
    <t>PR19 reconciliation end-of-period RCV midnight adjustments as at 31 March 2025 - Other RCV adjustments in 2017-18 FYA (CPIH deflated) prices - Water Network+</t>
  </si>
  <si>
    <t>PD11_19WWN_PR24</t>
  </si>
  <si>
    <t>PR19 reconciliation end-of-period RCV midnight adjustments as at 31 March 2025 - Other RCV adjustments in 2017-18 FYA (CPIH deflated) prices - Wastewater Network+</t>
  </si>
  <si>
    <t>PD11_19BIO_PR24</t>
  </si>
  <si>
    <t>PR19 reconciliation end-of-period RCV midnight adjustments as at 31 March 2025 - Other RCV adjustments in 2017-18 FYA (CPIH deflated) prices - Bioresources</t>
  </si>
  <si>
    <t>PD11_19ADDN1_PR24</t>
  </si>
  <si>
    <t>PR19 reconciliation end-of-period RCV midnight adjustments as at 31 March 2025 - Other RCV adjustments in 2017-18 FYA (CPIH deflated) prices - Additional Control 1</t>
  </si>
  <si>
    <t>PD11_19ADDN2_PR24</t>
  </si>
  <si>
    <t>PR19 reconciliation end-of-period RCV midnight adjustments as at 31 March 2025 - Other RCV adjustments in 2017-18 FYA (CPIH deflated) prices - Additional Control 2</t>
  </si>
  <si>
    <t>PD11_19TOT_PR24</t>
  </si>
  <si>
    <t>PR19 reconciliation end-of-period RCV midnight adjustments as at 31 March 2025 - Other RCV adjustments in 2017-18 FYA (CPIH deflated) prices - Total</t>
  </si>
  <si>
    <t>PD11_20WR_PR24</t>
  </si>
  <si>
    <t>PR24 end-of-period RCV midnight adjustments as at 31 March 2025 - PR24 Transitional expenditure programme RCV adjustment in 2017-18 FYA (CPIH deflated) prices - Water resources</t>
  </si>
  <si>
    <t>PD11_20WN_PR24</t>
  </si>
  <si>
    <t>PR24 end-of-period RCV midnight adjustments as at 31 March 2025 - PR24 Transitional expenditure programme RCV adjustment in 2017-18 FYA (CPIH deflated) prices - Water Network+</t>
  </si>
  <si>
    <t>PD11_20WWN_PR24</t>
  </si>
  <si>
    <t>PR24 end-of-period RCV midnight adjustments as at 31 March 2025 - PR24 Transitional expenditure programme RCV adjustment in 2017-18 FYA (CPIH deflated) prices - Wastewater Network+</t>
  </si>
  <si>
    <t>PD11_20BIO_PR24</t>
  </si>
  <si>
    <t>PR24 end-of-period RCV midnight adjustments as at 31 March 2025 - PR24 Transitional expenditure programme RCV adjustment in 2017-18 FYA (CPIH deflated) prices - Bioresources</t>
  </si>
  <si>
    <t>PD11_20ADDN1_PR24</t>
  </si>
  <si>
    <t>PR24 end-of-period RCV midnight adjustments as at 31 March 2025 - PR24 Transitional expenditure programme RCV adjustment in 2017-18 FYA (CPIH deflated) prices - Additional Control 1</t>
  </si>
  <si>
    <t>PD11_20ADDN2_PR24</t>
  </si>
  <si>
    <t>PR24 end-of-period RCV midnight adjustments as at 31 March 2025 - PR24 Transitional expenditure programme RCV adjustment in 2017-18 FYA (CPIH deflated) prices - Additional Control 2</t>
  </si>
  <si>
    <t>PD11_20TOT_PR24</t>
  </si>
  <si>
    <t>PR24 end-of-period RCV midnight adjustments as at 31 March 2025 - PR24 Transitional expenditure programme RCV adjustment in 2017-18 FYA (CPIH deflated) prices - Total</t>
  </si>
  <si>
    <t>PD11_21WR_PR24</t>
  </si>
  <si>
    <t>PR24 end-of-period RCV midnight adjustments as at 31 March 2025 - PR24 Defra accelerated programme RCV adjustment in 2017-18 FYA (CPIH deflated) prices - Water resources</t>
  </si>
  <si>
    <t>PD11_21WN_PR24</t>
  </si>
  <si>
    <t>PR24 end-of-period RCV midnight adjustments as at 31 March 2025 - PR24 Defra accelerated programme RCV adjustment in 2017-18 FYA (CPIH deflated) prices - Water Network+</t>
  </si>
  <si>
    <t>PD11_21WWN_PR24</t>
  </si>
  <si>
    <t>PR24 end-of-period RCV midnight adjustments as at 31 March 2025 - PR24 Defra accelerated programme RCV adjustment in 2017-18 FYA (CPIH deflated) prices - Wastewater Network+</t>
  </si>
  <si>
    <t>PD11_21BIO_PR24</t>
  </si>
  <si>
    <t>PR24 end-of-period RCV midnight adjustments as at 31 March 2025 - PR24 Defra accelerated programme RCV adjustment in 2017-18 FYA (CPIH deflated) prices - Bioresources</t>
  </si>
  <si>
    <t>PD11_21ADDN1_PR24</t>
  </si>
  <si>
    <t>PR24 end-of-period RCV midnight adjustments as at 31 March 2025 - PR24 Defra accelerated programme RCV adjustment in 2017-18 FYA (CPIH deflated) prices - Additional Control 1</t>
  </si>
  <si>
    <t>PD11_21ADDN2_PR24</t>
  </si>
  <si>
    <t>PR24 end-of-period RCV midnight adjustments as at 31 March 2025 - PR24 Defra accelerated programme RCV adjustment in 2017-18 FYA (CPIH deflated) prices - Additional Control 2</t>
  </si>
  <si>
    <t>PD11_21TOT_PR24</t>
  </si>
  <si>
    <t>PR24 end-of-period RCV midnight adjustments as at 31 March 2025 - PR24 Defra accelerated programme RCV adjustment in 2017-18 FYA (CPIH deflated) prices - Total</t>
  </si>
  <si>
    <t>PD11_22WR_PR24</t>
  </si>
  <si>
    <t>Opening RCV balances as at 1 April 2025 - Opening RCV at 1 April 2025 in 2017-18 FYA (CPIH deflated) prices post midnight adjustments - Water resources</t>
  </si>
  <si>
    <t>PD11_22WN_PR24</t>
  </si>
  <si>
    <t>Opening RCV balances as at 1 April 2025 - Opening RCV at 1 April 2025 in 2017-18 FYA (CPIH deflated) prices post midnight adjustments - Water Network+</t>
  </si>
  <si>
    <t>PD11_22WWN_PR24</t>
  </si>
  <si>
    <t>Opening RCV balances as at 1 April 2025 - Opening RCV at 1 April 2025 in 2017-18 FYA (CPIH deflated) prices post midnight adjustments - Wastewater Network+</t>
  </si>
  <si>
    <t>PD11_22BIO_PR24</t>
  </si>
  <si>
    <t>Opening RCV balances as at 1 April 2025 - Opening RCV at 1 April 2025 in 2017-18 FYA (CPIH deflated) prices post midnight adjustments - Bioresources</t>
  </si>
  <si>
    <t>PD11_22ADDN1_PR24</t>
  </si>
  <si>
    <t>Opening RCV balances as at 1 April 2025 - Opening RCV at 1 April 2025 in 2017-18 FYA (CPIH deflated) prices post midnight adjustments - Additional Control 1</t>
  </si>
  <si>
    <t>PD11_22ADDN2_PR24</t>
  </si>
  <si>
    <t>Opening RCV balances as at 1 April 2025 - Opening RCV at 1 April 2025 in 2017-18 FYA (CPIH deflated) prices post midnight adjustments - Additional Control 2</t>
  </si>
  <si>
    <t>PD11_22TOT_PR24</t>
  </si>
  <si>
    <t>Opening RCV balances as at 1 April 2025 - Opening RCV at 1 April 2025 in 2017-18 FYA (CPIH deflated) prices post midnight adjustments - Total</t>
  </si>
  <si>
    <t>PD11_23WR_PR24</t>
  </si>
  <si>
    <t>Opening RCV balances as at 1 April 2025 - Opening RCV at 1 April 2025 in 2017-18 FYE (CPIH deflated) prices post midnight adjustments - Water resources</t>
  </si>
  <si>
    <t>PD11_23WN_PR24</t>
  </si>
  <si>
    <t>Opening RCV balances as at 1 April 2025 - Opening RCV at 1 April 2025 in 2017-18 FYE (CPIH deflated) prices post midnight adjustments - Water Network+</t>
  </si>
  <si>
    <t>PD11_23WWN_PR24</t>
  </si>
  <si>
    <t>Opening RCV balances as at 1 April 2025 - Opening RCV at 1 April 2025 in 2017-18 FYE (CPIH deflated) prices post midnight adjustments - Wastewater Network+</t>
  </si>
  <si>
    <t>PD11_23BIO_PR24</t>
  </si>
  <si>
    <t>Opening RCV balances as at 1 April 2025 - Opening RCV at 1 April 2025 in 2017-18 FYE (CPIH deflated) prices post midnight adjustments - Bioresources</t>
  </si>
  <si>
    <t>PD11_23ADDN1_PR24</t>
  </si>
  <si>
    <t>Opening RCV balances as at 1 April 2025 - Opening RCV at 1 April 2025 in 2017-18 FYE (CPIH deflated) prices post midnight adjustments - Additional Control 1</t>
  </si>
  <si>
    <t>PD11_23ADDN2_PR24</t>
  </si>
  <si>
    <t>Opening RCV balances as at 1 April 2025 - Opening RCV at 1 April 2025 in 2017-18 FYE (CPIH deflated) prices post midnight adjustments - Additional Control 2</t>
  </si>
  <si>
    <t>PD11_23TOT_PR24</t>
  </si>
  <si>
    <t>Opening RCV balances as at 1 April 2025 - Opening RCV at 1 April 2025 in 2017-18 FYE (CPIH deflated) prices post midnight adjustments - Total</t>
  </si>
  <si>
    <t>PD11_24WR_PR24</t>
  </si>
  <si>
    <t>Opening RCV balances as at 1 April 2025 expressed in PR24 base year prices - Opening RCV at 1 April 2025 in 2022-23 FYA (CPIH) prices post midnight adjustments - Water resources</t>
  </si>
  <si>
    <t>PD11_24WN_PR24</t>
  </si>
  <si>
    <t>Opening RCV balances as at 1 April 2025 expressed in PR24 base year prices - Opening RCV at 1 April 2025 in 2022-23 FYA (CPIH) prices post midnight adjustments - Water Network+</t>
  </si>
  <si>
    <t>PD11_24WWN_PR24</t>
  </si>
  <si>
    <t>Opening RCV balances as at 1 April 2025 expressed in PR24 base year prices - Opening RCV at 1 April 2025 in 2022-23 FYA (CPIH) prices post midnight adjustments - Wastewater Network+</t>
  </si>
  <si>
    <t>PD11_24BIO_PR24</t>
  </si>
  <si>
    <t>Opening RCV balances as at 1 April 2025 expressed in PR24 base year prices - Opening RCV at 1 April 2025 in 2022-23 FYA (CPIH) prices post midnight adjustments - Bioresources</t>
  </si>
  <si>
    <t>PD11_24ADDN1_PR24</t>
  </si>
  <si>
    <t>Opening RCV balances as at 1 April 2025 expressed in PR24 base year prices - Opening RCV at 1 April 2025 in 2022-23 FYA (CPIH) prices post midnight adjustments - Additional Control 1</t>
  </si>
  <si>
    <t>PD11_24ADDN2_PR24</t>
  </si>
  <si>
    <t>Opening RCV balances as at 1 April 2025 expressed in PR24 base year prices - Opening RCV at 1 April 2025 in 2022-23 FYA (CPIH) prices post midnight adjustments - Additional Control 2</t>
  </si>
  <si>
    <t>PD11_24TOT_PR24</t>
  </si>
  <si>
    <t>Opening RCV balances as at 1 April 2025 expressed in PR24 base year prices - Opening RCV at 1 April 2025 in 2022-23 FYA (CPIH) prices post midnight adjustments - Total</t>
  </si>
  <si>
    <t>PD11_25WR_PR24</t>
  </si>
  <si>
    <t>Opening RCV balances as at 1 April 2025 expressed in PR24 base year prices - Opening RCV at 1 April 2025 in 2022-23 FYE (CPIH) prices post midnight adjustments - Water resources</t>
  </si>
  <si>
    <t>PD11_25WN_PR24</t>
  </si>
  <si>
    <t>Opening RCV balances as at 1 April 2025 expressed in PR24 base year prices - Opening RCV at 1 April 2025 in 2022-23 FYE (CPIH) prices post midnight adjustments - Water Network+</t>
  </si>
  <si>
    <t>PD11_25WWN_PR24</t>
  </si>
  <si>
    <t>Opening RCV balances as at 1 April 2025 expressed in PR24 base year prices - Opening RCV at 1 April 2025 in 2022-23 FYE (CPIH) prices post midnight adjustments - Wastewater Network+</t>
  </si>
  <si>
    <t>PD11_25BIO_PR24</t>
  </si>
  <si>
    <t>Opening RCV balances as at 1 April 2025 expressed in PR24 base year prices - Opening RCV at 1 April 2025 in 2022-23 FYE (CPIH) prices post midnight adjustments - Bioresources</t>
  </si>
  <si>
    <t>PD11_25ADDN1_PR24</t>
  </si>
  <si>
    <t>Opening RCV balances as at 1 April 2025 expressed in PR24 base year prices - Opening RCV at 1 April 2025 in 2022-23 FYE (CPIH) prices post midnight adjustments - Additional Control 1</t>
  </si>
  <si>
    <t>PD11_25ADDN2_PR24</t>
  </si>
  <si>
    <t>Opening RCV balances as at 1 April 2025 expressed in PR24 base year prices - Opening RCV at 1 April 2025 in 2022-23 FYE (CPIH) prices post midnight adjustments - Additional Control 2</t>
  </si>
  <si>
    <t>PD11_25TOT_PR24</t>
  </si>
  <si>
    <t>Opening RCV balances as at 1 April 2025 expressed in PR24 base year prices - Opening RCV at 1 April 2025 in 2022-23 FYE (CPIH) prices post midnight adjustments - Total</t>
  </si>
  <si>
    <t>Override Reason</t>
  </si>
  <si>
    <t>Override Data Source</t>
  </si>
  <si>
    <t>Override Description and Impact</t>
  </si>
  <si>
    <t>C_PR24PD20_PD11_18ADDN1_PR24</t>
  </si>
  <si>
    <t>PR19 Havant Thicket activities RCV adjustment in 2017-18 FYA (CPIH deflated) prices (ADDN1)</t>
  </si>
  <si>
    <t>C_PR24PD20_PD11_18ADDN2_PR24</t>
  </si>
  <si>
    <t>PR19 Havant Thicket activities RCV adjustment in 2017-18 FYA (CPIH deflated) prices (ADDN2)</t>
  </si>
  <si>
    <t>Company</t>
  </si>
  <si>
    <t>PR19 financial model</t>
  </si>
  <si>
    <t>Description</t>
  </si>
  <si>
    <t>Constant</t>
  </si>
  <si>
    <t>PR19 Financial model, 'RCV balance summary' sheet cell P28</t>
  </si>
  <si>
    <t>RCV CPI(H) + RPI wedge bf balance - WR - real</t>
  </si>
  <si>
    <t>PR19 Financial model, 'RCV balance summary' sheet cell P98</t>
  </si>
  <si>
    <t>RCV CPI(H) + RPI wedge bf balance - WN - real</t>
  </si>
  <si>
    <t>PR19 Financial model, 'RCV balance summary' sheet cell P168</t>
  </si>
  <si>
    <t>RCV CPI(H) + RPI wedge bf balance - WWN - real</t>
  </si>
  <si>
    <t>PR19 Financial model, 'RCV balance summary' sheet cell P238</t>
  </si>
  <si>
    <t>RCV CPI(H) + RPI wedge bf balance - BR - real</t>
  </si>
  <si>
    <t>PR19 Financial model, 'RCV balance summary' sheet cell P308</t>
  </si>
  <si>
    <t>RCV CPI(H) + RPI wedge bf balance - DMMY - real</t>
  </si>
  <si>
    <t>PR19 Financial model, 'RCV balance summary' sheet cell P15</t>
  </si>
  <si>
    <t>RCV CPI(H) bf balance - WR - real</t>
  </si>
  <si>
    <t>PR19 Financial model, 'RCV balance summary' sheet cell P85</t>
  </si>
  <si>
    <t>RCV CPI(H) bf balance - WN - real</t>
  </si>
  <si>
    <t>PR19 Financial model, 'RCV balance summary' sheet cell P155</t>
  </si>
  <si>
    <t>RCV CPI(H) bf balance - WWN - real</t>
  </si>
  <si>
    <t>PR19 Financial model, 'RCV balance summary' sheet cell P225</t>
  </si>
  <si>
    <t>RCV CPI(H) bf balance - BR - real</t>
  </si>
  <si>
    <t>PR19 Financial model, 'RCV balance summary' sheet cell P295</t>
  </si>
  <si>
    <t>RCV CPI(H) bf balance - DMMY - real</t>
  </si>
  <si>
    <t>PR19 Financial model, 'RCV balance summary' sheet cell P41</t>
  </si>
  <si>
    <t>RCV additions balance - WR - real</t>
  </si>
  <si>
    <t>PR19 Financial model, 'RCV balance summary' sheet cell P111</t>
  </si>
  <si>
    <t>RCV additions balance - WN - real</t>
  </si>
  <si>
    <t>PR19 Financial model, 'RCV balance summary' sheet cell P181</t>
  </si>
  <si>
    <t>RCV additions balance - WWN - real</t>
  </si>
  <si>
    <t>PR19 Financial model, 'RCV balance summary' sheet cell P251</t>
  </si>
  <si>
    <t>RCV additions balance - BR - real</t>
  </si>
  <si>
    <t>PR19 Financial model, 'RCV balance summary' sheet cell P321</t>
  </si>
  <si>
    <t>RCV additions balance - DMMY - real</t>
  </si>
  <si>
    <t>PR19 Financial model, 'RCV balance summary' sheet cell P54</t>
  </si>
  <si>
    <t>RCV other adjustments balance - WR - real</t>
  </si>
  <si>
    <t>PR19 Financial model, 'RCV balance summary' sheet cell P124</t>
  </si>
  <si>
    <t>RCV other adjustments balance - WN - real</t>
  </si>
  <si>
    <t>PR19 Financial model, 'RCV balance summary' sheet cell P194</t>
  </si>
  <si>
    <t>RCV other adjustments balance - WWN - real</t>
  </si>
  <si>
    <t>PR19 Financial model, 'RCV balance summary' sheet cell P264</t>
  </si>
  <si>
    <t>RCV other adjustments balance - BR - real</t>
  </si>
  <si>
    <t>PR19 Financial model, 'RCV balance summary' sheet cell P334</t>
  </si>
  <si>
    <t>RCV other adjustments balance - DMMY - real</t>
  </si>
  <si>
    <t>PR24PD24_PR19BYRUN2</t>
  </si>
  <si>
    <t>Run on 02 Apr 2024 10:39</t>
  </si>
  <si>
    <t>Company Acronym</t>
  </si>
  <si>
    <t>Item Code</t>
  </si>
  <si>
    <t>Item Description</t>
  </si>
  <si>
    <t>Item Unit</t>
  </si>
  <si>
    <t>Item Table Suite</t>
  </si>
  <si>
    <t>2019-20</t>
  </si>
  <si>
    <t>PR19 application</t>
  </si>
  <si>
    <t>BYRun2: Blind Year FD</t>
  </si>
  <si>
    <t>C_APP27048_PR19PD016</t>
  </si>
  <si>
    <t>ODI end of period RCV adjustment ~ Water resources at 2017-18 FYA CPIH deflated price base - BY Adjustment</t>
  </si>
  <si>
    <t>Price Review 2019</t>
  </si>
  <si>
    <t>C_APP27049_PR19PD016</t>
  </si>
  <si>
    <t>ODI end of period RCV adjustment  ~ Water network plus at 2017-18 FYA CPIH deflated price base - BY Adjustment</t>
  </si>
  <si>
    <t>C_APP27050_PR19PD016</t>
  </si>
  <si>
    <t>ODI end of period RCV adjustment ~ Wastewater network plus - BY Adjustment at 2017-18 FYA CPIH deflated price base</t>
  </si>
  <si>
    <t>C_APP27051_PR19PD016</t>
  </si>
  <si>
    <t>ODI end of period RCV adjustment  ~ Thames Tideway at 2017-18 FYA CPIH deflated price base - BY Adjustment</t>
  </si>
  <si>
    <t>C_WS15027_PR19PD016</t>
  </si>
  <si>
    <t>Water: Totex menu RCV adjustment at 2017-18 FYA CPIH deflated price base - BY Adjustment</t>
  </si>
  <si>
    <t>C_WWS15022_PR19PD016</t>
  </si>
  <si>
    <t>Wastewater: Totex menu RCV adjustment - BY adjustment at 2017-18 FYA CPIH deflated price base</t>
  </si>
  <si>
    <t>C_WWS15022DMMY_PR19PD016</t>
  </si>
  <si>
    <t>Dummy ~ Totex menu RCV adjustment at 2017-18 FYA CPIH deflated price base - BY Adjustment</t>
  </si>
  <si>
    <t>C_A7011WW_PR19PD016</t>
  </si>
  <si>
    <t>Wastewater ~ NPV effect of 50% of proceeds from disposals of interest in land - BY Adjustment at 2017-18 FYA CPIH deflated price base</t>
  </si>
  <si>
    <t>C_A7011DMMY_PR19PD016</t>
  </si>
  <si>
    <t>Dummy: NPV effect of 100% of proceeds from disposals of interest in land at 2017-18 FYA CPIH deflated price base - BY Adjustment</t>
  </si>
  <si>
    <t>C402_PR19PD016</t>
  </si>
  <si>
    <t>2019-20 RPI-CPIH wedge adjustment at 2017-18 FYA CPIH prices - WR</t>
  </si>
  <si>
    <t>C403_PR19PD016</t>
  </si>
  <si>
    <t>2019-20 RPI-CPIH wedge adjustment at 2017-18 FYA CPIH prices - WN</t>
  </si>
  <si>
    <t>C412_PR19PD016</t>
  </si>
  <si>
    <t>2019-20 RPI-CPIH wedge adjustment at 2017-18 FYA CPIH prices - WWN</t>
  </si>
  <si>
    <t>C413_PR19PD016</t>
  </si>
  <si>
    <t>2019-20 RPI-CPIH wedge adjustment at 2017-18 FYA CPIH prices - BR</t>
  </si>
  <si>
    <t>C422_PR19PD016</t>
  </si>
  <si>
    <t>2019-20 RPI-CPIH wedge adjustment at 2017-18 FYA CPIH prices - Dummy</t>
  </si>
  <si>
    <t>C030_PR19PD016</t>
  </si>
  <si>
    <t>Water ~ Other adjustment to wholesale RCV - Difference at 2017-18 FYA CPIH deflated price base - BY Adjustment</t>
  </si>
  <si>
    <t>C040_PR19PD016</t>
  </si>
  <si>
    <t>Wastewater ~ Other adjustment to wholesale RCV - BY Adjustment at 2017-18 FYA CPIH deflated price base</t>
  </si>
  <si>
    <t>C050_PR19PD016</t>
  </si>
  <si>
    <t>Dummy other RCV adjustment at 2017-18 FYA CPIH deflated price base - BY Adjustment</t>
  </si>
  <si>
    <t>C_APP8022WR_PR19PD016</t>
  </si>
  <si>
    <t>Water resources IFRS16 RCV adjustment - BY Adjustment at 2017-18 FYA CPIH deflated price base</t>
  </si>
  <si>
    <t>C_APP8022WN_PR19PD016</t>
  </si>
  <si>
    <t>Water network plus IFRS16 RCV adjustment - BY Adjustment at 2017-18 FYA CPIH deflated price base</t>
  </si>
  <si>
    <t>C_APP8022WWN_PR19PD016</t>
  </si>
  <si>
    <t>Wastewater network plus IFRS16 RCV adjustment - BY Adjustment at 2017-18 FYA CPIH deflated price base</t>
  </si>
  <si>
    <t>C_APP8022BIO_PR19PD016</t>
  </si>
  <si>
    <t>Bioresources IFRS16 RCV adjustment - BY Adjustment at 2017-18 FYA CPIH deflated price base</t>
  </si>
  <si>
    <t>C_APP8022DMMY_PR19PD016</t>
  </si>
  <si>
    <t>Dummy IFRS16 RCV adjustment - BY adjustment at 2017-18 FYA CPIH deflated price base</t>
  </si>
  <si>
    <t>SWB = SWT + BWH</t>
  </si>
  <si>
    <t>SWB = SWT PR19 IFRS16 error correction adjustment</t>
  </si>
  <si>
    <t>SWT</t>
  </si>
  <si>
    <t>BWH</t>
  </si>
  <si>
    <t>Model period ending</t>
  </si>
  <si>
    <t>Error chks</t>
  </si>
  <si>
    <t>Timeline label</t>
  </si>
  <si>
    <t>Contract year (year ending March)</t>
  </si>
  <si>
    <t>Table.Line</t>
  </si>
  <si>
    <t>Item code</t>
  </si>
  <si>
    <t>Model column counter</t>
  </si>
  <si>
    <t>Total</t>
  </si>
  <si>
    <t>OTHER INPUTS</t>
  </si>
  <si>
    <t>Start date</t>
  </si>
  <si>
    <t>date</t>
  </si>
  <si>
    <t>Financial year end month</t>
  </si>
  <si>
    <t>Months per period (Primary)</t>
  </si>
  <si>
    <t>Months</t>
  </si>
  <si>
    <t>Forecast start date</t>
  </si>
  <si>
    <t>End of AMP period flag date</t>
  </si>
  <si>
    <t>Company acronym</t>
  </si>
  <si>
    <t>text</t>
  </si>
  <si>
    <t>INDEXATION</t>
  </si>
  <si>
    <t>CPI(H)</t>
  </si>
  <si>
    <t>Year on year % change - CPI(H): Financial year average indices year on year %</t>
  </si>
  <si>
    <t>%</t>
  </si>
  <si>
    <t>Consumer price index (including housing costs) - Consumer Price Index (with housing) for April</t>
  </si>
  <si>
    <t>index</t>
  </si>
  <si>
    <t>Consumer price index (including housing costs) - Consumer Price Index (with housing) for May</t>
  </si>
  <si>
    <t>Consumer price index (including housing costs) - Consumer Price Index (with housing) for June</t>
  </si>
  <si>
    <t>Consumer price index (including housing costs) - Consumer Price Index (with housing) for July</t>
  </si>
  <si>
    <t>Consumer price index (including housing costs) - Consumer Price Index (with housing) for August</t>
  </si>
  <si>
    <t>Consumer price index (including housing costs) - Consumer Price Index (with housing) for September</t>
  </si>
  <si>
    <t>Consumer price index (including housing costs) - Consumer Price Index (with housing) for October</t>
  </si>
  <si>
    <t>Consumer price index (including housing costs) - Consumer Price Index (with housing) for November</t>
  </si>
  <si>
    <t>Consumer price index (including housing costs) - Consumer Price Index (with housing) for December</t>
  </si>
  <si>
    <t>Consumer price index (including housing costs) - Consumer Price Index (with housing) for January</t>
  </si>
  <si>
    <t>Consumer price index (including housing costs) - Consumer Price Index (with housing) for February</t>
  </si>
  <si>
    <t>Consumer price index (including housing costs) - Consumer Price Index (with housing) for March</t>
  </si>
  <si>
    <t>CPI(H) 2022-23</t>
  </si>
  <si>
    <t>CPI(H) - 2022-23 - April</t>
  </si>
  <si>
    <t>CPI(H) - 2022-23 - May</t>
  </si>
  <si>
    <t>CPI(H) - 2022-23 - June</t>
  </si>
  <si>
    <t>CPI(H) - 2022-23 - July</t>
  </si>
  <si>
    <t>CPI(H) - 2022-23 - August</t>
  </si>
  <si>
    <t>CPI(H) - 2022-23 - September</t>
  </si>
  <si>
    <t>CPI(H) - 2022-23 - October</t>
  </si>
  <si>
    <t>CPI(H) - 2022-23 - November</t>
  </si>
  <si>
    <t>CPI(H) - 2022-23 - December</t>
  </si>
  <si>
    <t>CPI(H) - 2022-23 - January</t>
  </si>
  <si>
    <t>CPI(H) - 2022-23 - February</t>
  </si>
  <si>
    <t>CPI(H) - 2022-23 - March</t>
  </si>
  <si>
    <t>REFERENCE YEARS - INFLATION</t>
  </si>
  <si>
    <t>Year reference for FYA base price 1 (FYA year ending March)</t>
  </si>
  <si>
    <t>Year #</t>
  </si>
  <si>
    <t>Year reference for FYA base price 2 (FYA year ending March)</t>
  </si>
  <si>
    <t>Year reference for FYA base price 3 (FYA year ending March)</t>
  </si>
  <si>
    <t>Year reference for FYE base price 1 (FYE year ending March)</t>
  </si>
  <si>
    <t>Year reference for FYE base price 2 (FYE year ending March)</t>
  </si>
  <si>
    <t>Year reference for FYE end price</t>
  </si>
  <si>
    <t>RCV ADJUSTMENTS</t>
  </si>
  <si>
    <t>PR19 FD / CMA / IDoK closing RCV balances as at 31 March 2025</t>
  </si>
  <si>
    <t>PD11.1</t>
  </si>
  <si>
    <t>Pre 2020 RCV - Closing RCV at 31 March 2025 in 2017-18 FYA RPI prices (from PR19 FD as updated by the CMA redetermination and IDoKs) - RPI inflated RCV (WR)</t>
  </si>
  <si>
    <t>Pre 2020 RCV - Closing RCV at 31 March 2025 in 2017-18 FYA RPI prices (from PR19 FD as updated by the CMA redetermination and IDoKs) - RPI inflated RCV (WN)</t>
  </si>
  <si>
    <t>Pre 2020 RCV - Closing RCV at 31 March 2025 in 2017-18 FYA RPI prices (from PR19 FD as updated by the CMA redetermination and IDoKs) - RPI inflated RCV (WWN)</t>
  </si>
  <si>
    <t>Pre 2020 RCV - Closing RCV at 31 March 2025 in 2017-18 FYA RPI prices (from PR19 FD as updated by the CMA redetermination and IDoKs) - RPI inflated RCV (BR)</t>
  </si>
  <si>
    <t>Pre 2020 RCV - Closing RCV at 31 March 2025 in 2017-18 FYA RPI prices (from PR19 FD as updated by the CMA redetermination and IDoKs) - RPI inflated RCV (ADDN1)</t>
  </si>
  <si>
    <t>Pre 2020 RCV - Closing RCV at 31 March 2025 in 2017-18 FYA RPI prices (from PR19 FD as updated by the CMA redetermination and IDoKs) - RPI inflated RCV (ADDN2)</t>
  </si>
  <si>
    <t>PD11.2</t>
  </si>
  <si>
    <t>Pre 2020 RCV - Closing RCV at 31 March 2025 in 2017-18 FYA prices (from PR19 FD as updated by the CMA redetermination and IDoKs) - CPI inflated RCV (WR)</t>
  </si>
  <si>
    <t>Pre 2020 RCV - Closing RCV at 31 March 2025 in 2017-18 FYA prices (from PR19 FD as updated by the CMA redetermination and IDoKs) - CPI inflated RCV (WN)</t>
  </si>
  <si>
    <t>Pre 2020 RCV - Closing RCV at 31 March 2025 in 2017-18 FYA prices (from PR19 FD as updated by the CMA redetermination and IDoKs) - CPI inflated RCV (WWN)</t>
  </si>
  <si>
    <t>Pre 2020 RCV - Closing RCV at 31 March 2025 in 2017-18 FYA prices (from PR19 FD as updated by the CMA redetermination and IDoKs) - CPI inflated RCV (BR)</t>
  </si>
  <si>
    <t>Pre 2020 RCV - Closing RCV at 31 March 2025 in 2017-18 FYA prices (from PR19 FD as updated by the CMA redetermination and IDoKs) - CPI inflated RCV (ADDN1)</t>
  </si>
  <si>
    <t>Pre 2020 RCV - Closing RCV at 31 March 2025 in 2017-18 FYA prices (from PR19 FD as updated by the CMA redetermination and IDoKs) - CPI inflated RCV (ADDN2)</t>
  </si>
  <si>
    <t>PD11.3</t>
  </si>
  <si>
    <t>2020-25 RCV - Closing RCV at 31 March 2025 in 2017-18 FYA prices (from PR19 FD as updated by the CMA redetermination and IDoKs) - Post 2020 investment RCV (WR)</t>
  </si>
  <si>
    <t>2020-25 RCV - Closing RCV at 31 March 2025 in 2017-18 FYA prices (from PR19 FD as updated by the CMA redetermination and IDoKs) - Post 2020 investment RCV (WN)</t>
  </si>
  <si>
    <t>2020-25 RCV - Closing RCV at 31 March 2025 in 2017-18 FYA prices (from PR19 FD as updated by the CMA redetermination and IDoKs) - Post 2020 investment RCV (WWN)</t>
  </si>
  <si>
    <t>2020-25 RCV - Closing RCV at 31 March 2025 in 2017-18 FYA prices (from PR19 FD as updated by the CMA redetermination and IDoKs) - Post 2020 investment RCV (BR)</t>
  </si>
  <si>
    <t>2020-25 RCV - Closing RCV at 31 March 2025 in 2017-18 FYA prices (from PR19 FD as updated by the CMA redetermination and IDoKs) - Post 2020 investment RCV (ADDN1)</t>
  </si>
  <si>
    <t>2020-25 RCV - Closing RCV at 31 March 2025 in 2017-18 FYA prices (from PR19 FD as updated by the CMA redetermination and IDoKs) - Post 2020 investment RCV (ADDN2)</t>
  </si>
  <si>
    <t>na</t>
  </si>
  <si>
    <t>2020-25 RCV - Closing RCV at 31 March 2025 in 2017-18 FYA prices (from PR19 FD as updated by the CMA redetermination and IDoKs) - Other adjustment RCV (WR)</t>
  </si>
  <si>
    <t>2020-25 RCV - Closing RCV at 31 March 2025 in 2017-18 FYA prices (from PR19 FD as updated by the CMA redetermination and IDoKs) - Other adjustment RCV (WN)</t>
  </si>
  <si>
    <t>2020-25 RCV - Closing RCV at 31 March 2025 in 2017-18 FYA prices (from PR19 FD as updated by the CMA redetermination and IDoKs) - Other adjustment RCV (WWN)</t>
  </si>
  <si>
    <t>2020-25 RCV - Closing RCV at 31 March 2025 in 2017-18 FYA prices (from PR19 FD as updated by the CMA redetermination and IDoKs) - Other adjustment RCV (BR)</t>
  </si>
  <si>
    <t>2020-25 RCV - Closing RCV at 31 March 2025 in 2017-18 FYA prices (from PR19 FD as updated by the CMA redetermination and IDoKs) - Other adjustment RCV (ADDN1)</t>
  </si>
  <si>
    <t>2020-25 RCV - Closing RCV at 31 March 2025 in 2017-18 FYA prices (from PR19 FD as updated by the CMA redetermination and IDoKs) - Other adjustment RCV (ADDN2)</t>
  </si>
  <si>
    <t>PR14 Blind Year reconciliation end-of-period RCV midnight adjustments as at 31 March 2025</t>
  </si>
  <si>
    <t>PD11.5</t>
  </si>
  <si>
    <t>PR14 BYR ODI RCV adjustment in 2017-18 FYA (CPIH deflated) prices (WR)</t>
  </si>
  <si>
    <t>PR14 BYR ODI RCV adjustment in 2017-18 FYA (CPIH deflated) prices (WN)</t>
  </si>
  <si>
    <t>PR14 BYR ODI RCV adjustment in 2017-18 FYA (CPIH deflated) prices (WWN)</t>
  </si>
  <si>
    <t>PR14 BYR ODI RCV adjustment in 2017-18 FYA (CPIH deflated) prices (BR)</t>
  </si>
  <si>
    <t>PR14 BYR ODI RCV adjustment in 2017-18 FYA (CPIH deflated) prices (ADDN1)</t>
  </si>
  <si>
    <t>PR14 BYR ODI RCV adjustment in 2017-18 FYA (CPIH deflated) prices (ADDN2)</t>
  </si>
  <si>
    <t>PD11.6</t>
  </si>
  <si>
    <t>PR14 BYR Totex menu RCV adjustment in 2017-18 FYA (CPIH deflated) prices (WR)</t>
  </si>
  <si>
    <t>PR14 BYR Totex menu RCV adjustment in 2017-18 FYA (CPIH deflated) prices (WN)</t>
  </si>
  <si>
    <t>PR14 BYR Totex menu RCV adjustment in 2017-18 FYA (CPIH deflated) prices (WWN)</t>
  </si>
  <si>
    <t>PR14 BYR Totex menu RCV adjustment in 2017-18 FYA (CPIH deflated) prices (BR)</t>
  </si>
  <si>
    <t>PR14 BYR Totex menu RCV adjustment in 2017-18 FYA (CPIH deflated) prices (ADDN1)</t>
  </si>
  <si>
    <t>PR14 BYR Totex menu RCV adjustment in 2017-18 FYA (CPIH deflated) prices (ADDN2)</t>
  </si>
  <si>
    <t>PD11.7</t>
  </si>
  <si>
    <t>PR14 BYR Land sales RCV adjustment in 2017-18 FYA (CPIH deflated) prices (WR)</t>
  </si>
  <si>
    <t>PR14 BYR Land sales RCV adjustment in 2017-18 FYA (CPIH deflated) prices (WN)</t>
  </si>
  <si>
    <t>PR14 BYR Land sales RCV adjustment in 2017-18 FYA (CPIH deflated) prices (WWN)</t>
  </si>
  <si>
    <t>PR14 BYR Land sales RCV adjustment in 2017-18 FYA (CPIH deflated) prices (BR)</t>
  </si>
  <si>
    <t>PR14 BYR Land sales RCV adjustment in 2017-18 FYA (CPIH deflated) prices (ADDN1)</t>
  </si>
  <si>
    <t>PR14 BYR Land sales RCV adjustment in 2017-18 FYA (CPIH deflated) prices (ADDN2)</t>
  </si>
  <si>
    <t>PD11.8</t>
  </si>
  <si>
    <t>PR14 BYR RPI-CPIH wedge RCV adjustment in 2017-18 FYA (CPIH deflated) prices (WR)</t>
  </si>
  <si>
    <t>PR14 BYR RPI-CPIH wedge RCV adjustment in 2017-18 FYA (CPIH deflated) prices (WN)</t>
  </si>
  <si>
    <t>PR14 BYR RPI-CPIH wedge RCV adjustment in 2017-18 FYA (CPIH deflated) prices (WWN)</t>
  </si>
  <si>
    <t>PR14 BYR RPI-CPIH wedge RCV adjustment in 2017-18 FYA (CPIH deflated) prices (BR)</t>
  </si>
  <si>
    <t>PR14 BYR RPI-CPIH wedge RCV adjustment in 2017-18 FYA (CPIH deflated) prices (ADDN1)</t>
  </si>
  <si>
    <t>PR14 BYR RPI-CPIH wedge RCV adjustment in 2017-18 FYA (CPIH deflated) prices (ADDN2)</t>
  </si>
  <si>
    <t>PD11.9</t>
  </si>
  <si>
    <t>PR14 BYR Other RCV adjustment in 2017-18 FYA (CPIH deflated) prices (WR)</t>
  </si>
  <si>
    <t>PR14 BYR Other RCV adjustment in 2017-18 FYA (CPIH deflated) prices (WN)</t>
  </si>
  <si>
    <t>PR14 BYR Other RCV adjustment in 2017-18 FYA (CPIH deflated) prices (WWN)</t>
  </si>
  <si>
    <t>PR14 BYR Other RCV adjustment in 2017-18 FYA (CPIH deflated) prices (BR)</t>
  </si>
  <si>
    <t>PR14 BYR Other RCV adjustment in 2017-18 FYA (CPIH deflated) prices (ADDN1)</t>
  </si>
  <si>
    <t>PR14 BYR Other RCV adjustment in 2017-18 FYA (CPIH deflated) prices (ADDN2)</t>
  </si>
  <si>
    <t>PD11.10</t>
  </si>
  <si>
    <t>PR14 IFRS16 RCV adjustment in 2017-18 FYA (CPIH deflated) prices (WR)</t>
  </si>
  <si>
    <t>PR14 IFRS16 RCV adjustment in 2017-18 FYA (CPIH deflated) prices (WN)</t>
  </si>
  <si>
    <t>PR14 IFRS16 RCV adjustment in 2017-18 FYA (CPIH deflated) prices (WWN)</t>
  </si>
  <si>
    <t>PR14 IFRS16 RCV adjustment in 2017-18 FYA (CPIH deflated) prices (BR)</t>
  </si>
  <si>
    <t>PR14 IFRS16 RCV adjustment in 2017-18 FYA (CPIH deflated) prices (ADDN1)</t>
  </si>
  <si>
    <t>PR14 IFRS16 RCV adjustment in 2017-18 FYA (CPIH deflated) prices (ADDN2)</t>
  </si>
  <si>
    <t>PR19 reconciliation end-of-period RCV midnight adjustments as at 31 March 2025</t>
  </si>
  <si>
    <t>PD11.11</t>
  </si>
  <si>
    <t>PR19 ODI RCV adjustment in 2017-18 FYA (CPIH deflated) prices (WR)</t>
  </si>
  <si>
    <t>PR19 ODI RCV adjustment in 2017-18 FYA (CPIH deflated) prices (WN)</t>
  </si>
  <si>
    <t>PR19 ODI RCV adjustment in 2017-18 FYA (CPIH deflated) prices (WWN)</t>
  </si>
  <si>
    <t>PR19 ODI RCV adjustment in 2017-18 FYA (CPIH deflated) prices (BR)</t>
  </si>
  <si>
    <t>PR19 ODI RCV adjustment in 2017-18 FYA (CPIH deflated) prices (ADDN1)</t>
  </si>
  <si>
    <t>PR19 ODI RCV adjustment in 2017-18 FYA (CPIH deflated) prices (ADDN2)</t>
  </si>
  <si>
    <t>PD11.12</t>
  </si>
  <si>
    <t>PD11.13</t>
  </si>
  <si>
    <t>PD11.14</t>
  </si>
  <si>
    <t>PR19 Land sales RCV adjustment in 2017-18 FYA (CPIH deflated) prices (BR)</t>
  </si>
  <si>
    <t>PD11.15</t>
  </si>
  <si>
    <t>PD11.16</t>
  </si>
  <si>
    <t>PR19 Strategic regional water resources RCV adjustment in 2017-18 FYA (CPIH deflated) prices (WWN)</t>
  </si>
  <si>
    <t>PR19 Strategic regional water resources RCV adjustment in 2017-18 FYA (CPIH deflated) prices (BR)</t>
  </si>
  <si>
    <t>PR19 Strategic regional water resources RCV adjustment in 2017-18 FYA (CPIH deflated) prices (ADDN1)</t>
  </si>
  <si>
    <t>PR19 Strategic regional water resources RCV adjustment in 2017-18 FYA (CPIH deflated) prices (ADDN2)</t>
  </si>
  <si>
    <t>PD11.17</t>
  </si>
  <si>
    <t>PR19 Green recovery RCV adjustment in 2017-18 FYA (CPIH deflated) prices (ADDN1)</t>
  </si>
  <si>
    <t>PR19 Green recovery RCV adjustment in 2017-18 FYA (CPIH deflated) prices (ADDN2)</t>
  </si>
  <si>
    <t>PD11.18</t>
  </si>
  <si>
    <t>PR19 Havant Thicket activities RCV adjustment in 2017-18 FYA (CPIH deflated) prices (WR)</t>
  </si>
  <si>
    <t>PR19 Havant Thicket activities RCV adjustment in 2017-18 FYA (CPIH deflated) prices (WN)</t>
  </si>
  <si>
    <t>PR19 Havant Thicket activities RCV adjustment in 2017-18 FYA (CPIH deflated) prices (WWN)</t>
  </si>
  <si>
    <t>PR19 Havant Thicket activities RCV adjustment in 2017-18 FYA (CPIH deflated) prices (BR)</t>
  </si>
  <si>
    <t>PD11.19</t>
  </si>
  <si>
    <t>PR24 end-of-period RCV midnight adjustments as at 31 March 2025</t>
  </si>
  <si>
    <t>PD11.20</t>
  </si>
  <si>
    <t>PD11.21</t>
  </si>
  <si>
    <t>COMPANY VIEW OF PR14 BYR RCV ADJUSTMENTS (FROM BP TABLE PD11)</t>
  </si>
  <si>
    <t>Company BP table PD11 values for PR14 Blind Year reconciliation end-of-period RCV midnight adjustments as at 31 March 2025</t>
  </si>
  <si>
    <t>Headers</t>
  </si>
  <si>
    <t>Model period end</t>
  </si>
  <si>
    <t>Period number</t>
  </si>
  <si>
    <t>Counter</t>
  </si>
  <si>
    <t>Model period start</t>
  </si>
  <si>
    <t>Forecast start period flag</t>
  </si>
  <si>
    <t>flag</t>
  </si>
  <si>
    <t>AMP period flag</t>
  </si>
  <si>
    <t>label</t>
  </si>
  <si>
    <t>Contract year (year ending March) label</t>
  </si>
  <si>
    <t>RPI label</t>
  </si>
  <si>
    <t>RPI flag</t>
  </si>
  <si>
    <t>CPIH Monthly Index</t>
  </si>
  <si>
    <t>CPI(H): April - index</t>
  </si>
  <si>
    <t>CPI(H): May - index</t>
  </si>
  <si>
    <t>CPI(H): June - index</t>
  </si>
  <si>
    <t>CPI(H): July - index</t>
  </si>
  <si>
    <t>CPI(H): August - index</t>
  </si>
  <si>
    <t>CPI(H): September- index</t>
  </si>
  <si>
    <t>CPI(H): October - index</t>
  </si>
  <si>
    <t>CPI(H): November - index</t>
  </si>
  <si>
    <t>CPI(H): December - index</t>
  </si>
  <si>
    <t>CPI(H): January - index</t>
  </si>
  <si>
    <t>CPI(H): February - index</t>
  </si>
  <si>
    <t>CPI(H): March - index</t>
  </si>
  <si>
    <t>CPIH Index Calculations</t>
  </si>
  <si>
    <t>CPI(H): Financial year average - index</t>
  </si>
  <si>
    <t>CPIH INFLATORS</t>
  </si>
  <si>
    <t>Inflate from 2017-18 FYA to 2022-23 FYA</t>
  </si>
  <si>
    <t>CPI(H): Inflate from 2017-18 FYA to 2022-23 FYA</t>
  </si>
  <si>
    <t>factor</t>
  </si>
  <si>
    <t>Inflate from 2017-18 FYA to 2017-18 FYE</t>
  </si>
  <si>
    <t xml:space="preserve">CPI(H): Inflate from 2017-18 FYA to 2017-18 FYE </t>
  </si>
  <si>
    <t>Inflate from 2022-23 FYA to 2022-23 FYE</t>
  </si>
  <si>
    <t xml:space="preserve">CPI(H): Inflate from 2022-23 FYA to 2022-23 FYE </t>
  </si>
  <si>
    <t>ADJUST DEFRA ACCELERATED PROGRAMME &amp; TRANSITION EXPENDITURE PROGRAMME ADJUSTMENTS TO 2017-18 FYA PRICES</t>
  </si>
  <si>
    <t>Values in 2022-23 FYA prices</t>
  </si>
  <si>
    <t>PR24 Transitional expenditure programme RCV adjustment in 2022-23 FYA (CPIH deflated) prices (Total)</t>
  </si>
  <si>
    <t>PR24 Defra accelerated programme RCV adjustment in 2022-23 FYA (CPIH deflated) prices (Total)</t>
  </si>
  <si>
    <t>Values in 2017-18 FYA prices</t>
  </si>
  <si>
    <t>PR24 Transitional expenditure programme RCV adjustment in 2017-18 FYA prices (WR)</t>
  </si>
  <si>
    <t>PR24 Transitional expenditure programme RCV adjustment in 2017-18 FYA prices (WN)</t>
  </si>
  <si>
    <t>PR24 Transitional expenditure programme RCV adjustment in 2017-18 FYA prices (WWN)</t>
  </si>
  <si>
    <t>PR24 Transitional expenditure programme RCV adjustment in 2017-18 FYA prices (BR)</t>
  </si>
  <si>
    <t>PR24 Transitional expenditure programme RCV adjustment in 2017-18 FYA prices (ADDN1)</t>
  </si>
  <si>
    <t>PR24 Transitional expenditure programme RCV adjustment in 2017-18 FYA prices (ADDN2)</t>
  </si>
  <si>
    <t>PR24 Defra accelerated programme RCV adjustment in 2017-18 FYA prices (WR)</t>
  </si>
  <si>
    <t>PR24 Defra accelerated programme RCV adjustment in 2017-18 FYA prices (WN)</t>
  </si>
  <si>
    <t>PR24 Defra accelerated programme RCV adjustment in 2017-18 FYA prices (WWN)</t>
  </si>
  <si>
    <t>PR24 Defra accelerated programme RCV adjustment in 2017-18 FYA prices (BR)</t>
  </si>
  <si>
    <t>PR24 Defra accelerated programme RCV adjustment in 2017-18 FYA prices (ADDN1)</t>
  </si>
  <si>
    <t>PR24 Defra accelerated programme RCV adjustment in 2017-18 FYA prices (ADDN2)</t>
  </si>
  <si>
    <t>ADJUST RECONCILIATION ADJUSTMENTS TO PR24 BASE YEAR (2022-23) FYA PRICES</t>
  </si>
  <si>
    <t>PD11.22</t>
  </si>
  <si>
    <t>Opening RCV balances as at 1 April 2025 in 2017-18 FYA prices</t>
  </si>
  <si>
    <t>WR</t>
  </si>
  <si>
    <t xml:space="preserve">Ofwat - Opening RCV at 1 April 2025 in 2017-18 FYA (CPIH deflated) prices post midnight adjustments (WR) </t>
  </si>
  <si>
    <t>WN</t>
  </si>
  <si>
    <t xml:space="preserve">Ofwat - Opening RCV at 1 April 2025 in 2017-18 FYA (CPIH deflated) prices post midnight adjustments (WN) </t>
  </si>
  <si>
    <t>WWN</t>
  </si>
  <si>
    <t xml:space="preserve">Ofwat - Opening RCV at 1 April 2025 in 2017-18 FYA (CPIH deflated) prices post midnight adjustments (WWN) </t>
  </si>
  <si>
    <t>BR</t>
  </si>
  <si>
    <t xml:space="preserve">Ofwat - Opening RCV at 1 April 2025 in 2017-18 FYA (CPIH deflated) prices post midnight adjustments (BR) </t>
  </si>
  <si>
    <t>ADDN1</t>
  </si>
  <si>
    <t xml:space="preserve">Ofwat - Opening RCV at 1 April 2025 in 2017-18 FYA (CPIH deflated) prices post midnight adjustments (ADDN1) </t>
  </si>
  <si>
    <t>ADDN2</t>
  </si>
  <si>
    <t xml:space="preserve">Ofwat - Opening RCV at 1 April 2025 in 2017-18 FYA (CPIH deflated) prices post midnight adjustments (ADDN2) </t>
  </si>
  <si>
    <t>Pre 2020 RCV - Closing RCV at 31 March 2025 (from PR19 FD as updated by the CMA redetermination and IDoKs) - RPI inflated RCV in 2022-23 FYA prices (WR)</t>
  </si>
  <si>
    <t>Pre 2020 RCV - Closing RCV at 31 March 2025 (from PR19 FD as updated by the CMA redetermination and IDoKs) - RPI inflated RCV in 2022-23 FYA prices (WN)</t>
  </si>
  <si>
    <t>Pre 2020 RCV - Closing RCV at 31 March 2025 (from PR19 FD as updated by the CMA redetermination and IDoKs) - RPI inflated RCV in 2022-23 FYA prices (WWN)</t>
  </si>
  <si>
    <t>Pre 2020 RCV - Closing RCV at 31 March 2025 (from PR19 FD as updated by the CMA redetermination and IDoKs) - RPI inflated RCV in 2022-23 FYA prices (BR)</t>
  </si>
  <si>
    <t>Pre 2020 RCV - Closing RCV at 31 March 2025 (from PR19 FD as updated by the CMA redetermination and IDoKs) - RPI inflated RCV in 2022-23 FYA prices (ADDN1)</t>
  </si>
  <si>
    <t>Pre 2020 RCV - Closing RCV at 31 March 2025 (from PR19 FD as updated by the CMA redetermination and IDoKs) - RPI inflated RCV in 2022-23 FYA prices (ADDN2)</t>
  </si>
  <si>
    <t>Pre 2020 RCV - Closing RCV at 31 March 2025 (from PR19 FD as updated by the CMA redetermination and IDoKs) - RPI inflated RCV in 2022-23 FYA prices (Total)</t>
  </si>
  <si>
    <t>Pre 2020 RCV - Closing RCV at 31 March 2025 (from PR19 FD as updated by the CMA redetermination and IDoKs) - CPI inflated RCV in 2022-23 FYA prices (WR)</t>
  </si>
  <si>
    <t>Pre 2020 RCV - Closing RCV at 31 March 2025 (from PR19 FD as updated by the CMA redetermination and IDoKs) - CPI inflated RCV in 2022-23 FYA prices (WN)</t>
  </si>
  <si>
    <t>Pre 2020 RCV - Closing RCV at 31 March 2025 (from PR19 FD as updated by the CMA redetermination and IDoKs) - CPI inflated RCV in 2022-23 FYA prices (WWN)</t>
  </si>
  <si>
    <t>Pre 2020 RCV - Closing RCV at 31 March 2025 (from PR19 FD as updated by the CMA redetermination and IDoKs) - CPI inflated RCV in 2022-23 FYA prices (BR)</t>
  </si>
  <si>
    <t>Pre 2020 RCV - Closing RCV at 31 March 2025 (from PR19 FD as updated by the CMA redetermination and IDoKs) - CPI inflated RCV in 2022-23 FYA prices (ADDN1)</t>
  </si>
  <si>
    <t>Pre 2020 RCV - Closing RCV at 31 March 2025 (from PR19 FD as updated by the CMA redetermination and IDoKs) - CPI inflated RCV in 2022-23 FYA prices (ADDN2)</t>
  </si>
  <si>
    <t>Pre 2020 RCV - Closing RCV at 31 March 2025 (from PR19 FD as updated by the CMA redetermination and IDoKs) - CPIH inflated RCV in 2022-23 FYA prices (Total)</t>
  </si>
  <si>
    <t>2020-25 RCV - Closing RCV at 31 March 2025 (from PR19 FD as updated by the CMA redetermination and IDoKs) - Post 2020 investment RCV in 2022-23 FYA prices (WR)</t>
  </si>
  <si>
    <t>2020-25 RCV - Closing RCV at 31 March 2025 (from PR19 FD as updated by the CMA redetermination and IDoKs) - Post 2020 investment RCV in 2022-23 FYA prices (WN)</t>
  </si>
  <si>
    <t>2020-25 RCV - Closing RCV at 31 March 2025 (from PR19 FD as updated by the CMA redetermination and IDoKs) - Post 2020 investment RCV in 2022-23 FYA prices (WWN)</t>
  </si>
  <si>
    <t>2020-25 RCV - Closing RCV at 31 March 2025 (from PR19 FD as updated by the CMA redetermination and IDoKs) - Post 2020 investment RCV in 2022-23 FYA prices (BR)</t>
  </si>
  <si>
    <t>2020-25 RCV - Closing RCV at 31 March 2025 (from PR19 FD as updated by the CMA redetermination and IDoKs) - Post 2020 investment RCV in 2022-23 FYA prices (ADDN1)</t>
  </si>
  <si>
    <t>2020-25 RCV - Closing RCV at 31 March 2025 (from PR19 FD as updated by the CMA redetermination and IDoKs) - Post 2020 investment RCV in 2022-23 FYA prices (ADDN2)</t>
  </si>
  <si>
    <t>2020-25 RCV - Closing RCV at 31 March 2025 (from PR19 FD as updated by the CMA redetermination and IDoKs) - Post 2020 investment RCV in 2022-23 FYA prices (Total)</t>
  </si>
  <si>
    <t>2020-25 RCV - Closing RCV at 31 March 2025 (from PR19 FD as updated by the CMA redetermination and IDoKs) - Other adjustment RCV in 2022-23 FYA prices (WR)</t>
  </si>
  <si>
    <t>2020-25 RCV - Closing RCV at 31 March 2025 (from PR19 FD as updated by the CMA redetermination and IDoKs) - Other adjustment RCV in 2022-23 FYA prices (WN)</t>
  </si>
  <si>
    <t>2020-25 RCV - Closing RCV at 31 March 2025 (from PR19 FD as updated by the CMA redetermination and IDoKs) - Other adjustment RCV in 2022-23 FYA prices (WWN)</t>
  </si>
  <si>
    <t>2020-25 RCV - Closing RCV at 31 March 2025 (from PR19 FD as updated by the CMA redetermination and IDoKs) - Other adjustment RCV in 2022-23 FYA prices (BR)</t>
  </si>
  <si>
    <t>2020-25 RCV - Closing RCV at 31 March 2025 (from PR19 FD as updated by the CMA redetermination and IDoKs) - Other adjustment RCV in 2022-23 FYA prices (ADDN1)</t>
  </si>
  <si>
    <t>2020-25 RCV - Closing RCV at 31 March 2025 (from PR19 FD as updated by the CMA redetermination and IDoKs) - Other adjustment RCV in 2022-23 FYA prices (ADDN2)</t>
  </si>
  <si>
    <t>2020-25 RCV - Closing RCV at 31 March 2025 (from PR19 FD as updated by the CMA redetermination and IDoKs) - Other adjustment RCV in 2022-23 FYA prices (Total)</t>
  </si>
  <si>
    <t>2020-25 RCV - Closing RCV at 31 March 2025 (from PR19 FD as updated by the CMA redetermination and IDoKs) - in 2022-23 FYA prices (Total)</t>
  </si>
  <si>
    <t>PR14 BYR ODI RCV adjustment in 2022-23 FYA prices (WR)</t>
  </si>
  <si>
    <t>PR14 BYR ODI RCV adjustment in 2022-23 FYA prices (WN)</t>
  </si>
  <si>
    <t>PR14 BYR ODI RCV adjustment in 2022-23 FYA prices (WWN)</t>
  </si>
  <si>
    <t>PR14 BYR ODI RCV adjustment in 2022-23 FYA prices (BR)</t>
  </si>
  <si>
    <t>PR14 BYR ODI RCV adjustment in 2022-23 FYA prices (ADDN1)</t>
  </si>
  <si>
    <t>PR14 BYR ODI RCV adjustment in 2022-23 FYA prices (ADDN2)</t>
  </si>
  <si>
    <t>PR14 BYR ODI RCV adjustment in 2022-23 FYA prices (Total)</t>
  </si>
  <si>
    <t>PR14 BYR Totex menu RCV adjustment in 2022-23 FYA prices (WR)</t>
  </si>
  <si>
    <t>PR14 BYR Totex menu RCV adjustment in 2022-23 FYA prices (WN)</t>
  </si>
  <si>
    <t>PR14 BYR Totex menu RCV adjustment in 2022-23 FYA prices (WWN)</t>
  </si>
  <si>
    <t>PR14 BYR Totex menu RCV adjustment in 2022-23 FYA prices (BR)</t>
  </si>
  <si>
    <t>PR14 BYR Totex menu RCV adjustment in 2022-23 FYA prices (ADDN1)</t>
  </si>
  <si>
    <t>PR14 BYR Totex menu RCV adjustment in 2022-23 FYA prices (ADDN2)</t>
  </si>
  <si>
    <t>PR14 BYR Totex menu RCV adjustment in 2022-23 FYA prices (Total)</t>
  </si>
  <si>
    <t>PR14 BYR Land sales RCV adjustment in 2022-23 FYA prices (WR)</t>
  </si>
  <si>
    <t>PR14 BYR Land sales RCV adjustment in 2022-23 FYA prices (WN)</t>
  </si>
  <si>
    <t>PR14 BYR Land sales RCV adjustment in 2022-23 FYA prices (WWN)</t>
  </si>
  <si>
    <t>PR14 BYR Land sales RCV adjustment in 2022-23 FYA prices (BR)</t>
  </si>
  <si>
    <t>PR14 BYR Land sales RCV adjustment in 2022-23 FYA prices (ADDN1)</t>
  </si>
  <si>
    <t>PR14 BYR Land sales RCV adjustment in 2022-23 FYA prices (ADDN2)</t>
  </si>
  <si>
    <t>PR14 BYR Land sales RCV adjustment in 2022-23 FYA prices (Total)</t>
  </si>
  <si>
    <t>PR14 BYR RPI-CPIH wedge RCV adjustment in 2022-23 FYA prices (WR)</t>
  </si>
  <si>
    <t>PR14 BYR RPI-CPIH wedge RCV adjustment in 2022-23 FYA prices (WN)</t>
  </si>
  <si>
    <t>PR14 BYR RPI-CPIH wedge RCV adjustment in 2022-23 FYA prices (WWN)</t>
  </si>
  <si>
    <t>PR14 BYR RPI-CPIH wedge RCV adjustment in 2022-23 FYA prices (BR)</t>
  </si>
  <si>
    <t>PR14 BYR RPI-CPIH wedge RCV adjustment in 2022-23 FYA prices (ADDN1)</t>
  </si>
  <si>
    <t>PR14 BYR RPI-CPIH wedge RCV adjustment in 2022-23 FYA prices (ADDN2)</t>
  </si>
  <si>
    <t>PR14 BYR RPI-CPIH wedge RCV adjustment in 2022-23 FYA prices (Total)</t>
  </si>
  <si>
    <t>PR14 BYR Other RCV adjustment in 2022-23 FYA prices (WR)</t>
  </si>
  <si>
    <t>PR14 BYR Other RCV adjustment in 2022-23 FYA prices (WN)</t>
  </si>
  <si>
    <t>PR14 BYR Other RCV adjustment in 2022-23 FYA prices (WWN)</t>
  </si>
  <si>
    <t>PR14 BYR Other RCV adjustment in 2022-23 FYA prices (BR)</t>
  </si>
  <si>
    <t>PR14 BYR Other RCV adjustment in 2022-23 FYA prices (ADDN1)</t>
  </si>
  <si>
    <t>PR14 BYR Other RCV adjustment in 2022-23 FYA prices (ADDN2)</t>
  </si>
  <si>
    <t>PR14 BYR Other RCV adjustment in 2022-23 FYA prices (Total)</t>
  </si>
  <si>
    <t>PR14 IFRS16 RCV adjustment in 2022-23 FYA prices (WR)</t>
  </si>
  <si>
    <t>PR14 IFRS16 RCV adjustment in 2022-23 FYA prices (WN)</t>
  </si>
  <si>
    <t>PR14 IFRS16 RCV adjustment in 2022-23 FYA prices (WWN)</t>
  </si>
  <si>
    <t>PR14 IFRS16 RCV adjustment in 2022-23 FYA prices (BR)</t>
  </si>
  <si>
    <t>PR14 IFRS16 RCV adjustment in 2022-23 FYA prices (ADDN1)</t>
  </si>
  <si>
    <t>PR14 IFRS16 RCV adjustment in 2022-23 FYA prices (ADDN2)</t>
  </si>
  <si>
    <t>PR14 IFRS16 RCV adjustment in 2022-23 FYA prices (Total)</t>
  </si>
  <si>
    <t>PR19 ODI RCV adjustment in 2022-23 FYA prices (WR)</t>
  </si>
  <si>
    <t>PR19 ODI RCV adjustment in 2022-23 FYA prices (WN)</t>
  </si>
  <si>
    <t>PR19 ODI RCV adjustment in 2022-23 FYA prices (WWN)</t>
  </si>
  <si>
    <t>PR19 ODI RCV adjustment in 2022-23 FYA prices (BR)</t>
  </si>
  <si>
    <t>PR19 ODI RCV adjustment in 2022-23 FYA prices (ADDN1)</t>
  </si>
  <si>
    <t>PR19 ODI RCV adjustment in 2022-23 FYA prices (ADDN2)</t>
  </si>
  <si>
    <t>PR19 ODI RCV adjustment in 2022-23 FYA prices (Total)</t>
  </si>
  <si>
    <t>PR19 WINEP / NEP RCV adjustment in 2022-23 FYA prices (WR)</t>
  </si>
  <si>
    <t>PR19 WINEP / NEP RCV adjustment in 2022-23 FYA prices (WN)</t>
  </si>
  <si>
    <t>PR19 WINEP / NEP RCV adjustment in 2022-23 FYA prices (WWN)</t>
  </si>
  <si>
    <t>PR19 WINEP / NEP RCV adjustment in 2022-23 FYA prices (BR)</t>
  </si>
  <si>
    <t>PR19 WINEP / NEP RCV adjustment in 2022-23 FYA prices (ADDN1)</t>
  </si>
  <si>
    <t>PR19 WINEP / NEP RCV adjustment in 2022-23 FYA prices (ADDN2)</t>
  </si>
  <si>
    <t>PR19 WINEP / NEP RCV adjustment in 2022-23 FYA prices (Total)</t>
  </si>
  <si>
    <t>PR19 Costs reconciliation RCV adjustment in 2022-23 FYA prices (WR)</t>
  </si>
  <si>
    <t>PR19 Costs reconciliation RCV adjustment in 2022-23 FYA prices (WN)</t>
  </si>
  <si>
    <t>PR19 Costs reconciliation RCV adjustment in 2022-23 FYA prices (WWN)</t>
  </si>
  <si>
    <t>PR19 Costs reconciliation RCV adjustment in 2022-23 FYA prices (BR)</t>
  </si>
  <si>
    <t>PR19 Costs reconciliation RCV adjustment in 2022-23 FYA prices (ADDN1)</t>
  </si>
  <si>
    <t>PR19 Costs reconciliation RCV adjustment in 2022-23 FYA prices (ADDN2)</t>
  </si>
  <si>
    <t>PR19 Costs reconciliation RCV adjustment in 2022-23 FYA prices (Total)</t>
  </si>
  <si>
    <t>PR19 Land sales RCV adjustment in 2022-23 FYA prices (WR)</t>
  </si>
  <si>
    <t>PR19 Land sales RCV adjustment in 2022-23 FYA prices (WN)</t>
  </si>
  <si>
    <t>PR19 Land sales RCV adjustment in 2022-23 FYA prices (WWN)</t>
  </si>
  <si>
    <t>PR19 Land sales RCV adjustment in 2022-23 FYA prices (BR)</t>
  </si>
  <si>
    <t>PR19 Land sales RCV adjustment in 2022-23 FYA prices (ADDN1)</t>
  </si>
  <si>
    <t>PR19 Land sales RCV adjustment in 2022-23 FYA prices (ADDN2)</t>
  </si>
  <si>
    <t>PR19 Land sales RCV adjustment in 2022-23 FYA prices (Total)</t>
  </si>
  <si>
    <t>PR19 RPI-CPIH wedge RCV adjustment in 2022-23 FYA prices (WR)</t>
  </si>
  <si>
    <t>PR19 RPI-CPIH wedge RCV adjustment in 2022-23 FYA prices (WN)</t>
  </si>
  <si>
    <t>PR19 RPI-CPIH wedge RCV adjustment in 2022-23 FYA prices (WWN)</t>
  </si>
  <si>
    <t>PR19 RPI-CPIH wedge RCV adjustment in 2022-23 FYA prices (BR)</t>
  </si>
  <si>
    <t>PR19 RPI-CPIH wedge RCV adjustment in 2022-23 FYA prices (ADDN1)</t>
  </si>
  <si>
    <t>PR19 RPI-CPIH wedge RCV adjustment in 2022-23 FYA prices (ADDN2)</t>
  </si>
  <si>
    <t>PR19 RPI-CPIH wedge RCV adjustment in 2022-23 FYA prices (Total)</t>
  </si>
  <si>
    <t>PR19 Strategic regional water resources RCV adjustment in 2022-23 FYA prices (WR)</t>
  </si>
  <si>
    <t>PR19 Strategic regional water resources RCV adjustment in 2022-23 FYA prices (WN)</t>
  </si>
  <si>
    <t>PR19 Strategic regional water resources RCV adjustment in 2022-23 FYA prices (WWN)</t>
  </si>
  <si>
    <t>PR19 Strategic regional water resources RCV adjustment in 2022-23 FYA prices (BR)</t>
  </si>
  <si>
    <t>PR19 Strategic regional water resources RCV adjustment in 2022-23 FYA prices (ADDN1)</t>
  </si>
  <si>
    <t>PR19 Strategic regional water resources RCV adjustment in 2022-23 FYA prices (ADDN2)</t>
  </si>
  <si>
    <t>PR19 Strategic regional water resources RCV adjustment in 2022-23 FYA prices (Total)</t>
  </si>
  <si>
    <t>PR19 Green recovery RCV adjustment in 2022-23 FYA prices (WR)</t>
  </si>
  <si>
    <t>PR19 Green recovery RCV adjustment in 2022-23 FYA prices (WN)</t>
  </si>
  <si>
    <t>PR19 Green recovery RCV adjustment in 2022-23 FYA prices (WWN)</t>
  </si>
  <si>
    <t>PR19 Green recovery RCV adjustment in 2022-23 FYA prices (BR)</t>
  </si>
  <si>
    <t>PR19 Green recovery RCV adjustment in 2022-23 FYA prices (ADDN1)</t>
  </si>
  <si>
    <t>PR19 Green recovery RCV adjustment in 2022-23 FYA prices (ADDN2)</t>
  </si>
  <si>
    <t>PR19 Green recovery RCV adjustment in 2022-23 FYA prices (Total)</t>
  </si>
  <si>
    <t>PR19 Havant Thicket activities RCV adjustment in 2022-23 FYA prices (WR)</t>
  </si>
  <si>
    <t>PR19 Havant Thicket activities RCV adjustment in 2022-23 FYA prices (WN)</t>
  </si>
  <si>
    <t>PR19 Havant Thicket activities RCV adjustment in 2022-23 FYA prices (WWN)</t>
  </si>
  <si>
    <t>PR19 Havant Thicket activities RCV adjustment in 2022-23 FYA prices (BR)</t>
  </si>
  <si>
    <t>PR19 Havant Thicket activities RCV adjustment in 2022-23 FYA prices (ADDN1)</t>
  </si>
  <si>
    <t>PR19 Havant Thicket activities RCV adjustment in 2022-23 FYA prices (ADDN2)</t>
  </si>
  <si>
    <t>PR19 Havant Thicket activities RCV adjustment in 2022-23 FYA prices (Total)</t>
  </si>
  <si>
    <t>Other RCV adjustment in 2022-23 FYA prices (WR)</t>
  </si>
  <si>
    <t>Other RCV adjustment in 2022-23 FYA prices (WN)</t>
  </si>
  <si>
    <t>Other RCV adjustment in 2022-23 FYA prices (WWN)</t>
  </si>
  <si>
    <t>Other RCV adjustment in 2022-23 FYA prices (BR)</t>
  </si>
  <si>
    <t>Other RCV adjustment in 2022-23 FYA prices (ADDN1)</t>
  </si>
  <si>
    <t>Other RCV adjustment in 2022-23 FYA prices (ADDN2)</t>
  </si>
  <si>
    <t>Other RCV adjustment in 2022-23 FYA prices (Total)</t>
  </si>
  <si>
    <t>RCV OPENING BALANCES AS AT 1 APRIL 2025 EXPRESSED IN PR24 BASE YEAR PRICES</t>
  </si>
  <si>
    <t>Pre 2020 RCV in 2022-23 FYA prices</t>
  </si>
  <si>
    <t xml:space="preserve">Ofwat - Pre 2020 RCV opening balance - real (2022-23 FYA) (WR) </t>
  </si>
  <si>
    <t xml:space="preserve">Ofwat - Pre 2020 RCV opening balance - real (2022-23 FYA) (WN) </t>
  </si>
  <si>
    <t xml:space="preserve">Ofwat - Pre 2020 RCV opening balance - real (2022-23 FYA) (WWN) </t>
  </si>
  <si>
    <t xml:space="preserve">Ofwat - Pre 2020 RCV opening balance - real (2022-23 FYA) (BR) </t>
  </si>
  <si>
    <t xml:space="preserve">Ofwat - Pre 2020 RCV opening balance - real (2022-23 FYA) (ADDN1) </t>
  </si>
  <si>
    <t xml:space="preserve">Ofwat - Pre 2020 RCV opening balance - real (2022-23 FYA) (ADDN2) </t>
  </si>
  <si>
    <t>2020-25 RCV in 2022-23 FYA prices</t>
  </si>
  <si>
    <t xml:space="preserve">Ofwat - 2020-25 RCV opening balance - real (2022-23 FYA) (WR) </t>
  </si>
  <si>
    <t xml:space="preserve">Ofwat - 2020-25 RCV opening balance - real (2022-23 FYA) (WN) </t>
  </si>
  <si>
    <t xml:space="preserve">Ofwat - 2020-25 RCV opening balance - real (2022-23 FYA) (WWN) </t>
  </si>
  <si>
    <t xml:space="preserve">Ofwat - 2020-25 RCV opening balance - real (2022-23 FYA) (BR) </t>
  </si>
  <si>
    <t xml:space="preserve">Ofwat - 2020-25 RCV opening balance - real (2022-23 FYA) (ADDN1) </t>
  </si>
  <si>
    <t xml:space="preserve">Ofwat - 2020-25 RCV opening balance - real (2022-23 FYA) (ADDN2) </t>
  </si>
  <si>
    <t>PD11.24</t>
  </si>
  <si>
    <t>Opening RCV balances as at 1 April 2025 in 2022-23 FYA prices</t>
  </si>
  <si>
    <t xml:space="preserve">Ofwat - RCV opening balance - real (WR) </t>
  </si>
  <si>
    <t xml:space="preserve">Ofwat - RCV opening balance - real (WN) </t>
  </si>
  <si>
    <t xml:space="preserve">Ofwat - RCV opening balance - real (WWN) </t>
  </si>
  <si>
    <t xml:space="preserve">Ofwat - RCV opening balance - real (BR) </t>
  </si>
  <si>
    <t xml:space="preserve">Ofwat - RCV opening balance - real (ADDN1) </t>
  </si>
  <si>
    <t xml:space="preserve">Ofwat - RCV opening balance - real (ADDN2) </t>
  </si>
  <si>
    <t>RCV OPENING BALANCES AS AT 1 APRIL 2025 EXPRESSED IN FYE YEAR PRICES</t>
  </si>
  <si>
    <t>PD11.23</t>
  </si>
  <si>
    <t>Opening RCV balances as at 1 April 2025 in 2017-18 FYE prices</t>
  </si>
  <si>
    <t xml:space="preserve">Ofwat - Opening RCV at 1 April 2025 post midnight adjustments in 2017-18 FYE prices (WR) </t>
  </si>
  <si>
    <t xml:space="preserve">Ofwat - Opening RCV at 1 April 2025 post midnight adjustments in 2017-18 FYE prices (WN) </t>
  </si>
  <si>
    <t xml:space="preserve">Ofwat - Opening RCV at 1 April 2025 post midnight adjustments in 2017-18 FYE prices (WWN) </t>
  </si>
  <si>
    <t xml:space="preserve">Ofwat - Opening RCV at 1 April 2025 post midnight adjustments in 2017-18 FYE prices (BR) </t>
  </si>
  <si>
    <t xml:space="preserve">Ofwat - Opening RCV at 1 April 2025 post midnight adjustments in 2017-18 FYE prices (ADDN1) </t>
  </si>
  <si>
    <t xml:space="preserve">Ofwat - Opening RCV at 1 April 2025 post midnight adjustments in 2017-18 FYE prices (ADDN2) </t>
  </si>
  <si>
    <t xml:space="preserve">Ofwat - RCV opening balance - real (Total) </t>
  </si>
  <si>
    <t>PD11.25</t>
  </si>
  <si>
    <t>Opening RCV balances as at 1 April 2025 in 2022-23 FYE prices</t>
  </si>
  <si>
    <t xml:space="preserve">Ofwat - RCV opening balance in 2022-23 FYE prices (WR) </t>
  </si>
  <si>
    <t xml:space="preserve">Ofwat - RCV opening balance in 2022-23 FYE prices (WN) </t>
  </si>
  <si>
    <t xml:space="preserve">Ofwat - RCV opening balance in 2022-23 FYE prices (WWN) </t>
  </si>
  <si>
    <t xml:space="preserve">Ofwat - RCV opening balance in 2022-23 FYE prices (BR) </t>
  </si>
  <si>
    <t xml:space="preserve">Ofwat - RCV opening balance in 2022-23 FYE prices (ADDN1) </t>
  </si>
  <si>
    <t xml:space="preserve">Ofwat - RCV opening balance in 2022-23 FYE prices (ADDN2) </t>
  </si>
  <si>
    <t xml:space="preserve">Ofwat - RCV opening balance in 2022-23 FYE prices (Total) </t>
  </si>
  <si>
    <t>CHECKS</t>
  </si>
  <si>
    <t>Company - RCV opening balance checks</t>
  </si>
  <si>
    <t xml:space="preserve">Ofwat - RCV opening balance - check (WR) </t>
  </si>
  <si>
    <t>Check</t>
  </si>
  <si>
    <t xml:space="preserve">Ofwat - RCV opening balance - check (WN) </t>
  </si>
  <si>
    <t xml:space="preserve">Ofwat - RCV opening balance - check (WWN) </t>
  </si>
  <si>
    <t xml:space="preserve">Ofwat - RCV opening balance - check (BR) </t>
  </si>
  <si>
    <t xml:space="preserve">Ofwat - RCV opening balance - check (ADDN1) </t>
  </si>
  <si>
    <t xml:space="preserve">Ofwat - RCV opening balance - check (ADDN2) </t>
  </si>
  <si>
    <t>ADJUST COMPANY VIEW OF BYR RECONCILIATION ADJUSTMENTS TO PR24 BASE YEAR (2022-23) FYA PRICES</t>
  </si>
  <si>
    <t>Company view - PR14 BYR ODI RCV adjustment in 2022-23 FYA prices (WR)</t>
  </si>
  <si>
    <t>Company view - PR14 BYR ODI RCV adjustment in 2022-23 FYA prices (WN)</t>
  </si>
  <si>
    <t>Company view - PR14 BYR ODI RCV adjustment in 2022-23 FYA prices (WWN)</t>
  </si>
  <si>
    <t>Company view - PR14 BYR ODI RCV adjustment in 2022-23 FYA prices (BR)</t>
  </si>
  <si>
    <t>Company view - PR14 BYR ODI RCV adjustment in 2022-23 FYA prices (ADDN1)</t>
  </si>
  <si>
    <t>Company view - PR14 BYR ODI RCV adjustment in 2022-23 FYA prices (ADDN2)</t>
  </si>
  <si>
    <t>Company view - PR14 BYR ODI RCV adjustment in 2022-23 FYA prices (Total)</t>
  </si>
  <si>
    <t>Company view - PR14 BYR Totex menu RCV adjustment in 2022-23 FYA prices (WR)</t>
  </si>
  <si>
    <t>Company view - PR14 BYR Totex menu RCV adjustment in 2022-23 FYA prices (WN)</t>
  </si>
  <si>
    <t>Company view - PR14 BYR Totex menu RCV adjustment in 2022-23 FYA prices (WWN)</t>
  </si>
  <si>
    <t>Company view - PR14 BYR Totex menu RCV adjustment in 2022-23 FYA prices (BR)</t>
  </si>
  <si>
    <t>Company view - PR14 BYR Totex menu RCV adjustment in 2022-23 FYA prices (ADDN1)</t>
  </si>
  <si>
    <t>Company view - PR14 BYR Totex menu RCV adjustment in 2022-23 FYA prices (ADDN2)</t>
  </si>
  <si>
    <t>Company view - PR14 BYR Totex menu RCV adjustment in 2022-23 FYA prices (Total)</t>
  </si>
  <si>
    <t>Company view - PR14 BYR Land sales RCV adjustment in 2022-23 FYA prices (WR)</t>
  </si>
  <si>
    <t>Company view - PR14 BYR Land sales RCV adjustment in 2022-23 FYA prices (WN)</t>
  </si>
  <si>
    <t>Company view - PR14 BYR Land sales RCV adjustment in 2022-23 FYA prices (WWN)</t>
  </si>
  <si>
    <t>Company view - PR14 BYR Land sales RCV adjustment in 2022-23 FYA prices (BR)</t>
  </si>
  <si>
    <t>Company view - PR14 BYR Land sales RCV adjustment in 2022-23 FYA prices (ADDN1)</t>
  </si>
  <si>
    <t>Company view - PR14 BYR Land sales RCV adjustment in 2022-23 FYA prices (ADDN2)</t>
  </si>
  <si>
    <t>Company view - PR14 BYR Land sales RCV adjustment in 2022-23 FYA prices (Total)</t>
  </si>
  <si>
    <t>Company view - PR14 BYR RPI-CPIH wedge RCV adjustment in 2022-23 FYA prices (WR)</t>
  </si>
  <si>
    <t>Company view - PR14 BYR RPI-CPIH wedge RCV adjustment in 2022-23 FYA prices (WN)</t>
  </si>
  <si>
    <t>Company view - PR14 BYR RPI-CPIH wedge RCV adjustment in 2022-23 FYA prices (WWN)</t>
  </si>
  <si>
    <t>Company view - PR14 BYR RPI-CPIH wedge RCV adjustment in 2022-23 FYA prices (BR)</t>
  </si>
  <si>
    <t>Company view - PR14 BYR RPI-CPIH wedge RCV adjustment in 2022-23 FYA prices (ADDN1)</t>
  </si>
  <si>
    <t>Company view - PR14 BYR RPI-CPIH wedge RCV adjustment in 2022-23 FYA prices (ADDN2)</t>
  </si>
  <si>
    <t>Company view - PR14 BYR RPI-CPIH wedge RCV adjustment in 2022-23 FYA prices (Total)</t>
  </si>
  <si>
    <t>Company view - PR14 BYR Other RCV adjustment in 2022-23 FYA prices (WR)</t>
  </si>
  <si>
    <t>Company view - PR14 BYR Other RCV adjustment in 2022-23 FYA prices (WN)</t>
  </si>
  <si>
    <t>Company view - PR14 BYR Other RCV adjustment in 2022-23 FYA prices (WWN)</t>
  </si>
  <si>
    <t>Company view - PR14 BYR Other RCV adjustment in 2022-23 FYA prices (BR)</t>
  </si>
  <si>
    <t>Company view - PR14 BYR Other RCV adjustment in 2022-23 FYA prices (ADDN1)</t>
  </si>
  <si>
    <t>Company view - PR14 BYR Other RCV adjustment in 2022-23 FYA prices (ADDN2)</t>
  </si>
  <si>
    <t>Company view - PR14 BYR Other RCV adjustment in 2022-23 FYA prices (Total)</t>
  </si>
  <si>
    <t>Company view - PR14 IFRS16 RCV adjustment in 2022-23 FYA prices (WR)</t>
  </si>
  <si>
    <t>Company view - PR14 IFRS16 RCV adjustment in 2022-23 FYA prices (WN)</t>
  </si>
  <si>
    <t>Company view - PR14 IFRS16 RCV adjustment in 2022-23 FYA prices (WWN)</t>
  </si>
  <si>
    <t>Company view - PR14 IFRS16 RCV adjustment in 2022-23 FYA prices (BR)</t>
  </si>
  <si>
    <t>Company view - PR14 IFRS16 RCV adjustment in 2022-23 FYA prices (ADDN1)</t>
  </si>
  <si>
    <t>Company view - PR14 IFRS16 RCV adjustment in 2022-23 FYA prices (ADDN2)</t>
  </si>
  <si>
    <t>Company view - PR14 IFRS16 RCV adjustment in 2022-23 FYA prices (Total)</t>
  </si>
  <si>
    <t>BUSINESS PLAN TABLE PD11</t>
  </si>
  <si>
    <t>C_PR24PD24_PD11_22WR_PR24</t>
  </si>
  <si>
    <t>C_PR24PD24_PD11_22WN_PR24</t>
  </si>
  <si>
    <t>C_PR24PD24_PD11_22WWN_PR24</t>
  </si>
  <si>
    <t>C_PR24PD24_PD11_22BIO_PR24</t>
  </si>
  <si>
    <t>C_PR24PD24_PD11_22ADDN1_PR24</t>
  </si>
  <si>
    <t>C_PR24PD24_PD11_22ADDN2_PR24</t>
  </si>
  <si>
    <t>C_PR24PD24_PD11_23WR_PR24</t>
  </si>
  <si>
    <t>C_PR24PD24_PD11_23WN_PR24</t>
  </si>
  <si>
    <t>C_PR24PD24_PD11_23WWN_PR24</t>
  </si>
  <si>
    <t>C_PR24PD24_PD11_23BIO_PR24</t>
  </si>
  <si>
    <t>C_PR24PD24_PD11_23ADDN1_PR24</t>
  </si>
  <si>
    <t>C_PR24PD24_PD11_23ADDN2_PR24</t>
  </si>
  <si>
    <t>C_PR24PD24_PD11_24WR_PR24</t>
  </si>
  <si>
    <t>C_PR24PD24_PD11_24WN_PR24</t>
  </si>
  <si>
    <t>C_PR24PD24_PD11_24WWN_PR24</t>
  </si>
  <si>
    <t>C_PR24PD24_PD11_24BIO_PR24</t>
  </si>
  <si>
    <t>C_PR24PD24_PD11_24ADDN1_PR24</t>
  </si>
  <si>
    <t>C_PR24PD24_PD11_24ADDN2_PR24</t>
  </si>
  <si>
    <t>C_PR24PD24_PD11_25WR_PR24</t>
  </si>
  <si>
    <t>C_PR24PD24_PD11_25WN_PR24</t>
  </si>
  <si>
    <t>C_PR24PD24_PD11_25WWN_PR24</t>
  </si>
  <si>
    <t>C_PR24PD24_PD11_25BIO_PR24</t>
  </si>
  <si>
    <t>C_PR24PD24_PD11_25ADDN1_PR24</t>
  </si>
  <si>
    <t>C_PR24PD24_PD11_25ADDN2_PR24</t>
  </si>
  <si>
    <t>VALUES FOR INPUT TO PR24 FINANCIAL MODEL (IN PR24 BASE YEAR (2022-23) FYA PRICES)</t>
  </si>
  <si>
    <t>Pre 2020 RCV</t>
  </si>
  <si>
    <t>C_PR24PD24_RR3_001WR_PR24</t>
  </si>
  <si>
    <t>C_PR24PD24_RR3_001WN_PR24</t>
  </si>
  <si>
    <t>C_PR24PD24_RR3_001WWN_PR24</t>
  </si>
  <si>
    <t>C_PR24PD24_RR3_001BR_PR24</t>
  </si>
  <si>
    <t>C_PR24PD24_RR3_001ADDN1_PR24</t>
  </si>
  <si>
    <t>C_PR24PD24_RR3_001ADDN2_PR24</t>
  </si>
  <si>
    <t>2020-25 RCV</t>
  </si>
  <si>
    <t>C_PR24PD24_RR3_002WR_PR24</t>
  </si>
  <si>
    <t>C_PR24PD24_RR3_002WN_PR24</t>
  </si>
  <si>
    <t>C_PR24PD24_RR3_002WWN_PR24</t>
  </si>
  <si>
    <t>C_PR24PD24_RR3_002BR_PR24</t>
  </si>
  <si>
    <t>C_PR24PD24_RR3_002ADDN1_PR24</t>
  </si>
  <si>
    <t>C_PR24PD24_RR3_002ADDN2_PR24</t>
  </si>
  <si>
    <t>VALUES FOR DETERMINATION TABLES (IN PR24 BASE YEAR (2022-23) FYA PRICES)</t>
  </si>
  <si>
    <t>C_PR24PD24_01WR_PR24</t>
  </si>
  <si>
    <t>C_PR24PD24_01WN_PR24</t>
  </si>
  <si>
    <t>C_PR24PD24_01WWN_PR24</t>
  </si>
  <si>
    <t>C_PR24PD24_01BR_PR24</t>
  </si>
  <si>
    <t>C_PR24PD24_01ADDN1_PR24</t>
  </si>
  <si>
    <t>C_PR24PD24_01ADDN2_PR24</t>
  </si>
  <si>
    <t>C_PR24PD24_01TOT_PR24</t>
  </si>
  <si>
    <t>C_PR24PD24_02WR_PR24</t>
  </si>
  <si>
    <t>C_PR24PD24_02WN_PR24</t>
  </si>
  <si>
    <t>C_PR24PD24_02WWN_PR24</t>
  </si>
  <si>
    <t>C_PR24PD24_02BR_PR24</t>
  </si>
  <si>
    <t>C_PR24PD24_02ADDN1_PR24</t>
  </si>
  <si>
    <t>C_PR24PD24_02ADDN2_PR24</t>
  </si>
  <si>
    <t>C_PR24PD24_02TOT_PR24</t>
  </si>
  <si>
    <t>C_PR24PD24_03WR_PR24</t>
  </si>
  <si>
    <t>C_PR24PD24_03WN_PR24</t>
  </si>
  <si>
    <t>C_PR24PD24_03WWN_PR24</t>
  </si>
  <si>
    <t>C_PR24PD24_03BR_PR24</t>
  </si>
  <si>
    <t>C_PR24PD24_03ADDN1_PR24</t>
  </si>
  <si>
    <t>C_PR24PD24_03ADDN2_PR24</t>
  </si>
  <si>
    <t>C_PR24PD24_03TOT_PR24</t>
  </si>
  <si>
    <t>C_PR24PD24_00WR_PR24</t>
  </si>
  <si>
    <t>C_PR24PD24_00WN_PR24</t>
  </si>
  <si>
    <t>C_PR24PD24_00WWN_PR24</t>
  </si>
  <si>
    <t>C_PR24PD24_00BR_PR24</t>
  </si>
  <si>
    <t>C_PR24PD24_00ADDN1_PR24</t>
  </si>
  <si>
    <t>C_PR24PD24_00ADDN2_PR24</t>
  </si>
  <si>
    <t>C_PR24PD24_00TOT_PR24</t>
  </si>
  <si>
    <t>C_PR24PD24_04TOT_PR24</t>
  </si>
  <si>
    <t>C_PR24PD24_05WR_PR24</t>
  </si>
  <si>
    <t>C_PR24PD24_05WN_PR24</t>
  </si>
  <si>
    <t>C_PR24PD24_05WWN_PR24</t>
  </si>
  <si>
    <t>C_PR24PD24_05BR_PR24</t>
  </si>
  <si>
    <t>C_PR24PD24_05ADDN1_PR24</t>
  </si>
  <si>
    <t>C_PR24PD24_05ADDN2_PR24</t>
  </si>
  <si>
    <t>C_PR24PD24_05TOT_PR24</t>
  </si>
  <si>
    <t>C_PR24PD24_06WR_PR24</t>
  </si>
  <si>
    <t>C_PR24PD24_06WN_PR24</t>
  </si>
  <si>
    <t>C_PR24PD24_06WWN_PR24</t>
  </si>
  <si>
    <t>C_PR24PD24_06BR_PR24</t>
  </si>
  <si>
    <t>C_PR24PD24_06ADDN1_PR24</t>
  </si>
  <si>
    <t>C_PR24PD24_06ADDN2_PR24</t>
  </si>
  <si>
    <t>C_PR24PD24_06TOT_PR24</t>
  </si>
  <si>
    <t>C_PR24PD24_07WR_PR24</t>
  </si>
  <si>
    <t>C_PR24PD24_07WN_PR24</t>
  </si>
  <si>
    <t>C_PR24PD24_07WWN_PR24</t>
  </si>
  <si>
    <t>C_PR24PD24_07BR_PR24</t>
  </si>
  <si>
    <t>C_PR24PD24_07ADDN1_PR24</t>
  </si>
  <si>
    <t>C_PR24PD24_07ADDN2_PR24</t>
  </si>
  <si>
    <t>C_PR24PD24_07TOT_PR24</t>
  </si>
  <si>
    <t>C_PR24PD24_08WR_PR24</t>
  </si>
  <si>
    <t>C_PR24PD24_08WN_PR24</t>
  </si>
  <si>
    <t>C_PR24PD24_08WWN_PR24</t>
  </si>
  <si>
    <t>C_PR24PD24_08BR_PR24</t>
  </si>
  <si>
    <t>C_PR24PD24_08ADDN1_PR24</t>
  </si>
  <si>
    <t>C_PR24PD24_08ADDN2_PR24</t>
  </si>
  <si>
    <t>C_PR24PD24_08TOT_PR24</t>
  </si>
  <si>
    <t>C_PR24PD24_09WR_PR24</t>
  </si>
  <si>
    <t>C_PR24PD24_09WN_PR24</t>
  </si>
  <si>
    <t>C_PR24PD24_09WWN_PR24</t>
  </si>
  <si>
    <t>C_PR24PD24_09BR_PR24</t>
  </si>
  <si>
    <t>C_PR24PD24_09ADDN1_PR24</t>
  </si>
  <si>
    <t>C_PR24PD24_09ADDN2_PR24</t>
  </si>
  <si>
    <t>C_PR24PD24_09TOT_PR24</t>
  </si>
  <si>
    <t>C_PR24PD24_10WR_PR24</t>
  </si>
  <si>
    <t>C_PR24PD24_10WN_PR24</t>
  </si>
  <si>
    <t>C_PR24PD24_10WWN_PR24</t>
  </si>
  <si>
    <t>C_PR24PD24_10BR_PR24</t>
  </si>
  <si>
    <t>C_PR24PD24_10ADDN1_PR24</t>
  </si>
  <si>
    <t>C_PR24PD24_10ADDN2_PR24</t>
  </si>
  <si>
    <t>C_PR24PD24_10TOT_PR24</t>
  </si>
  <si>
    <t>C_PR24PD24_11WR_PR24</t>
  </si>
  <si>
    <t>C_PR24PD24_11WN_PR24</t>
  </si>
  <si>
    <t>C_PR24PD24_11WWN_PR24</t>
  </si>
  <si>
    <t>C_PR24PD24_11BR_PR24</t>
  </si>
  <si>
    <t>C_PR24PD24_11ADDN1_PR24</t>
  </si>
  <si>
    <t>C_PR24PD24_11ADDN2_PR24</t>
  </si>
  <si>
    <t>C_PR24PD24_11TOT_PR24</t>
  </si>
  <si>
    <t>C_PR24PD24_12WR_PR24</t>
  </si>
  <si>
    <t>C_PR24PD24_12WN_PR24</t>
  </si>
  <si>
    <t>C_PR24PD24_12WWN_PR24</t>
  </si>
  <si>
    <t>C_PR24PD24_12BR_PR24</t>
  </si>
  <si>
    <t>C_PR24PD24_12ADDN1_PR24</t>
  </si>
  <si>
    <t>C_PR24PD24_12ADDN2_PR24</t>
  </si>
  <si>
    <t>C_PR24PD24_12TOT_PR24</t>
  </si>
  <si>
    <t>C_PR24PD24_13WR_PR24</t>
  </si>
  <si>
    <t>C_PR24PD24_13WN_PR24</t>
  </si>
  <si>
    <t>C_PR24PD24_13WWN_PR24</t>
  </si>
  <si>
    <t>C_PR24PD24_13BR_PR24</t>
  </si>
  <si>
    <t>C_PR24PD24_13ADDN1_PR24</t>
  </si>
  <si>
    <t>C_PR24PD24_13ADDN2_PR24</t>
  </si>
  <si>
    <t>C_PR24PD24_13TOT_PR24</t>
  </si>
  <si>
    <t>C_PR24PD24_14WR_PR24</t>
  </si>
  <si>
    <t>C_PR24PD24_14WN_PR24</t>
  </si>
  <si>
    <t>C_PR24PD24_14WWN_PR24</t>
  </si>
  <si>
    <t>C_PR24PD24_14BR_PR24</t>
  </si>
  <si>
    <t>C_PR24PD24_14ADDN1_PR24</t>
  </si>
  <si>
    <t>C_PR24PD24_14ADDN2_PR24</t>
  </si>
  <si>
    <t>C_PR24PD24_14TOT_PR24</t>
  </si>
  <si>
    <t>C_PR24PD24_15WR_PR24</t>
  </si>
  <si>
    <t>C_PR24PD24_15WN_PR24</t>
  </si>
  <si>
    <t>C_PR24PD24_15WWN_PR24</t>
  </si>
  <si>
    <t>C_PR24PD24_15BR_PR24</t>
  </si>
  <si>
    <t>C_PR24PD24_15ADDN1_PR24</t>
  </si>
  <si>
    <t>C_PR24PD24_15ADDN2_PR24</t>
  </si>
  <si>
    <t>C_PR24PD24_15TOT_PR24</t>
  </si>
  <si>
    <t>C_PR24PD24_16WR_PR24</t>
  </si>
  <si>
    <t>C_PR24PD24_16WN_PR24</t>
  </si>
  <si>
    <t>C_PR24PD24_16WWN_PR24</t>
  </si>
  <si>
    <t>C_PR24PD24_16BR_PR24</t>
  </si>
  <si>
    <t>C_PR24PD24_16ADDN1_PR24</t>
  </si>
  <si>
    <t>C_PR24PD24_16ADDN2_PR24</t>
  </si>
  <si>
    <t>C_PR24PD24_16TOT_PR24</t>
  </si>
  <si>
    <t>C_PR24PD24_17WR_PR24</t>
  </si>
  <si>
    <t>C_PR24PD24_17WN_PR24</t>
  </si>
  <si>
    <t>C_PR24PD24_17WWN_PR24</t>
  </si>
  <si>
    <t>C_PR24PD24_17BR_PR24</t>
  </si>
  <si>
    <t>C_PR24PD24_17ADDN1_PR24</t>
  </si>
  <si>
    <t>C_PR24PD24_17ADDN2_PR24</t>
  </si>
  <si>
    <t>C_PR24PD24_17TOT_PR24</t>
  </si>
  <si>
    <t>C_PR24PD24_18WR_PR24</t>
  </si>
  <si>
    <t>C_PR24PD24_18WN_PR24</t>
  </si>
  <si>
    <t>C_PR24PD24_18WWN_PR24</t>
  </si>
  <si>
    <t>C_PR24PD24_18BR_PR24</t>
  </si>
  <si>
    <t>C_PR24PD24_18ADDN1_PR24</t>
  </si>
  <si>
    <t>C_PR24PD24_18ADDN2_PR24</t>
  </si>
  <si>
    <t>C_PR24PD24_18TOT_PR24</t>
  </si>
  <si>
    <t>C_PR24PD24_19WR_PR24</t>
  </si>
  <si>
    <t>C_PR24PD24_19WN_PR24</t>
  </si>
  <si>
    <t>C_PR24PD24_19WWN_PR24</t>
  </si>
  <si>
    <t>C_PR24PD24_19BR_PR24</t>
  </si>
  <si>
    <t>C_PR24PD24_19ADDN1_PR24</t>
  </si>
  <si>
    <t>C_PR24PD24_19ADDN2_PR24</t>
  </si>
  <si>
    <t>C_PR24PD24_19TOT_PR24</t>
  </si>
  <si>
    <t>C_PR24PD24_20WR_PR24</t>
  </si>
  <si>
    <t>C_PR24PD24_20WN_PR24</t>
  </si>
  <si>
    <t>C_PR24PD24_20WWN_PR24</t>
  </si>
  <si>
    <t>C_PR24PD24_20BR_PR24</t>
  </si>
  <si>
    <t>C_PR24PD24_20ADDN1_PR24</t>
  </si>
  <si>
    <t>C_PR24PD24_20ADDN2_PR24</t>
  </si>
  <si>
    <t>C_PR24PD24_20TOT_PR24</t>
  </si>
  <si>
    <t>C_PR24PD24_21WR_PR24</t>
  </si>
  <si>
    <t>C_PR24PD24_21WN_PR24</t>
  </si>
  <si>
    <t>C_PR24PD24_21WWN_PR24</t>
  </si>
  <si>
    <t>C_PR24PD24_21BR_PR24</t>
  </si>
  <si>
    <t>C_PR24PD24_21ADDN1_PR24</t>
  </si>
  <si>
    <t>C_PR24PD24_21ADDN2_PR24</t>
  </si>
  <si>
    <t>C_PR24PD24_21TOT_PR24</t>
  </si>
  <si>
    <t>Company view of PR14 BYR adjustments expressed in 2022-23 prices</t>
  </si>
  <si>
    <t>C_PR24PD24_105WR_PR24</t>
  </si>
  <si>
    <t>C_PR24PD24_105WN_PR24</t>
  </si>
  <si>
    <t>C_PR24PD24_105WWN_PR24</t>
  </si>
  <si>
    <t>C_PR24PD24_105BR_PR24</t>
  </si>
  <si>
    <t>C_PR24PD24_105ADDN1_PR24</t>
  </si>
  <si>
    <t>C_PR24PD24_105ADDN2_PR24</t>
  </si>
  <si>
    <t>C_PR24PD24_105TOT_PR24</t>
  </si>
  <si>
    <t>C_PR24PD24_106WR_PR24</t>
  </si>
  <si>
    <t>C_PR24PD24_106WN_PR24</t>
  </si>
  <si>
    <t>C_PR24PD24_106WWN_PR24</t>
  </si>
  <si>
    <t>C_PR24PD24_106BR_PR24</t>
  </si>
  <si>
    <t>C_PR24PD24_106ADDN1_PR24</t>
  </si>
  <si>
    <t>C_PR24PD24_106ADDN2_PR24</t>
  </si>
  <si>
    <t>C_PR24PD24_106TOT_PR24</t>
  </si>
  <si>
    <t>C_PR24PD24_107WR_PR24</t>
  </si>
  <si>
    <t>C_PR24PD24_107WN_PR24</t>
  </si>
  <si>
    <t>C_PR24PD24_107WWN_PR24</t>
  </si>
  <si>
    <t>C_PR24PD24_107BR_PR24</t>
  </si>
  <si>
    <t>C_PR24PD24_107ADDN1_PR24</t>
  </si>
  <si>
    <t>C_PR24PD24_107ADDN2_PR24</t>
  </si>
  <si>
    <t>C_PR24PD24_107TOT_PR24</t>
  </si>
  <si>
    <t>C_PR24PD24_108WR_PR24</t>
  </si>
  <si>
    <t>C_PR24PD24_108WN_PR24</t>
  </si>
  <si>
    <t>C_PR24PD24_108WWN_PR24</t>
  </si>
  <si>
    <t>C_PR24PD24_108BR_PR24</t>
  </si>
  <si>
    <t>C_PR24PD24_108ADDN1_PR24</t>
  </si>
  <si>
    <t>C_PR24PD24_108ADDN2_PR24</t>
  </si>
  <si>
    <t>C_PR24PD24_108TOT_PR24</t>
  </si>
  <si>
    <t>C_PR24PD24_109WR_PR24</t>
  </si>
  <si>
    <t>C_PR24PD24_109WN_PR24</t>
  </si>
  <si>
    <t>C_PR24PD24_109WWN_PR24</t>
  </si>
  <si>
    <t>C_PR24PD24_109BR_PR24</t>
  </si>
  <si>
    <t>C_PR24PD24_109ADDN1_PR24</t>
  </si>
  <si>
    <t>C_PR24PD24_109ADDN2_PR24</t>
  </si>
  <si>
    <t>C_PR24PD24_109TOT_PR24</t>
  </si>
  <si>
    <t>C_PR24PD24_110WR_PR24</t>
  </si>
  <si>
    <t>C_PR24PD24_110WN_PR24</t>
  </si>
  <si>
    <t>C_PR24PD24_110WWN_PR24</t>
  </si>
  <si>
    <t>C_PR24PD24_110BR_PR24</t>
  </si>
  <si>
    <t>C_PR24PD24_110ADDN1_PR24</t>
  </si>
  <si>
    <t>C_PR24PD24_110ADDN2_PR24</t>
  </si>
  <si>
    <t>C_PR24PD24_110TOT_PR24</t>
  </si>
  <si>
    <t>DO NOT DELETE</t>
  </si>
  <si>
    <t>Total error checks</t>
  </si>
  <si>
    <t>[Fountain will populate this cell with the report name. Keep this placeholder here]</t>
  </si>
  <si>
    <t>[Fountain will put a date and timestamp here]</t>
  </si>
  <si>
    <t>PR24QA_PR24PD24_OUT1</t>
  </si>
  <si>
    <t>Date &amp; Time for Model - PR24PD24</t>
  </si>
  <si>
    <t>Text</t>
  </si>
  <si>
    <t>PR24QA_PR24PD24_OUT2</t>
  </si>
  <si>
    <t>Name of Model - PR24PD24</t>
  </si>
  <si>
    <t>PR24QA_PR24PD24_OUT3</t>
  </si>
  <si>
    <t>F_Inputs time stamp - PR24PD24</t>
  </si>
  <si>
    <t>PR24QA_PR24PD24_OUT4</t>
  </si>
  <si>
    <t>Model override switch for - PR24PD24</t>
  </si>
  <si>
    <t>Item references</t>
  </si>
  <si>
    <t>Table 2 Total value of PR19 reconciliation RCV adjustments in 2024-25</t>
  </si>
  <si>
    <t>£m 2022-23 FYA CPIH deflated prices</t>
  </si>
  <si>
    <t>Company view</t>
  </si>
  <si>
    <t>Final determination</t>
  </si>
  <si>
    <t>Difference</t>
  </si>
  <si>
    <t>WINEP / NEP</t>
  </si>
  <si>
    <t>PD12_37TOT_PR24</t>
  </si>
  <si>
    <t>[calc DD minus co view]</t>
  </si>
  <si>
    <t>Land sales</t>
  </si>
  <si>
    <t>PD12_39TOT_PR24</t>
  </si>
  <si>
    <t>Green recovery (TVM)</t>
  </si>
  <si>
    <t>PD12_42TOT_PR24</t>
  </si>
  <si>
    <t>ODIs</t>
  </si>
  <si>
    <t>PD12_36TOT_PR24</t>
  </si>
  <si>
    <t>Totex costs</t>
  </si>
  <si>
    <t>PD12_38TOT_PR24</t>
  </si>
  <si>
    <t>RPI-CPIH wedge</t>
  </si>
  <si>
    <t>PD12_40TOT_PR24</t>
  </si>
  <si>
    <t>Strategic regional water resources</t>
  </si>
  <si>
    <t>PD12_41TOT_PR24</t>
  </si>
  <si>
    <t>Havant Thicket (PRT only)</t>
  </si>
  <si>
    <t>PD12_43TOT_PR24</t>
  </si>
  <si>
    <t>PD12_44TOT_PR24</t>
  </si>
  <si>
    <t>[sum calc]</t>
  </si>
  <si>
    <t>Table 3 Total value of PR14 Blind Year (BYR) RCV adjustments in 2024-25</t>
  </si>
  <si>
    <t>BYR ODI</t>
  </si>
  <si>
    <t>BYR Totex</t>
  </si>
  <si>
    <t>BYR Land sales</t>
  </si>
  <si>
    <t>BYR RPI-CPIH wedge</t>
  </si>
  <si>
    <t>BYR Other</t>
  </si>
  <si>
    <t>IFRS16</t>
  </si>
  <si>
    <t>Companies' view of BYR RCV adjustments in 2022-23 prices is calculated in this model because they are not included in that price base in business plan tables PD11 or PD12</t>
  </si>
  <si>
    <t>BP items are in 2017-18 prices. These are converted to 2022-23 prices on Calc_BYR_CoView tab using CPI(H): Inflate from 2017-18 FYA to 2022-23 FYA (Indexation sheet row 92)</t>
  </si>
  <si>
    <t>Total final determination value of PR19 reconciliation RCV adjustments in 2024-25 by price control</t>
  </si>
  <si>
    <t>(£m 2022-23 FYA CPIH deflated prices)</t>
  </si>
  <si>
    <t>RCV Adjustments £m</t>
  </si>
  <si>
    <t xml:space="preserve">Water resources </t>
  </si>
  <si>
    <t>Network plus water</t>
  </si>
  <si>
    <t xml:space="preserve">Network plus wastewater </t>
  </si>
  <si>
    <t>Bioresources</t>
  </si>
  <si>
    <t>Additional control 1</t>
  </si>
  <si>
    <t>Additional control 2</t>
  </si>
  <si>
    <t>Residential Retail</t>
  </si>
  <si>
    <t>Business Retail</t>
  </si>
  <si>
    <t>RFI</t>
  </si>
  <si>
    <t>C-MeX</t>
  </si>
  <si>
    <t>D-MeX</t>
  </si>
  <si>
    <t>Residential retail</t>
  </si>
  <si>
    <t>Business retail</t>
  </si>
  <si>
    <t>Water trading</t>
  </si>
  <si>
    <t>Developer services</t>
  </si>
  <si>
    <t>Cost of new debt</t>
  </si>
  <si>
    <t>Gearing out-performance</t>
  </si>
  <si>
    <t>Tax</t>
  </si>
  <si>
    <t xml:space="preserve">Other </t>
  </si>
  <si>
    <t>BYR WRFIM</t>
  </si>
  <si>
    <t>BYR Water trading</t>
  </si>
  <si>
    <t>na?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</si>
</sst>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43" formatCode="_-* #,##0.00_-;\-* #,##0.00_-;_-* &quot;-&quot;??_-;_-@_-"/>
    <numFmt numFmtId="164" formatCode="_(* #,##0.00_);_(* \(#,##0.00\);_(* &quot;-&quot;??_);_(@_)"/>
    <numFmt numFmtId="165" formatCode="dd/mm/yyyy;@"/>
    <numFmt numFmtId="166" formatCode="#,##0_);\(#,##0\);&quot;-  &quot;;&quot; &quot;@&quot; &quot;"/>
    <numFmt numFmtId="167" formatCode="#,##0_);\(#,##0\);&quot;-  &quot;;&quot; &quot;@"/>
    <numFmt numFmtId="168" formatCode="dd\ mmm\ yy_);\(###0\);&quot;-  &quot;;&quot; &quot;@&quot; &quot;"/>
    <numFmt numFmtId="169" formatCode="#,##0.0000_);\(#,##0.0000\);&quot;-  &quot;;&quot; &quot;@&quot; &quot;"/>
    <numFmt numFmtId="170" formatCode="0.00%_);\-0.00%_);&quot;-  &quot;;&quot; &quot;@&quot; &quot;"/>
    <numFmt numFmtId="171" formatCode="dd\ mmm\ yyyy_);\(###0\);&quot;-  &quot;;&quot; &quot;@&quot; &quot;"/>
    <numFmt numFmtId="172" formatCode="###0_);\(###0\);&quot;-  &quot;;&quot; &quot;@&quot; &quot;"/>
    <numFmt numFmtId="173" formatCode="0;0;&quot;-&quot;"/>
    <numFmt numFmtId="174" formatCode="0.00%;\-0.00%_);&quot;-  &quot;;&quot; &quot;@&quot; &quot;"/>
    <numFmt numFmtId="175" formatCode="#,##0.0000;\(#,##0.0000\);&quot;-  &quot;;&quot; &quot;@&quot; &quot;"/>
    <numFmt numFmtId="176" formatCode="#,##0.0_);\(#,##0.0\);&quot;-  &quot;;&quot; &quot;@&quot; &quot;"/>
    <numFmt numFmtId="177" formatCode="_-* #,##0_-;\-* #,##0_-;_-* &quot;-&quot;??_-;_-@_-"/>
    <numFmt numFmtId="178" formatCode="0.000"/>
    <numFmt numFmtId="179" formatCode="#,##0.000_);\(#,##0.000\);&quot;-  &quot;;&quot; &quot;@&quot; &quot;"/>
    <numFmt numFmtId="180" formatCode="#,##0.000"/>
    <numFmt numFmtId="181" formatCode="_-* #,##0.000000000000_-;\-* #,##0.000000000000_-;_-* &quot;-&quot;??_-;_-@_-"/>
    <numFmt numFmtId="182" formatCode="#,##0.00_);\(#,##0.00\);&quot;-  &quot;;&quot; &quot;@&quot; &quot;"/>
    <numFmt numFmtId="183" formatCode="#,##0.000000000000_);\(#,##0.000000000000\);&quot;-  &quot;;&quot; &quot;@&quot; &quot;"/>
    <numFmt numFmtId="184" formatCode="#,##0.0"/>
    <numFmt numFmtId="185" formatCode="0.000000"/>
    <numFmt numFmtId="186" formatCode="0.0"/>
  </numFmts>
  <fonts count="97">
    <font>
      <sz val="8"/>
      <color theme="1"/>
      <name val="Tahoma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0"/>
      <name val="Calibri"/>
      <family val="2"/>
    </font>
    <font>
      <sz val="11"/>
      <color theme="1"/>
      <name val="Arial"/>
      <family val="2"/>
    </font>
    <font>
      <sz val="10"/>
      <color theme="1"/>
      <name val="Calibri"/>
      <family val="2"/>
    </font>
    <font>
      <u/>
      <sz val="8"/>
      <color theme="10"/>
      <name val="Tahoma"/>
      <family val="2"/>
    </font>
    <font>
      <u/>
      <sz val="11"/>
      <color theme="10"/>
      <name val="Arial"/>
      <family val="2"/>
    </font>
    <font>
      <sz val="10"/>
      <color rgb="FF000000"/>
      <name val="Calibri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</font>
    <font>
      <sz val="24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sz val="9"/>
      <color theme="1"/>
      <name val="Calibri"/>
      <family val="2"/>
    </font>
    <font>
      <b/>
      <sz val="12"/>
      <name val="Calibri"/>
      <family val="2"/>
    </font>
    <font>
      <b/>
      <sz val="10"/>
      <name val="Arial"/>
      <family val="2"/>
    </font>
    <font>
      <sz val="10"/>
      <color rgb="FF0000FF"/>
      <name val="Calibri"/>
      <family val="2"/>
    </font>
    <font>
      <b/>
      <sz val="10"/>
      <color rgb="FF000000"/>
      <name val="Calibri"/>
      <family val="2"/>
      <scheme val="minor"/>
    </font>
    <font>
      <u/>
      <sz val="10"/>
      <name val="Arial"/>
      <family val="2"/>
    </font>
    <font>
      <sz val="12"/>
      <color theme="3"/>
      <name val="Calibri"/>
      <family val="2"/>
    </font>
    <font>
      <sz val="10"/>
      <color rgb="FFFF0000"/>
      <name val="Calibri"/>
      <family val="2"/>
    </font>
    <font>
      <u/>
      <sz val="10"/>
      <name val="Calibri"/>
      <family val="2"/>
    </font>
    <font>
      <u/>
      <sz val="10"/>
      <color rgb="FF000000"/>
      <name val="Calibri"/>
      <family val="2"/>
      <scheme val="minor"/>
    </font>
    <font>
      <i/>
      <sz val="10"/>
      <name val="Calibri"/>
      <family val="2"/>
      <scheme val="minor"/>
    </font>
    <font>
      <sz val="12"/>
      <color rgb="FF003595"/>
      <name val="Calibri"/>
      <family val="2"/>
    </font>
    <font>
      <b/>
      <sz val="10"/>
      <color rgb="FF0000FF"/>
      <name val="Arial"/>
      <family val="2"/>
    </font>
    <font>
      <b/>
      <sz val="10"/>
      <color rgb="FFFF0000"/>
      <name val="Arial"/>
      <family val="2"/>
    </font>
    <font>
      <u/>
      <sz val="12"/>
      <color theme="3"/>
      <name val="Calibri"/>
      <family val="2"/>
    </font>
    <font>
      <u/>
      <sz val="10"/>
      <name val="Calibri"/>
      <family val="2"/>
      <scheme val="minor"/>
    </font>
    <font>
      <sz val="16"/>
      <color rgb="FF003595"/>
      <name val="Calibri"/>
      <family val="2"/>
    </font>
    <font>
      <u/>
      <sz val="10"/>
      <color rgb="FF0000FF"/>
      <name val="Arial"/>
      <family val="2"/>
    </font>
    <font>
      <sz val="8"/>
      <color theme="1"/>
      <name val="Arial"/>
      <family val="2"/>
    </font>
    <font>
      <b/>
      <u/>
      <sz val="12"/>
      <color rgb="FF0071CE"/>
      <name val="Calibri"/>
      <family val="2"/>
      <scheme val="minor"/>
    </font>
    <font>
      <sz val="10"/>
      <color rgb="FF0071CE"/>
      <name val="Calibri"/>
      <family val="2"/>
      <scheme val="minor"/>
    </font>
    <font>
      <u/>
      <sz val="10"/>
      <color rgb="FF0071CE"/>
      <name val="Calibri"/>
      <family val="2"/>
      <scheme val="minor"/>
    </font>
    <font>
      <u/>
      <sz val="10"/>
      <color rgb="FFFF0000"/>
      <name val="Arial"/>
      <family val="2"/>
    </font>
    <font>
      <sz val="10"/>
      <color rgb="FF006938"/>
      <name val="Calibri"/>
      <family val="2"/>
    </font>
    <font>
      <sz val="10"/>
      <color rgb="FF0071CE"/>
      <name val="Calibri"/>
      <family val="2"/>
    </font>
    <font>
      <sz val="10"/>
      <color theme="0"/>
      <name val="Calibri"/>
      <family val="2"/>
    </font>
    <font>
      <sz val="24"/>
      <color theme="0"/>
      <name val="Calibri"/>
      <family val="2"/>
    </font>
    <font>
      <sz val="18"/>
      <name val="Calibri"/>
      <family val="2"/>
      <scheme val="minor"/>
    </font>
    <font>
      <sz val="12"/>
      <color theme="0"/>
      <name val="Calibri"/>
      <family val="2"/>
    </font>
    <font>
      <sz val="10"/>
      <color rgb="FFD60037"/>
      <name val="Calibri"/>
      <family val="2"/>
    </font>
    <font>
      <u/>
      <sz val="10"/>
      <color theme="3"/>
      <name val="Calibri"/>
      <family val="2"/>
    </font>
    <font>
      <sz val="8"/>
      <color theme="1"/>
      <name val="Tahoma"/>
      <family val="2"/>
    </font>
    <font>
      <b/>
      <u/>
      <sz val="10"/>
      <name val="Arial"/>
      <family val="2"/>
    </font>
    <font>
      <sz val="9"/>
      <color theme="1"/>
      <name val="Arial"/>
      <family val="2"/>
    </font>
    <font>
      <sz val="10"/>
      <color rgb="FF0071CE"/>
      <name val="Arial"/>
      <family val="2"/>
    </font>
    <font>
      <b/>
      <sz val="10"/>
      <color rgb="FFD60037"/>
      <name val="Arial"/>
      <family val="2"/>
    </font>
    <font>
      <u/>
      <sz val="10"/>
      <color rgb="FFD60037"/>
      <name val="Arial"/>
      <family val="2"/>
    </font>
    <font>
      <sz val="10"/>
      <color rgb="FFD60037"/>
      <name val="Arial"/>
      <family val="2"/>
    </font>
    <font>
      <b/>
      <sz val="10"/>
      <name val="Calibri Light"/>
      <family val="2"/>
    </font>
    <font>
      <u/>
      <sz val="10"/>
      <name val="Calibri Light"/>
      <family val="2"/>
    </font>
    <font>
      <sz val="10"/>
      <name val="Calibri Light"/>
      <family val="2"/>
    </font>
    <font>
      <sz val="10"/>
      <name val="Arial"/>
      <family val="2"/>
    </font>
    <font>
      <sz val="10"/>
      <color rgb="FF0071CE"/>
      <name val="Calibri Light"/>
      <family val="2"/>
    </font>
    <font>
      <b/>
      <sz val="10"/>
      <color rgb="FF0071CE"/>
      <name val="Arial"/>
      <family val="2"/>
    </font>
    <font>
      <u/>
      <sz val="10"/>
      <color rgb="FF0071CE"/>
      <name val="Arial"/>
      <family val="2"/>
    </font>
    <font>
      <b/>
      <sz val="10"/>
      <color rgb="FF0071CE"/>
      <name val="Calibri Light"/>
      <family val="2"/>
    </font>
    <font>
      <u/>
      <sz val="10"/>
      <color rgb="FF0071CE"/>
      <name val="Calibri Light"/>
      <family val="2"/>
    </font>
    <font>
      <b/>
      <sz val="18"/>
      <color rgb="FF444444"/>
      <name val="Calibri"/>
      <family val="2"/>
    </font>
    <font>
      <sz val="10"/>
      <color rgb="FFD60037"/>
      <name val="Calibri"/>
      <family val="2"/>
      <scheme val="minor"/>
    </font>
    <font>
      <sz val="8"/>
      <color rgb="FF0070C0"/>
      <name val="Tahoma"/>
      <family val="2"/>
    </font>
    <font>
      <sz val="11"/>
      <color indexed="8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name val="Calibri"/>
      <family val="2"/>
    </font>
    <font>
      <b/>
      <u/>
      <sz val="11"/>
      <name val="Calibri"/>
      <family val="2"/>
    </font>
    <font>
      <sz val="11"/>
      <color indexed="8"/>
      <name val="Calibri"/>
      <family val="2"/>
      <scheme val="minor"/>
    </font>
    <font>
      <sz val="11"/>
      <color rgb="FFFF0000"/>
      <name val="Arial"/>
      <family val="2"/>
    </font>
    <font>
      <sz val="20"/>
      <color theme="1"/>
      <name val="Arial"/>
      <family val="2"/>
    </font>
    <font>
      <sz val="10"/>
      <color rgb="FF003595"/>
      <name val="Krub SemiBold"/>
    </font>
    <font>
      <sz val="9"/>
      <color rgb="FF003595"/>
      <name val="Krub SemiBold"/>
    </font>
    <font>
      <sz val="9"/>
      <color rgb="FF000000"/>
      <name val="Krub"/>
    </font>
    <font>
      <sz val="9"/>
      <color theme="1"/>
      <name val="Krub"/>
    </font>
    <font>
      <sz val="11"/>
      <name val="Calibri"/>
      <family val="2"/>
      <scheme val="minor"/>
    </font>
    <font>
      <sz val="11"/>
      <color theme="1"/>
      <name val="Calibri"/>
      <family val="2"/>
    </font>
    <font>
      <sz val="11"/>
      <name val="Arial"/>
      <family val="2"/>
    </font>
    <font>
      <sz val="9"/>
      <name val="Krub"/>
    </font>
    <font>
      <sz val="11"/>
      <color rgb="FF003595"/>
      <name val="Krub SemiBold"/>
    </font>
    <font>
      <sz val="12"/>
      <color rgb="FF003595"/>
      <name val="Krub SemiBold"/>
    </font>
    <font>
      <sz val="20"/>
      <color rgb="FF003595"/>
      <name val="Krub SemiBold"/>
    </font>
    <font>
      <sz val="14"/>
      <color rgb="FF0071CE"/>
      <name val="Krub SemiBold"/>
    </font>
    <font>
      <sz val="10"/>
      <color rgb="FF000000"/>
      <name val="Krub"/>
    </font>
    <font>
      <sz val="10"/>
      <color theme="1"/>
      <name val="Krub"/>
    </font>
    <font>
      <sz val="10"/>
      <name val="Krub"/>
    </font>
    <font>
      <sz val="10"/>
      <color theme="4"/>
      <name val="Krub SemiBold"/>
    </font>
    <font>
      <sz val="11"/>
      <color theme="1"/>
      <name val="Krub"/>
    </font>
    <font>
      <b/>
      <sz val="11"/>
      <name val="Calibri"/>
    </font>
    <font>
      <b/>
      <u/>
      <sz val="11"/>
      <name val="Calibri"/>
    </font>
  </fonts>
  <fills count="29">
    <fill>
      <patternFill patternType="none"/>
    </fill>
    <fill>
      <patternFill patternType="gray125"/>
    </fill>
    <fill>
      <patternFill patternType="solid">
        <fgColor rgb="FFFFDB8E"/>
        <bgColor indexed="64"/>
      </patternFill>
    </fill>
    <fill>
      <patternFill patternType="solid">
        <fgColor rgb="FF94368D"/>
        <bgColor indexed="64"/>
      </patternFill>
    </fill>
    <fill>
      <patternFill patternType="solid">
        <fgColor rgb="FF003595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B9D9EC"/>
        <bgColor indexed="64"/>
      </patternFill>
    </fill>
    <fill>
      <patternFill patternType="solid">
        <fgColor rgb="FFDCECF5"/>
        <bgColor indexed="64"/>
      </patternFill>
    </fill>
    <fill>
      <patternFill patternType="solid">
        <fgColor rgb="FFCCCCCE"/>
        <bgColor indexed="64"/>
      </patternFill>
    </fill>
    <fill>
      <patternFill patternType="solid">
        <fgColor rgb="FF98C56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57A1D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62A70F"/>
        <bgColor indexed="64"/>
      </patternFill>
    </fill>
    <fill>
      <patternFill patternType="solid">
        <fgColor rgb="FFFFB81D"/>
        <bgColor indexed="64"/>
      </patternFill>
    </fill>
    <fill>
      <patternFill patternType="solid">
        <fgColor rgb="FFE2E768"/>
        <bgColor indexed="64"/>
      </patternFill>
    </fill>
    <fill>
      <patternFill patternType="solid">
        <fgColor rgb="FFB97BB4"/>
        <bgColor indexed="64"/>
      </patternFill>
    </fill>
    <fill>
      <patternFill patternType="solid">
        <fgColor rgb="FFFE481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</patternFill>
    </fill>
    <fill>
      <patternFill patternType="solid">
        <fgColor rgb="FFFFFFE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E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theme="0" tint="-0.24991607409894101"/>
      </left>
      <right/>
      <top style="thin">
        <color theme="0" tint="-0.24991607409894101"/>
      </top>
      <bottom style="thin">
        <color theme="0" tint="-0.24991607409894101"/>
      </bottom>
      <diagonal/>
    </border>
    <border>
      <left style="thin">
        <color theme="0" tint="-0.24991607409894101"/>
      </left>
      <right style="thin">
        <color theme="0" tint="-0.24991607409894101"/>
      </right>
      <top style="thin">
        <color theme="0" tint="-0.24991607409894101"/>
      </top>
      <bottom style="thin">
        <color theme="0" tint="-0.2499160740989410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003595"/>
      </left>
      <right/>
      <top style="medium">
        <color rgb="FF003595"/>
      </top>
      <bottom style="medium">
        <color rgb="FF003595"/>
      </bottom>
      <diagonal/>
    </border>
    <border>
      <left/>
      <right/>
      <top style="medium">
        <color rgb="FF003595"/>
      </top>
      <bottom style="medium">
        <color rgb="FF003595"/>
      </bottom>
      <diagonal/>
    </border>
    <border>
      <left/>
      <right style="medium">
        <color rgb="FF003595"/>
      </right>
      <top style="medium">
        <color rgb="FF003595"/>
      </top>
      <bottom style="medium">
        <color rgb="FF003595"/>
      </bottom>
      <diagonal/>
    </border>
    <border>
      <left style="medium">
        <color rgb="FF003595"/>
      </left>
      <right style="medium">
        <color rgb="FF003595"/>
      </right>
      <top style="medium">
        <color rgb="FF003595"/>
      </top>
      <bottom style="medium">
        <color rgb="FF00359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3595"/>
      </left>
      <right style="medium">
        <color rgb="FF003595"/>
      </right>
      <top/>
      <bottom style="medium">
        <color rgb="FF003595"/>
      </bottom>
      <diagonal/>
    </border>
    <border>
      <left/>
      <right style="medium">
        <color rgb="FF003595"/>
      </right>
      <top/>
      <bottom style="medium">
        <color rgb="FF003595"/>
      </bottom>
      <diagonal/>
    </border>
    <border>
      <left style="medium">
        <color rgb="FF003595"/>
      </left>
      <right style="medium">
        <color rgb="FF003595"/>
      </right>
      <top style="medium">
        <color rgb="FF003595"/>
      </top>
      <bottom/>
      <diagonal/>
    </border>
    <border>
      <left style="medium">
        <color rgb="FF003595"/>
      </left>
      <right/>
      <top style="thin">
        <color indexed="64"/>
      </top>
      <bottom/>
      <diagonal/>
    </border>
    <border>
      <left style="medium">
        <color rgb="FF003595"/>
      </left>
      <right style="medium">
        <color rgb="FF003595"/>
      </right>
      <top style="thin">
        <color indexed="64"/>
      </top>
      <bottom/>
      <diagonal/>
    </border>
    <border>
      <left/>
      <right style="medium">
        <color rgb="FF003595"/>
      </right>
      <top style="thin">
        <color indexed="64"/>
      </top>
      <bottom/>
      <diagonal/>
    </border>
    <border>
      <left style="medium">
        <color rgb="FF003595"/>
      </left>
      <right/>
      <top/>
      <bottom style="medium">
        <color rgb="FF003595"/>
      </bottom>
      <diagonal/>
    </border>
  </borders>
  <cellStyleXfs count="70">
    <xf numFmtId="166" fontId="0" fillId="0" borderId="0" applyFont="0" applyFill="0" applyBorder="0" applyProtection="0">
      <alignment vertical="top"/>
    </xf>
    <xf numFmtId="166" fontId="7" fillId="0" borderId="0" applyBorder="0">
      <alignment vertical="top"/>
    </xf>
    <xf numFmtId="170" fontId="7" fillId="0" borderId="0" applyBorder="0">
      <alignment vertical="top"/>
    </xf>
    <xf numFmtId="166" fontId="7" fillId="0" borderId="0" applyBorder="0">
      <alignment vertical="top"/>
    </xf>
    <xf numFmtId="168" fontId="7" fillId="0" borderId="0" applyBorder="0">
      <alignment vertical="top"/>
    </xf>
    <xf numFmtId="167" fontId="7" fillId="0" borderId="0" applyFill="0" applyBorder="0" applyProtection="0">
      <alignment vertical="top"/>
    </xf>
    <xf numFmtId="4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71" fontId="7" fillId="0" borderId="0" applyFont="0" applyFill="0" applyBorder="0" applyProtection="0">
      <alignment vertical="top"/>
    </xf>
    <xf numFmtId="171" fontId="7" fillId="0" borderId="0" applyFill="0" applyBorder="0" applyProtection="0">
      <alignment vertical="top"/>
    </xf>
    <xf numFmtId="168" fontId="7" fillId="0" borderId="0" applyFont="0" applyFill="0" applyBorder="0" applyProtection="0">
      <alignment vertical="top"/>
    </xf>
    <xf numFmtId="168" fontId="7" fillId="0" borderId="0" applyFill="0" applyBorder="0" applyProtection="0">
      <alignment vertical="top"/>
    </xf>
    <xf numFmtId="175" fontId="7" fillId="0" borderId="0" applyFont="0" applyFill="0" applyBorder="0" applyProtection="0">
      <alignment vertical="top"/>
    </xf>
    <xf numFmtId="169" fontId="9" fillId="0" borderId="0" applyFill="0" applyBorder="0" applyProtection="0">
      <alignment vertical="top"/>
    </xf>
    <xf numFmtId="169" fontId="7" fillId="0" borderId="0" applyFill="0" applyBorder="0" applyProtection="0">
      <alignment vertical="top"/>
    </xf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170" fontId="12" fillId="2" borderId="1" applyProtection="0">
      <alignment vertical="top"/>
    </xf>
    <xf numFmtId="166" fontId="12" fillId="2" borderId="1" applyProtection="0">
      <alignment vertical="top"/>
    </xf>
    <xf numFmtId="165" fontId="12" fillId="2" borderId="1" applyProtection="0">
      <alignment vertical="top"/>
    </xf>
    <xf numFmtId="166" fontId="12" fillId="2" borderId="1" applyProtection="0">
      <alignment vertical="top"/>
    </xf>
    <xf numFmtId="166" fontId="7" fillId="0" borderId="0" applyFill="0" applyBorder="0" applyProtection="0">
      <alignment vertical="top"/>
    </xf>
    <xf numFmtId="0" fontId="13" fillId="0" borderId="0"/>
    <xf numFmtId="166" fontId="7" fillId="0" borderId="0" applyFill="0" applyBorder="0" applyProtection="0">
      <alignment vertical="top"/>
    </xf>
    <xf numFmtId="0" fontId="8" fillId="0" borderId="0"/>
    <xf numFmtId="0" fontId="8" fillId="0" borderId="0"/>
    <xf numFmtId="166" fontId="14" fillId="0" borderId="0" applyFill="0" applyBorder="0" applyProtection="0">
      <alignment vertical="top"/>
    </xf>
    <xf numFmtId="166" fontId="14" fillId="0" borderId="0" applyFill="0" applyBorder="0" applyProtection="0">
      <alignment vertical="top"/>
    </xf>
    <xf numFmtId="166" fontId="7" fillId="0" borderId="0" applyFill="0" applyBorder="0" applyProtection="0">
      <alignment vertical="top"/>
    </xf>
    <xf numFmtId="0" fontId="9" fillId="0" borderId="0"/>
    <xf numFmtId="166" fontId="8" fillId="0" borderId="0" applyFont="0" applyFill="0" applyBorder="0" applyProtection="0">
      <alignment vertical="top"/>
    </xf>
    <xf numFmtId="0" fontId="8" fillId="0" borderId="0"/>
    <xf numFmtId="0" fontId="8" fillId="0" borderId="0"/>
    <xf numFmtId="174" fontId="51" fillId="0" borderId="0" applyFont="0" applyFill="0" applyBorder="0" applyProtection="0">
      <alignment vertical="top"/>
    </xf>
    <xf numFmtId="170" fontId="7" fillId="0" borderId="0" applyFill="0" applyBorder="0" applyProtection="0">
      <alignment vertical="top"/>
    </xf>
    <xf numFmtId="170" fontId="14" fillId="0" borderId="0" applyFill="0" applyBorder="0" applyProtection="0">
      <alignment vertical="top"/>
    </xf>
    <xf numFmtId="170" fontId="7" fillId="0" borderId="0" applyFill="0" applyBorder="0" applyProtection="0">
      <alignment vertical="top"/>
    </xf>
    <xf numFmtId="170" fontId="8" fillId="0" borderId="0" applyFont="0" applyFill="0" applyBorder="0" applyProtection="0">
      <alignment vertical="top"/>
    </xf>
    <xf numFmtId="167" fontId="7" fillId="0" borderId="0" applyBorder="0">
      <alignment vertical="top"/>
    </xf>
    <xf numFmtId="9" fontId="7" fillId="0" borderId="0" applyBorder="0">
      <alignment vertical="top"/>
    </xf>
    <xf numFmtId="167" fontId="7" fillId="0" borderId="0" applyBorder="0">
      <alignment vertical="top"/>
    </xf>
    <xf numFmtId="168" fontId="12" fillId="0" borderId="0" applyBorder="0">
      <alignment vertical="top"/>
    </xf>
    <xf numFmtId="0" fontId="15" fillId="3" borderId="0" applyNumberFormat="0" applyBorder="0" applyAlignment="0" applyProtection="0"/>
    <xf numFmtId="172" fontId="7" fillId="0" borderId="0" applyFont="0" applyFill="0" applyBorder="0" applyProtection="0">
      <alignment vertical="top"/>
    </xf>
    <xf numFmtId="172" fontId="7" fillId="0" borderId="0" applyFill="0" applyBorder="0" applyProtection="0">
      <alignment vertical="top"/>
    </xf>
    <xf numFmtId="43" fontId="51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Protection="0">
      <alignment vertical="top"/>
    </xf>
    <xf numFmtId="0" fontId="6" fillId="0" borderId="0"/>
    <xf numFmtId="0" fontId="53" fillId="17" borderId="0" applyBorder="0"/>
    <xf numFmtId="170" fontId="6" fillId="0" borderId="0" applyFont="0" applyFill="0" applyBorder="0" applyProtection="0">
      <alignment vertical="top"/>
    </xf>
    <xf numFmtId="0" fontId="5" fillId="0" borderId="0"/>
    <xf numFmtId="0" fontId="5" fillId="0" borderId="0"/>
    <xf numFmtId="0" fontId="61" fillId="0" borderId="0"/>
    <xf numFmtId="0" fontId="4" fillId="0" borderId="0"/>
    <xf numFmtId="166" fontId="4" fillId="0" borderId="0" applyFont="0" applyFill="0" applyBorder="0" applyProtection="0">
      <alignment vertical="top"/>
    </xf>
    <xf numFmtId="0" fontId="4" fillId="0" borderId="0"/>
    <xf numFmtId="0" fontId="4" fillId="0" borderId="0"/>
    <xf numFmtId="170" fontId="4" fillId="0" borderId="0" applyFont="0" applyFill="0" applyBorder="0" applyProtection="0">
      <alignment vertical="top"/>
    </xf>
    <xf numFmtId="0" fontId="3" fillId="0" borderId="0"/>
    <xf numFmtId="0" fontId="75" fillId="0" borderId="0"/>
    <xf numFmtId="0" fontId="2" fillId="0" borderId="0"/>
    <xf numFmtId="0" fontId="2" fillId="0" borderId="0"/>
    <xf numFmtId="0" fontId="2" fillId="0" borderId="0"/>
    <xf numFmtId="0" fontId="75" fillId="0" borderId="0"/>
    <xf numFmtId="0" fontId="2" fillId="0" borderId="0"/>
    <xf numFmtId="0" fontId="83" fillId="0" borderId="0"/>
    <xf numFmtId="0" fontId="1" fillId="0" borderId="0"/>
  </cellStyleXfs>
  <cellXfs count="321">
    <xf numFmtId="166" fontId="0" fillId="0" borderId="0" xfId="0">
      <alignment vertical="top"/>
    </xf>
    <xf numFmtId="166" fontId="16" fillId="4" borderId="0" xfId="0" applyFont="1" applyFill="1">
      <alignment vertical="top"/>
    </xf>
    <xf numFmtId="167" fontId="17" fillId="5" borderId="0" xfId="5" applyFont="1" applyFill="1" applyAlignment="1">
      <alignment horizontal="right" vertical="top"/>
    </xf>
    <xf numFmtId="172" fontId="18" fillId="0" borderId="0" xfId="43" applyFont="1">
      <alignment vertical="top"/>
    </xf>
    <xf numFmtId="167" fontId="17" fillId="0" borderId="0" xfId="5" applyFont="1">
      <alignment vertical="top"/>
    </xf>
    <xf numFmtId="168" fontId="19" fillId="0" borderId="0" xfId="11" applyFont="1">
      <alignment vertical="top"/>
    </xf>
    <xf numFmtId="166" fontId="17" fillId="5" borderId="0" xfId="0" applyFont="1" applyFill="1" applyAlignment="1">
      <alignment horizontal="right" vertical="top"/>
    </xf>
    <xf numFmtId="172" fontId="17" fillId="0" borderId="0" xfId="5" applyNumberFormat="1" applyFont="1">
      <alignment vertical="top"/>
    </xf>
    <xf numFmtId="0" fontId="21" fillId="6" borderId="0" xfId="29" applyFont="1" applyFill="1" applyAlignment="1">
      <alignment vertical="top"/>
    </xf>
    <xf numFmtId="166" fontId="18" fillId="0" borderId="0" xfId="21" applyFont="1">
      <alignment vertical="top"/>
    </xf>
    <xf numFmtId="166" fontId="22" fillId="0" borderId="0" xfId="21" applyFont="1">
      <alignment vertical="top"/>
    </xf>
    <xf numFmtId="168" fontId="7" fillId="0" borderId="0" xfId="4">
      <alignment vertical="top"/>
    </xf>
    <xf numFmtId="166" fontId="19" fillId="0" borderId="0" xfId="21" applyFont="1">
      <alignment vertical="top"/>
    </xf>
    <xf numFmtId="166" fontId="17" fillId="0" borderId="0" xfId="21" applyFont="1">
      <alignment vertical="top"/>
    </xf>
    <xf numFmtId="0" fontId="7" fillId="0" borderId="0" xfId="29" applyFont="1" applyAlignment="1">
      <alignment vertical="top"/>
    </xf>
    <xf numFmtId="166" fontId="17" fillId="4" borderId="0" xfId="21" applyFont="1" applyFill="1">
      <alignment vertical="top"/>
    </xf>
    <xf numFmtId="166" fontId="7" fillId="0" borderId="0" xfId="1">
      <alignment vertical="top"/>
    </xf>
    <xf numFmtId="172" fontId="7" fillId="0" borderId="0" xfId="1" applyNumberFormat="1">
      <alignment vertical="top"/>
    </xf>
    <xf numFmtId="166" fontId="24" fillId="0" borderId="0" xfId="21" applyFont="1">
      <alignment vertical="top"/>
    </xf>
    <xf numFmtId="166" fontId="25" fillId="0" borderId="0" xfId="21" applyFont="1">
      <alignment vertical="top"/>
    </xf>
    <xf numFmtId="0" fontId="26" fillId="0" borderId="0" xfId="29" applyFont="1" applyAlignment="1">
      <alignment vertical="top"/>
    </xf>
    <xf numFmtId="166" fontId="17" fillId="0" borderId="0" xfId="21" applyFont="1" applyFill="1">
      <alignment vertical="top"/>
    </xf>
    <xf numFmtId="0" fontId="7" fillId="0" borderId="0" xfId="29" applyFont="1"/>
    <xf numFmtId="0" fontId="28" fillId="0" borderId="0" xfId="29" applyFont="1" applyAlignment="1">
      <alignment vertical="top"/>
    </xf>
    <xf numFmtId="166" fontId="7" fillId="0" borderId="0" xfId="21">
      <alignment vertical="top"/>
    </xf>
    <xf numFmtId="166" fontId="18" fillId="0" borderId="0" xfId="21" applyFont="1" applyAlignment="1">
      <alignment horizontal="right" vertical="top"/>
    </xf>
    <xf numFmtId="166" fontId="13" fillId="0" borderId="0" xfId="21" applyFont="1">
      <alignment vertical="top"/>
    </xf>
    <xf numFmtId="166" fontId="29" fillId="0" borderId="0" xfId="21" applyFont="1">
      <alignment vertical="top"/>
    </xf>
    <xf numFmtId="168" fontId="30" fillId="0" borderId="0" xfId="11" applyFont="1">
      <alignment vertical="top"/>
    </xf>
    <xf numFmtId="173" fontId="17" fillId="10" borderId="0" xfId="0" applyNumberFormat="1" applyFont="1" applyFill="1" applyBorder="1" applyAlignment="1">
      <alignment horizontal="center" vertical="top"/>
    </xf>
    <xf numFmtId="168" fontId="18" fillId="0" borderId="0" xfId="10" applyFont="1">
      <alignment vertical="top"/>
    </xf>
    <xf numFmtId="166" fontId="7" fillId="0" borderId="0" xfId="21" applyAlignment="1">
      <alignment horizontal="right" vertical="top"/>
    </xf>
    <xf numFmtId="0" fontId="7" fillId="0" borderId="0" xfId="29" applyFont="1" applyAlignment="1">
      <alignment horizontal="right" vertical="top"/>
    </xf>
    <xf numFmtId="168" fontId="17" fillId="0" borderId="0" xfId="11" applyFont="1">
      <alignment vertical="top"/>
    </xf>
    <xf numFmtId="0" fontId="31" fillId="0" borderId="0" xfId="29" applyFont="1" applyAlignment="1">
      <alignment vertical="top"/>
    </xf>
    <xf numFmtId="0" fontId="7" fillId="0" borderId="0" xfId="29" applyFont="1" applyAlignment="1">
      <alignment horizontal="center" vertical="top"/>
    </xf>
    <xf numFmtId="0" fontId="26" fillId="0" borderId="0" xfId="29" applyFont="1" applyAlignment="1">
      <alignment horizontal="right" vertical="top"/>
    </xf>
    <xf numFmtId="0" fontId="26" fillId="0" borderId="0" xfId="29" applyFont="1"/>
    <xf numFmtId="166" fontId="32" fillId="0" borderId="0" xfId="21" applyFont="1">
      <alignment vertical="top"/>
    </xf>
    <xf numFmtId="166" fontId="33" fillId="0" borderId="0" xfId="21" applyFont="1">
      <alignment vertical="top"/>
    </xf>
    <xf numFmtId="0" fontId="34" fillId="0" borderId="0" xfId="29" applyFont="1" applyAlignment="1">
      <alignment vertical="top"/>
    </xf>
    <xf numFmtId="0" fontId="36" fillId="0" borderId="0" xfId="29" applyFont="1" applyAlignment="1">
      <alignment vertical="top"/>
    </xf>
    <xf numFmtId="0" fontId="20" fillId="0" borderId="0" xfId="29" applyFont="1"/>
    <xf numFmtId="0" fontId="7" fillId="8" borderId="0" xfId="29" applyFont="1" applyFill="1" applyAlignment="1">
      <alignment vertical="top"/>
    </xf>
    <xf numFmtId="166" fontId="37" fillId="0" borderId="0" xfId="21" applyFont="1">
      <alignment vertical="top"/>
    </xf>
    <xf numFmtId="166" fontId="27" fillId="0" borderId="0" xfId="21" applyFont="1" applyAlignment="1">
      <alignment horizontal="right" vertical="top"/>
    </xf>
    <xf numFmtId="0" fontId="7" fillId="6" borderId="0" xfId="29" applyFont="1" applyFill="1" applyAlignment="1">
      <alignment vertical="top"/>
    </xf>
    <xf numFmtId="166" fontId="38" fillId="0" borderId="0" xfId="0" applyFont="1">
      <alignment vertical="top"/>
    </xf>
    <xf numFmtId="166" fontId="23" fillId="0" borderId="0" xfId="21" applyFont="1" applyAlignment="1">
      <alignment horizontal="right" vertical="top"/>
    </xf>
    <xf numFmtId="166" fontId="39" fillId="0" borderId="0" xfId="0" applyFont="1">
      <alignment vertical="top"/>
    </xf>
    <xf numFmtId="0" fontId="9" fillId="0" borderId="0" xfId="29"/>
    <xf numFmtId="166" fontId="40" fillId="0" borderId="0" xfId="0" applyFont="1">
      <alignment vertical="top"/>
    </xf>
    <xf numFmtId="166" fontId="41" fillId="0" borderId="0" xfId="0" applyFont="1">
      <alignment vertical="top"/>
    </xf>
    <xf numFmtId="166" fontId="42" fillId="0" borderId="0" xfId="21" applyFont="1">
      <alignment vertical="top"/>
    </xf>
    <xf numFmtId="166" fontId="35" fillId="0" borderId="0" xfId="21" applyFont="1">
      <alignment vertical="top"/>
    </xf>
    <xf numFmtId="168" fontId="7" fillId="0" borderId="0" xfId="21" applyNumberFormat="1">
      <alignment vertical="top"/>
    </xf>
    <xf numFmtId="0" fontId="43" fillId="0" borderId="0" xfId="29" applyFont="1" applyAlignment="1">
      <alignment vertical="top"/>
    </xf>
    <xf numFmtId="0" fontId="36" fillId="0" borderId="0" xfId="29" applyFont="1"/>
    <xf numFmtId="0" fontId="7" fillId="11" borderId="0" xfId="29" applyFont="1" applyFill="1" applyAlignment="1">
      <alignment horizontal="center" vertical="top"/>
    </xf>
    <xf numFmtId="0" fontId="44" fillId="7" borderId="0" xfId="29" applyFont="1" applyFill="1" applyAlignment="1">
      <alignment vertical="center"/>
    </xf>
    <xf numFmtId="0" fontId="45" fillId="3" borderId="0" xfId="42" applyFont="1"/>
    <xf numFmtId="166" fontId="17" fillId="0" borderId="0" xfId="21" applyFont="1" applyAlignment="1">
      <alignment horizontal="right" vertical="top"/>
    </xf>
    <xf numFmtId="166" fontId="45" fillId="13" borderId="0" xfId="29" applyNumberFormat="1" applyFont="1" applyFill="1" applyAlignment="1">
      <alignment vertical="top"/>
    </xf>
    <xf numFmtId="0" fontId="44" fillId="0" borderId="0" xfId="29" applyFont="1" applyAlignment="1">
      <alignment vertical="top"/>
    </xf>
    <xf numFmtId="0" fontId="7" fillId="14" borderId="0" xfId="29" applyFont="1" applyFill="1" applyAlignment="1">
      <alignment horizontal="center" vertical="top"/>
    </xf>
    <xf numFmtId="166" fontId="13" fillId="0" borderId="0" xfId="21" applyFont="1" applyAlignment="1">
      <alignment horizontal="right" vertical="top"/>
    </xf>
    <xf numFmtId="0" fontId="7" fillId="8" borderId="0" xfId="29" applyFont="1" applyFill="1" applyAlignment="1">
      <alignment horizontal="center" vertical="top"/>
    </xf>
    <xf numFmtId="166" fontId="46" fillId="4" borderId="0" xfId="29" applyNumberFormat="1" applyFont="1" applyFill="1" applyAlignment="1">
      <alignment vertical="top"/>
    </xf>
    <xf numFmtId="166" fontId="7" fillId="9" borderId="0" xfId="29" applyNumberFormat="1" applyFont="1" applyFill="1" applyAlignment="1">
      <alignment horizontal="center" vertical="top"/>
    </xf>
    <xf numFmtId="166" fontId="47" fillId="0" borderId="0" xfId="21" applyFont="1" applyFill="1">
      <alignment vertical="top"/>
    </xf>
    <xf numFmtId="0" fontId="48" fillId="4" borderId="0" xfId="29" applyFont="1" applyFill="1" applyAlignment="1">
      <alignment vertical="center"/>
    </xf>
    <xf numFmtId="166" fontId="14" fillId="0" borderId="0" xfId="0" applyFont="1" applyAlignment="1"/>
    <xf numFmtId="0" fontId="49" fillId="0" borderId="0" xfId="29" applyFont="1" applyAlignment="1">
      <alignment vertical="top"/>
    </xf>
    <xf numFmtId="166" fontId="10" fillId="0" borderId="0" xfId="15" applyNumberFormat="1" applyFill="1" applyAlignment="1">
      <alignment vertical="top"/>
    </xf>
    <xf numFmtId="0" fontId="9" fillId="2" borderId="0" xfId="29" applyFill="1"/>
    <xf numFmtId="0" fontId="7" fillId="15" borderId="0" xfId="29" applyFont="1" applyFill="1" applyAlignment="1">
      <alignment vertical="top"/>
    </xf>
    <xf numFmtId="0" fontId="7" fillId="2" borderId="0" xfId="29" applyFont="1" applyFill="1" applyAlignment="1">
      <alignment horizontal="center" vertical="top"/>
    </xf>
    <xf numFmtId="0" fontId="50" fillId="0" borderId="0" xfId="29" applyFont="1" applyAlignment="1">
      <alignment vertical="top"/>
    </xf>
    <xf numFmtId="0" fontId="7" fillId="16" borderId="0" xfId="42" applyFont="1" applyFill="1" applyBorder="1" applyAlignment="1">
      <alignment horizontal="center" vertical="top"/>
    </xf>
    <xf numFmtId="0" fontId="44" fillId="8" borderId="0" xfId="29" applyFont="1" applyFill="1" applyAlignment="1">
      <alignment vertical="top"/>
    </xf>
    <xf numFmtId="176" fontId="17" fillId="0" borderId="0" xfId="21" applyNumberFormat="1" applyFont="1" applyFill="1" applyAlignment="1">
      <alignment horizontal="left" vertical="top"/>
    </xf>
    <xf numFmtId="169" fontId="7" fillId="0" borderId="0" xfId="1" applyNumberFormat="1">
      <alignment vertical="top"/>
    </xf>
    <xf numFmtId="166" fontId="7" fillId="7" borderId="0" xfId="21" applyFill="1">
      <alignment vertical="top"/>
    </xf>
    <xf numFmtId="166" fontId="7" fillId="7" borderId="0" xfId="21" applyFill="1" applyAlignment="1">
      <alignment horizontal="right" vertical="top"/>
    </xf>
    <xf numFmtId="166" fontId="25" fillId="7" borderId="0" xfId="21" applyFont="1" applyFill="1">
      <alignment vertical="top"/>
    </xf>
    <xf numFmtId="166" fontId="22" fillId="7" borderId="0" xfId="21" applyFont="1" applyFill="1">
      <alignment vertical="top"/>
    </xf>
    <xf numFmtId="166" fontId="52" fillId="0" borderId="0" xfId="21" applyFont="1">
      <alignment vertical="top"/>
    </xf>
    <xf numFmtId="169" fontId="7" fillId="0" borderId="0" xfId="21" applyNumberFormat="1">
      <alignment vertical="top"/>
    </xf>
    <xf numFmtId="43" fontId="44" fillId="0" borderId="0" xfId="45" applyFont="1" applyAlignment="1">
      <alignment vertical="top"/>
    </xf>
    <xf numFmtId="174" fontId="44" fillId="0" borderId="0" xfId="33" applyFont="1">
      <alignment vertical="top"/>
    </xf>
    <xf numFmtId="177" fontId="44" fillId="0" borderId="0" xfId="45" applyNumberFormat="1" applyFont="1" applyAlignment="1">
      <alignment vertical="top"/>
    </xf>
    <xf numFmtId="168" fontId="49" fillId="0" borderId="0" xfId="4" applyFont="1">
      <alignment vertical="top"/>
    </xf>
    <xf numFmtId="168" fontId="44" fillId="0" borderId="0" xfId="4" applyFont="1">
      <alignment vertical="top"/>
    </xf>
    <xf numFmtId="1" fontId="49" fillId="0" borderId="0" xfId="29" applyNumberFormat="1" applyFont="1" applyAlignment="1">
      <alignment vertical="top"/>
    </xf>
    <xf numFmtId="1" fontId="49" fillId="0" borderId="0" xfId="33" applyNumberFormat="1" applyFont="1">
      <alignment vertical="top"/>
    </xf>
    <xf numFmtId="168" fontId="12" fillId="12" borderId="2" xfId="19" applyNumberFormat="1" applyFill="1" applyBorder="1" applyProtection="1">
      <alignment vertical="top"/>
      <protection locked="0"/>
    </xf>
    <xf numFmtId="166" fontId="12" fillId="12" borderId="2" xfId="20" applyFill="1" applyBorder="1" applyProtection="1">
      <alignment vertical="top"/>
      <protection locked="0"/>
    </xf>
    <xf numFmtId="169" fontId="12" fillId="0" borderId="2" xfId="20" applyNumberFormat="1" applyFill="1" applyBorder="1" applyProtection="1">
      <alignment vertical="top"/>
      <protection locked="0"/>
    </xf>
    <xf numFmtId="166" fontId="55" fillId="0" borderId="0" xfId="21" applyFont="1">
      <alignment vertical="top"/>
    </xf>
    <xf numFmtId="166" fontId="56" fillId="0" borderId="0" xfId="21" applyFont="1">
      <alignment vertical="top"/>
    </xf>
    <xf numFmtId="166" fontId="57" fillId="0" borderId="0" xfId="21" applyFont="1" applyAlignment="1">
      <alignment horizontal="right" vertical="top"/>
    </xf>
    <xf numFmtId="166" fontId="49" fillId="0" borderId="0" xfId="21" applyFont="1">
      <alignment vertical="top"/>
    </xf>
    <xf numFmtId="166" fontId="58" fillId="0" borderId="0" xfId="21" applyFont="1">
      <alignment vertical="top"/>
    </xf>
    <xf numFmtId="166" fontId="59" fillId="0" borderId="0" xfId="21" applyFont="1">
      <alignment vertical="top"/>
    </xf>
    <xf numFmtId="166" fontId="60" fillId="0" borderId="0" xfId="21" applyFont="1" applyAlignment="1">
      <alignment horizontal="right" vertical="top"/>
    </xf>
    <xf numFmtId="166" fontId="60" fillId="0" borderId="0" xfId="21" applyFont="1">
      <alignment vertical="top"/>
    </xf>
    <xf numFmtId="166" fontId="58" fillId="0" borderId="0" xfId="21" applyFont="1" applyFill="1">
      <alignment vertical="top"/>
    </xf>
    <xf numFmtId="170" fontId="60" fillId="0" borderId="0" xfId="21" applyNumberFormat="1" applyFont="1">
      <alignment vertical="top"/>
    </xf>
    <xf numFmtId="166" fontId="63" fillId="0" borderId="0" xfId="21" applyFont="1">
      <alignment vertical="top"/>
    </xf>
    <xf numFmtId="166" fontId="64" fillId="0" borderId="0" xfId="21" applyFont="1">
      <alignment vertical="top"/>
    </xf>
    <xf numFmtId="166" fontId="44" fillId="0" borderId="0" xfId="21" applyFont="1">
      <alignment vertical="top"/>
    </xf>
    <xf numFmtId="166" fontId="65" fillId="0" borderId="0" xfId="21" applyFont="1">
      <alignment vertical="top"/>
    </xf>
    <xf numFmtId="166" fontId="66" fillId="0" borderId="0" xfId="21" applyFont="1">
      <alignment vertical="top"/>
    </xf>
    <xf numFmtId="166" fontId="62" fillId="0" borderId="0" xfId="21" applyFont="1" applyAlignment="1">
      <alignment horizontal="right" vertical="top"/>
    </xf>
    <xf numFmtId="166" fontId="62" fillId="0" borderId="0" xfId="21" applyFont="1">
      <alignment vertical="top"/>
    </xf>
    <xf numFmtId="166" fontId="22" fillId="0" borderId="0" xfId="21" applyFont="1" applyFill="1">
      <alignment vertical="top"/>
    </xf>
    <xf numFmtId="166" fontId="25" fillId="0" borderId="0" xfId="21" applyFont="1" applyFill="1">
      <alignment vertical="top"/>
    </xf>
    <xf numFmtId="166" fontId="13" fillId="0" borderId="0" xfId="21" applyFont="1" applyFill="1" applyAlignment="1">
      <alignment horizontal="right" vertical="top"/>
    </xf>
    <xf numFmtId="166" fontId="7" fillId="0" borderId="0" xfId="21" applyFill="1">
      <alignment vertical="top"/>
    </xf>
    <xf numFmtId="172" fontId="12" fillId="0" borderId="2" xfId="20" applyNumberFormat="1" applyFill="1" applyBorder="1" applyProtection="1">
      <alignment vertical="top"/>
      <protection locked="0"/>
    </xf>
    <xf numFmtId="166" fontId="54" fillId="0" borderId="0" xfId="21" applyFont="1" applyAlignment="1">
      <alignment horizontal="right" vertical="top"/>
    </xf>
    <xf numFmtId="166" fontId="49" fillId="0" borderId="0" xfId="21" applyFont="1" applyAlignment="1">
      <alignment horizontal="right" vertical="top"/>
    </xf>
    <xf numFmtId="166" fontId="49" fillId="0" borderId="0" xfId="1" applyFont="1">
      <alignment vertical="top"/>
    </xf>
    <xf numFmtId="172" fontId="49" fillId="0" borderId="0" xfId="1" applyNumberFormat="1" applyFont="1">
      <alignment vertical="top"/>
    </xf>
    <xf numFmtId="179" fontId="44" fillId="0" borderId="0" xfId="21" applyNumberFormat="1" applyFont="1">
      <alignment vertical="top"/>
    </xf>
    <xf numFmtId="179" fontId="7" fillId="0" borderId="0" xfId="21" applyNumberFormat="1">
      <alignment vertical="top"/>
    </xf>
    <xf numFmtId="179" fontId="49" fillId="0" borderId="0" xfId="21" applyNumberFormat="1" applyFont="1">
      <alignment vertical="top"/>
    </xf>
    <xf numFmtId="179" fontId="44" fillId="0" borderId="0" xfId="21" applyNumberFormat="1" applyFont="1" applyFill="1">
      <alignment vertical="top"/>
    </xf>
    <xf numFmtId="169" fontId="44" fillId="0" borderId="0" xfId="21" applyNumberFormat="1" applyFont="1" applyFill="1">
      <alignment vertical="top"/>
    </xf>
    <xf numFmtId="179" fontId="7" fillId="0" borderId="0" xfId="21" applyNumberFormat="1" applyFill="1">
      <alignment vertical="top"/>
    </xf>
    <xf numFmtId="166" fontId="49" fillId="0" borderId="0" xfId="21" applyFont="1" applyFill="1">
      <alignment vertical="top"/>
    </xf>
    <xf numFmtId="166" fontId="55" fillId="0" borderId="0" xfId="21" applyFont="1" applyFill="1">
      <alignment vertical="top"/>
    </xf>
    <xf numFmtId="166" fontId="52" fillId="0" borderId="0" xfId="21" applyFont="1" applyFill="1">
      <alignment vertical="top"/>
    </xf>
    <xf numFmtId="166" fontId="7" fillId="0" borderId="0" xfId="21" applyFill="1" applyAlignment="1">
      <alignment horizontal="right" vertical="top"/>
    </xf>
    <xf numFmtId="166" fontId="62" fillId="0" borderId="0" xfId="21" applyFont="1" applyFill="1">
      <alignment vertical="top"/>
    </xf>
    <xf numFmtId="166" fontId="59" fillId="0" borderId="0" xfId="21" applyFont="1" applyFill="1">
      <alignment vertical="top"/>
    </xf>
    <xf numFmtId="166" fontId="60" fillId="0" borderId="0" xfId="21" applyFont="1" applyFill="1" applyAlignment="1">
      <alignment horizontal="right" vertical="top"/>
    </xf>
    <xf numFmtId="166" fontId="60" fillId="0" borderId="0" xfId="21" applyFont="1" applyFill="1">
      <alignment vertical="top"/>
    </xf>
    <xf numFmtId="166" fontId="65" fillId="0" borderId="0" xfId="21" applyFont="1" applyFill="1">
      <alignment vertical="top"/>
    </xf>
    <xf numFmtId="166" fontId="66" fillId="0" borderId="0" xfId="21" applyFont="1" applyFill="1">
      <alignment vertical="top"/>
    </xf>
    <xf numFmtId="166" fontId="62" fillId="0" borderId="0" xfId="21" applyFont="1" applyFill="1" applyAlignment="1">
      <alignment horizontal="right" vertical="top"/>
    </xf>
    <xf numFmtId="166" fontId="49" fillId="0" borderId="3" xfId="21" applyFont="1" applyFill="1" applyBorder="1">
      <alignment vertical="top"/>
    </xf>
    <xf numFmtId="166" fontId="49" fillId="0" borderId="0" xfId="21" applyFont="1" applyFill="1" applyBorder="1">
      <alignment vertical="top"/>
    </xf>
    <xf numFmtId="166" fontId="56" fillId="0" borderId="0" xfId="21" applyFont="1" applyFill="1">
      <alignment vertical="top"/>
    </xf>
    <xf numFmtId="166" fontId="49" fillId="0" borderId="0" xfId="21" applyFont="1" applyFill="1" applyAlignment="1">
      <alignment horizontal="right" vertical="top"/>
    </xf>
    <xf numFmtId="169" fontId="49" fillId="0" borderId="0" xfId="21" applyNumberFormat="1" applyFont="1" applyFill="1">
      <alignment vertical="top"/>
    </xf>
    <xf numFmtId="166" fontId="67" fillId="0" borderId="0" xfId="0" applyFont="1" applyFill="1">
      <alignment vertical="top"/>
    </xf>
    <xf numFmtId="166" fontId="17" fillId="0" borderId="0" xfId="21" applyFont="1" applyFill="1" applyAlignment="1">
      <alignment horizontal="left" vertical="center"/>
    </xf>
    <xf numFmtId="166" fontId="44" fillId="0" borderId="0" xfId="21" applyFont="1" applyFill="1">
      <alignment vertical="top"/>
    </xf>
    <xf numFmtId="169" fontId="12" fillId="0" borderId="1" xfId="20" applyNumberFormat="1" applyFill="1" applyProtection="1">
      <alignment vertical="top"/>
      <protection locked="0"/>
    </xf>
    <xf numFmtId="172" fontId="12" fillId="0" borderId="0" xfId="20" applyNumberFormat="1" applyFill="1" applyBorder="1" applyProtection="1">
      <alignment vertical="top"/>
      <protection locked="0"/>
    </xf>
    <xf numFmtId="181" fontId="7" fillId="0" borderId="0" xfId="45" applyNumberFormat="1" applyFont="1" applyAlignment="1">
      <alignment vertical="top"/>
    </xf>
    <xf numFmtId="183" fontId="49" fillId="0" borderId="0" xfId="21" applyNumberFormat="1" applyFont="1">
      <alignment vertical="top"/>
    </xf>
    <xf numFmtId="173" fontId="68" fillId="10" borderId="0" xfId="0" applyNumberFormat="1" applyFont="1" applyFill="1" applyBorder="1" applyAlignment="1">
      <alignment horizontal="center" vertical="top"/>
    </xf>
    <xf numFmtId="166" fontId="69" fillId="0" borderId="0" xfId="0" applyFont="1">
      <alignment vertical="top"/>
    </xf>
    <xf numFmtId="166" fontId="0" fillId="18" borderId="0" xfId="0" applyFill="1">
      <alignment vertical="top"/>
    </xf>
    <xf numFmtId="166" fontId="40" fillId="0" borderId="0" xfId="21" applyFont="1">
      <alignment vertical="top"/>
    </xf>
    <xf numFmtId="172" fontId="40" fillId="0" borderId="0" xfId="21" applyNumberFormat="1" applyFont="1">
      <alignment vertical="top"/>
    </xf>
    <xf numFmtId="169" fontId="17" fillId="0" borderId="0" xfId="1" applyNumberFormat="1" applyFont="1">
      <alignment vertical="top"/>
    </xf>
    <xf numFmtId="166" fontId="68" fillId="0" borderId="0" xfId="21" applyFont="1">
      <alignment vertical="top"/>
    </xf>
    <xf numFmtId="169" fontId="68" fillId="0" borderId="0" xfId="21" applyNumberFormat="1" applyFont="1">
      <alignment vertical="top"/>
    </xf>
    <xf numFmtId="166" fontId="40" fillId="0" borderId="0" xfId="21" applyFont="1" applyFill="1">
      <alignment vertical="top"/>
    </xf>
    <xf numFmtId="172" fontId="40" fillId="0" borderId="0" xfId="21" applyNumberFormat="1" applyFont="1" applyFill="1">
      <alignment vertical="top"/>
    </xf>
    <xf numFmtId="166" fontId="68" fillId="0" borderId="0" xfId="21" applyFont="1" applyFill="1">
      <alignment vertical="top"/>
    </xf>
    <xf numFmtId="169" fontId="68" fillId="0" borderId="0" xfId="21" applyNumberFormat="1" applyFont="1" applyFill="1">
      <alignment vertical="top"/>
    </xf>
    <xf numFmtId="169" fontId="18" fillId="12" borderId="2" xfId="20" applyNumberFormat="1" applyFont="1" applyFill="1" applyBorder="1" applyProtection="1">
      <alignment vertical="top"/>
      <protection locked="0"/>
    </xf>
    <xf numFmtId="166" fontId="17" fillId="0" borderId="0" xfId="21" applyFont="1" applyFill="1" applyAlignment="1">
      <alignment vertical="top" wrapText="1"/>
    </xf>
    <xf numFmtId="0" fontId="3" fillId="0" borderId="0" xfId="61"/>
    <xf numFmtId="0" fontId="70" fillId="0" borderId="0" xfId="61" applyFont="1"/>
    <xf numFmtId="0" fontId="70" fillId="0" borderId="0" xfId="61" applyFont="1" applyAlignment="1">
      <alignment horizontal="right"/>
    </xf>
    <xf numFmtId="178" fontId="70" fillId="0" borderId="0" xfId="61" applyNumberFormat="1" applyFont="1"/>
    <xf numFmtId="178" fontId="3" fillId="0" borderId="0" xfId="61" applyNumberFormat="1"/>
    <xf numFmtId="0" fontId="3" fillId="0" borderId="0" xfId="61" applyAlignment="1">
      <alignment horizontal="right"/>
    </xf>
    <xf numFmtId="0" fontId="22" fillId="0" borderId="0" xfId="61" applyFont="1" applyAlignment="1">
      <alignment vertical="center"/>
    </xf>
    <xf numFmtId="0" fontId="71" fillId="0" borderId="0" xfId="61" applyFont="1" applyAlignment="1">
      <alignment vertical="center"/>
    </xf>
    <xf numFmtId="166" fontId="13" fillId="0" borderId="0" xfId="0" applyFont="1" applyFill="1" applyAlignment="1">
      <alignment vertical="center"/>
    </xf>
    <xf numFmtId="0" fontId="72" fillId="0" borderId="0" xfId="61" applyFont="1" applyAlignment="1">
      <alignment vertical="center"/>
    </xf>
    <xf numFmtId="0" fontId="0" fillId="0" borderId="0" xfId="0" applyNumberFormat="1" applyAlignment="1"/>
    <xf numFmtId="0" fontId="0" fillId="20" borderId="0" xfId="0" applyNumberFormat="1" applyFill="1" applyAlignment="1"/>
    <xf numFmtId="184" fontId="0" fillId="20" borderId="0" xfId="0" applyNumberFormat="1" applyFill="1" applyAlignment="1"/>
    <xf numFmtId="180" fontId="0" fillId="20" borderId="0" xfId="0" applyNumberFormat="1" applyFill="1" applyAlignment="1"/>
    <xf numFmtId="169" fontId="12" fillId="12" borderId="1" xfId="20" applyNumberFormat="1" applyFill="1" applyProtection="1">
      <alignment vertical="top"/>
      <protection locked="0"/>
    </xf>
    <xf numFmtId="169" fontId="12" fillId="12" borderId="2" xfId="20" applyNumberFormat="1" applyFill="1" applyBorder="1" applyProtection="1">
      <alignment vertical="top"/>
      <protection locked="0"/>
    </xf>
    <xf numFmtId="166" fontId="12" fillId="12" borderId="2" xfId="20" applyFill="1" applyBorder="1" applyAlignment="1" applyProtection="1">
      <alignment horizontal="center" vertical="top"/>
      <protection locked="0"/>
    </xf>
    <xf numFmtId="179" fontId="44" fillId="0" borderId="0" xfId="21" applyNumberFormat="1" applyFont="1" applyAlignment="1">
      <alignment horizontal="right" vertical="top"/>
    </xf>
    <xf numFmtId="166" fontId="44" fillId="0" borderId="0" xfId="21" applyFont="1" applyAlignment="1">
      <alignment horizontal="left" vertical="top"/>
    </xf>
    <xf numFmtId="179" fontId="7" fillId="0" borderId="0" xfId="21" applyNumberFormat="1" applyAlignment="1">
      <alignment horizontal="right" vertical="top"/>
    </xf>
    <xf numFmtId="179" fontId="44" fillId="0" borderId="0" xfId="21" applyNumberFormat="1" applyFont="1" applyFill="1" applyAlignment="1">
      <alignment horizontal="right" vertical="top"/>
    </xf>
    <xf numFmtId="179" fontId="7" fillId="0" borderId="0" xfId="21" applyNumberFormat="1" applyFill="1" applyAlignment="1">
      <alignment horizontal="right" vertical="top"/>
    </xf>
    <xf numFmtId="179" fontId="49" fillId="0" borderId="3" xfId="21" applyNumberFormat="1" applyFont="1" applyFill="1" applyBorder="1" applyAlignment="1">
      <alignment horizontal="right" vertical="top"/>
    </xf>
    <xf numFmtId="179" fontId="49" fillId="0" borderId="0" xfId="21" applyNumberFormat="1" applyFont="1" applyFill="1" applyBorder="1" applyAlignment="1">
      <alignment horizontal="right" vertical="top"/>
    </xf>
    <xf numFmtId="180" fontId="7" fillId="0" borderId="0" xfId="21" applyNumberFormat="1" applyAlignment="1">
      <alignment horizontal="right" vertical="top"/>
    </xf>
    <xf numFmtId="180" fontId="7" fillId="0" borderId="0" xfId="21" applyNumberFormat="1" applyFill="1" applyAlignment="1">
      <alignment horizontal="right" vertical="top"/>
    </xf>
    <xf numFmtId="180" fontId="49" fillId="0" borderId="3" xfId="21" applyNumberFormat="1" applyFont="1" applyFill="1" applyBorder="1" applyAlignment="1">
      <alignment horizontal="right" vertical="top"/>
    </xf>
    <xf numFmtId="169" fontId="44" fillId="0" borderId="0" xfId="21" applyNumberFormat="1" applyFont="1" applyFill="1" applyAlignment="1">
      <alignment horizontal="right" vertical="top"/>
    </xf>
    <xf numFmtId="179" fontId="49" fillId="0" borderId="0" xfId="21" applyNumberFormat="1" applyFont="1" applyAlignment="1">
      <alignment horizontal="right" vertical="top"/>
    </xf>
    <xf numFmtId="182" fontId="7" fillId="0" borderId="0" xfId="21" applyNumberFormat="1" applyAlignment="1">
      <alignment horizontal="right" vertical="top"/>
    </xf>
    <xf numFmtId="166" fontId="7" fillId="0" borderId="0" xfId="21" applyAlignment="1">
      <alignment horizontal="left" vertical="top"/>
    </xf>
    <xf numFmtId="166" fontId="7" fillId="0" borderId="0" xfId="21" applyFill="1" applyAlignment="1">
      <alignment horizontal="left" vertical="top"/>
    </xf>
    <xf numFmtId="166" fontId="49" fillId="0" borderId="0" xfId="21" applyFont="1" applyAlignment="1">
      <alignment horizontal="left" vertical="top"/>
    </xf>
    <xf numFmtId="166" fontId="7" fillId="7" borderId="0" xfId="21" applyFill="1" applyAlignment="1">
      <alignment horizontal="left" vertical="top"/>
    </xf>
    <xf numFmtId="166" fontId="49" fillId="0" borderId="3" xfId="21" applyFont="1" applyFill="1" applyBorder="1" applyAlignment="1">
      <alignment horizontal="left" vertical="top"/>
    </xf>
    <xf numFmtId="166" fontId="49" fillId="0" borderId="0" xfId="21" applyFont="1" applyFill="1" applyBorder="1" applyAlignment="1">
      <alignment horizontal="left" vertical="top"/>
    </xf>
    <xf numFmtId="0" fontId="75" fillId="0" borderId="0" xfId="62"/>
    <xf numFmtId="0" fontId="74" fillId="0" borderId="0" xfId="62" applyFont="1"/>
    <xf numFmtId="0" fontId="73" fillId="19" borderId="0" xfId="62" applyFont="1" applyFill="1"/>
    <xf numFmtId="0" fontId="75" fillId="21" borderId="0" xfId="62" applyFill="1"/>
    <xf numFmtId="184" fontId="0" fillId="22" borderId="0" xfId="0" applyNumberFormat="1" applyFill="1" applyAlignment="1"/>
    <xf numFmtId="0" fontId="0" fillId="22" borderId="0" xfId="0" applyNumberFormat="1" applyFill="1" applyAlignment="1"/>
    <xf numFmtId="166" fontId="0" fillId="0" borderId="0" xfId="0" applyFill="1">
      <alignment vertical="top"/>
    </xf>
    <xf numFmtId="180" fontId="0" fillId="22" borderId="0" xfId="0" applyNumberFormat="1" applyFill="1" applyAlignment="1"/>
    <xf numFmtId="166" fontId="77" fillId="0" borderId="0" xfId="0" applyFont="1" applyAlignment="1"/>
    <xf numFmtId="166" fontId="73" fillId="24" borderId="4" xfId="0" applyFont="1" applyFill="1" applyBorder="1" applyAlignment="1">
      <alignment wrapText="1"/>
    </xf>
    <xf numFmtId="166" fontId="73" fillId="24" borderId="5" xfId="0" applyFont="1" applyFill="1" applyBorder="1" applyAlignment="1">
      <alignment wrapText="1"/>
    </xf>
    <xf numFmtId="166" fontId="0" fillId="0" borderId="4" xfId="0" applyBorder="1" applyAlignment="1"/>
    <xf numFmtId="166" fontId="0" fillId="0" borderId="5" xfId="0" applyBorder="1" applyAlignment="1"/>
    <xf numFmtId="184" fontId="0" fillId="20" borderId="4" xfId="0" applyNumberFormat="1" applyFill="1" applyBorder="1" applyAlignment="1"/>
    <xf numFmtId="184" fontId="0" fillId="20" borderId="5" xfId="0" applyNumberFormat="1" applyFill="1" applyBorder="1" applyAlignment="1"/>
    <xf numFmtId="180" fontId="75" fillId="25" borderId="0" xfId="62" applyNumberFormat="1" applyFill="1"/>
    <xf numFmtId="182" fontId="7" fillId="0" borderId="0" xfId="21" applyNumberFormat="1" applyFill="1" applyAlignment="1">
      <alignment horizontal="right" vertical="top"/>
    </xf>
    <xf numFmtId="182" fontId="7" fillId="0" borderId="0" xfId="21" applyNumberFormat="1">
      <alignment vertical="top"/>
    </xf>
    <xf numFmtId="0" fontId="2" fillId="0" borderId="0" xfId="63" applyAlignment="1">
      <alignment vertical="center" wrapText="1"/>
    </xf>
    <xf numFmtId="0" fontId="2" fillId="0" borderId="0" xfId="63" applyAlignment="1">
      <alignment horizontal="center" vertical="center" wrapText="1"/>
    </xf>
    <xf numFmtId="0" fontId="78" fillId="7" borderId="6" xfId="63" applyFont="1" applyFill="1" applyBorder="1" applyAlignment="1">
      <alignment horizontal="center" vertical="center" wrapText="1"/>
    </xf>
    <xf numFmtId="0" fontId="78" fillId="7" borderId="8" xfId="63" applyFont="1" applyFill="1" applyBorder="1" applyAlignment="1">
      <alignment horizontal="center" vertical="center" wrapText="1"/>
    </xf>
    <xf numFmtId="0" fontId="78" fillId="7" borderId="9" xfId="63" applyFont="1" applyFill="1" applyBorder="1" applyAlignment="1">
      <alignment horizontal="center" vertical="center" wrapText="1"/>
    </xf>
    <xf numFmtId="0" fontId="2" fillId="0" borderId="0" xfId="63"/>
    <xf numFmtId="0" fontId="78" fillId="7" borderId="11" xfId="63" applyFont="1" applyFill="1" applyBorder="1" applyAlignment="1">
      <alignment vertical="center" wrapText="1"/>
    </xf>
    <xf numFmtId="0" fontId="81" fillId="26" borderId="12" xfId="63" applyFont="1" applyFill="1" applyBorder="1" applyAlignment="1">
      <alignment horizontal="right" vertical="center" wrapText="1"/>
    </xf>
    <xf numFmtId="0" fontId="2" fillId="0" borderId="0" xfId="64"/>
    <xf numFmtId="0" fontId="74" fillId="0" borderId="0" xfId="64" applyFont="1"/>
    <xf numFmtId="0" fontId="73" fillId="19" borderId="0" xfId="64" applyFont="1" applyFill="1"/>
    <xf numFmtId="184" fontId="2" fillId="0" borderId="0" xfId="64" applyNumberFormat="1"/>
    <xf numFmtId="22" fontId="2" fillId="0" borderId="0" xfId="65" applyNumberFormat="1"/>
    <xf numFmtId="0" fontId="82" fillId="0" borderId="0" xfId="66" applyFont="1" applyAlignment="1">
      <alignment vertical="top"/>
    </xf>
    <xf numFmtId="0" fontId="2" fillId="0" borderId="0" xfId="67" applyAlignment="1">
      <alignment vertical="top"/>
    </xf>
    <xf numFmtId="184" fontId="0" fillId="22" borderId="5" xfId="0" applyNumberFormat="1" applyFill="1" applyBorder="1" applyAlignment="1"/>
    <xf numFmtId="184" fontId="0" fillId="22" borderId="4" xfId="0" applyNumberFormat="1" applyFill="1" applyBorder="1" applyAlignment="1"/>
    <xf numFmtId="3" fontId="2" fillId="0" borderId="0" xfId="64" applyNumberFormat="1"/>
    <xf numFmtId="0" fontId="73" fillId="23" borderId="0" xfId="62" applyFont="1" applyFill="1"/>
    <xf numFmtId="180" fontId="75" fillId="22" borderId="0" xfId="62" applyNumberFormat="1" applyFill="1"/>
    <xf numFmtId="0" fontId="75" fillId="22" borderId="0" xfId="62" applyFill="1"/>
    <xf numFmtId="0" fontId="75" fillId="25" borderId="0" xfId="62" applyFill="1"/>
    <xf numFmtId="185" fontId="2" fillId="0" borderId="0" xfId="64" applyNumberFormat="1"/>
    <xf numFmtId="0" fontId="84" fillId="0" borderId="0" xfId="63" applyFont="1" applyAlignment="1">
      <alignment horizontal="center" vertical="center" wrapText="1"/>
    </xf>
    <xf numFmtId="0" fontId="84" fillId="0" borderId="0" xfId="63" applyFont="1" applyAlignment="1">
      <alignment vertical="center" wrapText="1"/>
    </xf>
    <xf numFmtId="0" fontId="2" fillId="0" borderId="0" xfId="63" applyAlignment="1">
      <alignment vertical="center"/>
    </xf>
    <xf numFmtId="0" fontId="2" fillId="0" borderId="0" xfId="63" applyAlignment="1">
      <alignment horizontal="center" vertical="center"/>
    </xf>
    <xf numFmtId="0" fontId="76" fillId="0" borderId="0" xfId="63" applyFont="1" applyAlignment="1">
      <alignment vertical="center"/>
    </xf>
    <xf numFmtId="0" fontId="81" fillId="26" borderId="12" xfId="63" applyFont="1" applyFill="1" applyBorder="1" applyAlignment="1">
      <alignment horizontal="right" vertical="center"/>
    </xf>
    <xf numFmtId="0" fontId="81" fillId="26" borderId="12" xfId="63" quotePrefix="1" applyFont="1" applyFill="1" applyBorder="1" applyAlignment="1">
      <alignment horizontal="right" vertical="center"/>
    </xf>
    <xf numFmtId="0" fontId="74" fillId="0" borderId="0" xfId="0" applyNumberFormat="1" applyFont="1" applyAlignment="1"/>
    <xf numFmtId="0" fontId="73" fillId="19" borderId="0" xfId="0" applyNumberFormat="1" applyFont="1" applyFill="1" applyAlignment="1"/>
    <xf numFmtId="0" fontId="74" fillId="0" borderId="0" xfId="0" applyNumberFormat="1" applyFont="1" applyFill="1" applyAlignment="1"/>
    <xf numFmtId="0" fontId="73" fillId="23" borderId="0" xfId="0" applyNumberFormat="1" applyFont="1" applyFill="1" applyAlignment="1"/>
    <xf numFmtId="178" fontId="75" fillId="22" borderId="0" xfId="62" applyNumberFormat="1" applyFill="1"/>
    <xf numFmtId="166" fontId="74" fillId="0" borderId="0" xfId="0" applyFont="1" applyAlignment="1"/>
    <xf numFmtId="166" fontId="64" fillId="0" borderId="0" xfId="21" applyFont="1" applyFill="1">
      <alignment vertical="top"/>
    </xf>
    <xf numFmtId="166" fontId="54" fillId="0" borderId="0" xfId="21" applyFont="1" applyFill="1" applyAlignment="1">
      <alignment horizontal="right" vertical="top"/>
    </xf>
    <xf numFmtId="166" fontId="63" fillId="0" borderId="0" xfId="21" applyFont="1" applyFill="1">
      <alignment vertical="top"/>
    </xf>
    <xf numFmtId="166" fontId="54" fillId="0" borderId="0" xfId="21" applyFont="1" applyFill="1">
      <alignment vertical="top"/>
    </xf>
    <xf numFmtId="166" fontId="44" fillId="0" borderId="0" xfId="21" applyFont="1" applyFill="1" applyAlignment="1">
      <alignment horizontal="left" vertical="top"/>
    </xf>
    <xf numFmtId="0" fontId="0" fillId="0" borderId="0" xfId="0" applyNumberFormat="1" applyFill="1" applyAlignment="1"/>
    <xf numFmtId="0" fontId="0" fillId="23" borderId="0" xfId="0" applyNumberFormat="1" applyFill="1" applyAlignment="1"/>
    <xf numFmtId="0" fontId="0" fillId="0" borderId="0" xfId="0" applyNumberFormat="1" applyFill="1" applyBorder="1" applyAlignment="1"/>
    <xf numFmtId="180" fontId="0" fillId="0" borderId="0" xfId="0" applyNumberFormat="1" applyFill="1" applyBorder="1" applyAlignment="1"/>
    <xf numFmtId="184" fontId="0" fillId="0" borderId="0" xfId="0" applyNumberFormat="1" applyFill="1" applyBorder="1" applyAlignment="1"/>
    <xf numFmtId="169" fontId="17" fillId="12" borderId="10" xfId="21" applyNumberFormat="1" applyFont="1" applyFill="1" applyBorder="1">
      <alignment vertical="top"/>
    </xf>
    <xf numFmtId="0" fontId="87" fillId="0" borderId="0" xfId="63" applyFont="1"/>
    <xf numFmtId="0" fontId="79" fillId="7" borderId="9" xfId="63" applyFont="1" applyFill="1" applyBorder="1" applyAlignment="1">
      <alignment vertical="center" wrapText="1"/>
    </xf>
    <xf numFmtId="166" fontId="87" fillId="0" borderId="0" xfId="0" applyFont="1" applyAlignment="1">
      <alignment horizontal="left"/>
    </xf>
    <xf numFmtId="166" fontId="88" fillId="0" borderId="0" xfId="0" applyFont="1" applyAlignment="1"/>
    <xf numFmtId="0" fontId="85" fillId="27" borderId="9" xfId="63" applyFont="1" applyFill="1" applyBorder="1" applyAlignment="1">
      <alignment horizontal="right" vertical="center" wrapText="1"/>
    </xf>
    <xf numFmtId="0" fontId="85" fillId="27" borderId="14" xfId="63" applyFont="1" applyFill="1" applyBorder="1" applyAlignment="1">
      <alignment horizontal="right" vertical="center" wrapText="1"/>
    </xf>
    <xf numFmtId="0" fontId="85" fillId="27" borderId="15" xfId="63" applyFont="1" applyFill="1" applyBorder="1" applyAlignment="1">
      <alignment horizontal="right" vertical="center" wrapText="1"/>
    </xf>
    <xf numFmtId="0" fontId="85" fillId="27" borderId="16" xfId="63" applyFont="1" applyFill="1" applyBorder="1" applyAlignment="1">
      <alignment horizontal="right" vertical="center" wrapText="1"/>
    </xf>
    <xf numFmtId="0" fontId="85" fillId="27" borderId="6" xfId="63" applyFont="1" applyFill="1" applyBorder="1" applyAlignment="1">
      <alignment horizontal="right" vertical="center" wrapText="1"/>
    </xf>
    <xf numFmtId="0" fontId="85" fillId="27" borderId="8" xfId="63" applyFont="1" applyFill="1" applyBorder="1" applyAlignment="1">
      <alignment horizontal="right" vertical="center" wrapText="1"/>
    </xf>
    <xf numFmtId="0" fontId="85" fillId="27" borderId="11" xfId="63" applyFont="1" applyFill="1" applyBorder="1" applyAlignment="1">
      <alignment horizontal="right" vertical="center" wrapText="1"/>
    </xf>
    <xf numFmtId="0" fontId="80" fillId="28" borderId="12" xfId="63" applyFont="1" applyFill="1" applyBorder="1" applyAlignment="1">
      <alignment horizontal="right" vertical="center"/>
    </xf>
    <xf numFmtId="0" fontId="81" fillId="28" borderId="12" xfId="63" applyFont="1" applyFill="1" applyBorder="1" applyAlignment="1">
      <alignment horizontal="right" vertical="center"/>
    </xf>
    <xf numFmtId="0" fontId="85" fillId="28" borderId="6" xfId="63" applyFont="1" applyFill="1" applyBorder="1" applyAlignment="1">
      <alignment horizontal="right" vertical="center" wrapText="1"/>
    </xf>
    <xf numFmtId="0" fontId="85" fillId="28" borderId="9" xfId="63" applyFont="1" applyFill="1" applyBorder="1" applyAlignment="1">
      <alignment horizontal="right" vertical="center" wrapText="1"/>
    </xf>
    <xf numFmtId="0" fontId="85" fillId="28" borderId="17" xfId="63" applyFont="1" applyFill="1" applyBorder="1" applyAlignment="1">
      <alignment horizontal="right" vertical="center" wrapText="1"/>
    </xf>
    <xf numFmtId="0" fontId="85" fillId="28" borderId="11" xfId="63" applyFont="1" applyFill="1" applyBorder="1" applyAlignment="1">
      <alignment horizontal="right" vertical="center" wrapText="1"/>
    </xf>
    <xf numFmtId="0" fontId="85" fillId="28" borderId="8" xfId="63" applyFont="1" applyFill="1" applyBorder="1" applyAlignment="1">
      <alignment horizontal="right" vertical="center" wrapText="1"/>
    </xf>
    <xf numFmtId="0" fontId="85" fillId="28" borderId="12" xfId="63" applyFont="1" applyFill="1" applyBorder="1" applyAlignment="1">
      <alignment horizontal="right" vertical="center" wrapText="1"/>
    </xf>
    <xf numFmtId="0" fontId="89" fillId="0" borderId="0" xfId="63" applyFont="1"/>
    <xf numFmtId="0" fontId="90" fillId="28" borderId="12" xfId="63" applyFont="1" applyFill="1" applyBorder="1" applyAlignment="1">
      <alignment horizontal="right" vertical="center"/>
    </xf>
    <xf numFmtId="186" fontId="91" fillId="28" borderId="12" xfId="63" applyNumberFormat="1" applyFont="1" applyFill="1" applyBorder="1" applyAlignment="1">
      <alignment horizontal="right" vertical="center"/>
    </xf>
    <xf numFmtId="186" fontId="91" fillId="26" borderId="12" xfId="63" applyNumberFormat="1" applyFont="1" applyFill="1" applyBorder="1" applyAlignment="1">
      <alignment horizontal="right" vertical="center" wrapText="1"/>
    </xf>
    <xf numFmtId="0" fontId="91" fillId="28" borderId="12" xfId="63" applyFont="1" applyFill="1" applyBorder="1" applyAlignment="1">
      <alignment horizontal="right" vertical="center"/>
    </xf>
    <xf numFmtId="0" fontId="91" fillId="26" borderId="12" xfId="63" quotePrefix="1" applyFont="1" applyFill="1" applyBorder="1" applyAlignment="1">
      <alignment horizontal="right" vertical="center"/>
    </xf>
    <xf numFmtId="186" fontId="91" fillId="26" borderId="12" xfId="63" quotePrefix="1" applyNumberFormat="1" applyFont="1" applyFill="1" applyBorder="1" applyAlignment="1">
      <alignment horizontal="right" vertical="center"/>
    </xf>
    <xf numFmtId="186" fontId="91" fillId="26" borderId="12" xfId="63" applyNumberFormat="1" applyFont="1" applyFill="1" applyBorder="1" applyAlignment="1">
      <alignment horizontal="right" vertical="center"/>
    </xf>
    <xf numFmtId="186" fontId="90" fillId="28" borderId="12" xfId="63" applyNumberFormat="1" applyFont="1" applyFill="1" applyBorder="1" applyAlignment="1">
      <alignment horizontal="right" vertical="center"/>
    </xf>
    <xf numFmtId="184" fontId="92" fillId="27" borderId="14" xfId="63" applyNumberFormat="1" applyFont="1" applyFill="1" applyBorder="1" applyAlignment="1">
      <alignment horizontal="right" vertical="center" wrapText="1"/>
    </xf>
    <xf numFmtId="184" fontId="92" fillId="27" borderId="15" xfId="63" applyNumberFormat="1" applyFont="1" applyFill="1" applyBorder="1" applyAlignment="1">
      <alignment horizontal="right" vertical="center" wrapText="1"/>
    </xf>
    <xf numFmtId="184" fontId="92" fillId="27" borderId="16" xfId="63" applyNumberFormat="1" applyFont="1" applyFill="1" applyBorder="1" applyAlignment="1">
      <alignment horizontal="right" vertical="center" wrapText="1"/>
    </xf>
    <xf numFmtId="184" fontId="92" fillId="27" borderId="6" xfId="63" applyNumberFormat="1" applyFont="1" applyFill="1" applyBorder="1" applyAlignment="1">
      <alignment horizontal="right" vertical="center" wrapText="1"/>
    </xf>
    <xf numFmtId="184" fontId="92" fillId="27" borderId="9" xfId="63" applyNumberFormat="1" applyFont="1" applyFill="1" applyBorder="1" applyAlignment="1">
      <alignment horizontal="right" vertical="center" wrapText="1"/>
    </xf>
    <xf numFmtId="184" fontId="92" fillId="27" borderId="8" xfId="63" applyNumberFormat="1" applyFont="1" applyFill="1" applyBorder="1" applyAlignment="1">
      <alignment horizontal="right" vertical="center" wrapText="1"/>
    </xf>
    <xf numFmtId="184" fontId="92" fillId="28" borderId="9" xfId="63" applyNumberFormat="1" applyFont="1" applyFill="1" applyBorder="1" applyAlignment="1">
      <alignment horizontal="right" vertical="center" wrapText="1"/>
    </xf>
    <xf numFmtId="184" fontId="92" fillId="28" borderId="8" xfId="63" applyNumberFormat="1" applyFont="1" applyFill="1" applyBorder="1" applyAlignment="1">
      <alignment horizontal="right" vertical="center" wrapText="1"/>
    </xf>
    <xf numFmtId="184" fontId="92" fillId="28" borderId="6" xfId="63" applyNumberFormat="1" applyFont="1" applyFill="1" applyBorder="1" applyAlignment="1">
      <alignment horizontal="right" vertical="center" wrapText="1"/>
    </xf>
    <xf numFmtId="184" fontId="92" fillId="28" borderId="17" xfId="63" applyNumberFormat="1" applyFont="1" applyFill="1" applyBorder="1" applyAlignment="1">
      <alignment horizontal="right" vertical="center" wrapText="1"/>
    </xf>
    <xf numFmtId="184" fontId="92" fillId="28" borderId="11" xfId="63" applyNumberFormat="1" applyFont="1" applyFill="1" applyBorder="1" applyAlignment="1">
      <alignment horizontal="right" vertical="center" wrapText="1"/>
    </xf>
    <xf numFmtId="184" fontId="92" fillId="27" borderId="11" xfId="63" applyNumberFormat="1" applyFont="1" applyFill="1" applyBorder="1" applyAlignment="1">
      <alignment horizontal="right" vertical="center" wrapText="1"/>
    </xf>
    <xf numFmtId="184" fontId="92" fillId="28" borderId="12" xfId="63" applyNumberFormat="1" applyFont="1" applyFill="1" applyBorder="1" applyAlignment="1">
      <alignment horizontal="right" vertical="center" wrapText="1"/>
    </xf>
    <xf numFmtId="0" fontId="93" fillId="0" borderId="0" xfId="69" applyFont="1" applyAlignment="1">
      <alignment vertical="center"/>
    </xf>
    <xf numFmtId="0" fontId="94" fillId="0" borderId="0" xfId="63" applyFont="1"/>
    <xf numFmtId="0" fontId="1" fillId="0" borderId="0" xfId="63" applyFont="1"/>
    <xf numFmtId="0" fontId="1" fillId="0" borderId="0" xfId="63" applyFont="1" applyAlignment="1">
      <alignment vertical="center"/>
    </xf>
    <xf numFmtId="0" fontId="95" fillId="19" borderId="0" xfId="0" applyNumberFormat="1" applyFont="1" applyFill="1" applyAlignment="1"/>
    <xf numFmtId="0" fontId="96" fillId="0" borderId="0" xfId="0" applyNumberFormat="1" applyFont="1" applyAlignment="1"/>
    <xf numFmtId="14" fontId="17" fillId="0" borderId="0" xfId="43" applyNumberFormat="1" applyFont="1" applyFill="1" applyAlignment="1">
      <alignment horizontal="left" vertical="top"/>
    </xf>
    <xf numFmtId="0" fontId="86" fillId="7" borderId="6" xfId="63" applyFont="1" applyFill="1" applyBorder="1" applyAlignment="1">
      <alignment horizontal="center" vertical="center" wrapText="1"/>
    </xf>
    <xf numFmtId="0" fontId="86" fillId="7" borderId="7" xfId="63" applyFont="1" applyFill="1" applyBorder="1" applyAlignment="1">
      <alignment horizontal="center" vertical="center" wrapText="1"/>
    </xf>
    <xf numFmtId="0" fontId="86" fillId="7" borderId="8" xfId="63" applyFont="1" applyFill="1" applyBorder="1" applyAlignment="1">
      <alignment horizontal="center" vertical="center" wrapText="1"/>
    </xf>
    <xf numFmtId="0" fontId="86" fillId="7" borderId="13" xfId="63" applyFont="1" applyFill="1" applyBorder="1" applyAlignment="1">
      <alignment horizontal="left" vertical="center" wrapText="1"/>
    </xf>
    <xf numFmtId="0" fontId="86" fillId="7" borderId="11" xfId="63" applyFont="1" applyFill="1" applyBorder="1" applyAlignment="1">
      <alignment horizontal="left" vertical="center" wrapText="1"/>
    </xf>
  </cellXfs>
  <cellStyles count="70">
    <cellStyle name="Calcs" xfId="1" xr:uid="{00000000-0005-0000-0000-000000000000}"/>
    <cellStyle name="Calcs%" xfId="2" xr:uid="{00000000-0005-0000-0000-000001000000}"/>
    <cellStyle name="CalcsCurrency" xfId="3" xr:uid="{00000000-0005-0000-0000-000002000000}"/>
    <cellStyle name="CalcsDate" xfId="4" xr:uid="{00000000-0005-0000-0000-000003000000}"/>
    <cellStyle name="Comma" xfId="45" builtinId="3"/>
    <cellStyle name="Comma 2" xfId="5" xr:uid="{00000000-0005-0000-0000-000004000000}"/>
    <cellStyle name="Comma 3" xfId="6" xr:uid="{00000000-0005-0000-0000-000005000000}"/>
    <cellStyle name="Comma 4" xfId="7" xr:uid="{00000000-0005-0000-0000-000006000000}"/>
    <cellStyle name="DateLong" xfId="8" xr:uid="{00000000-0005-0000-0000-000007000000}"/>
    <cellStyle name="DateLong 2" xfId="9" xr:uid="{00000000-0005-0000-0000-000008000000}"/>
    <cellStyle name="DateShort" xfId="10" xr:uid="{00000000-0005-0000-0000-000009000000}"/>
    <cellStyle name="DateShort 2" xfId="11" xr:uid="{00000000-0005-0000-0000-00000A000000}"/>
    <cellStyle name="Factor" xfId="12" xr:uid="{00000000-0005-0000-0000-00000B000000}"/>
    <cellStyle name="Factor 2" xfId="13" xr:uid="{00000000-0005-0000-0000-00000C000000}"/>
    <cellStyle name="Factor 3" xfId="14" xr:uid="{00000000-0005-0000-0000-00000D000000}"/>
    <cellStyle name="Hyperlink" xfId="15" builtinId="8"/>
    <cellStyle name="Hyperlink 2" xfId="16" xr:uid="{00000000-0005-0000-0000-000011000000}"/>
    <cellStyle name="Input%" xfId="17" xr:uid="{00000000-0005-0000-0000-000012000000}"/>
    <cellStyle name="InputCurrency" xfId="18" xr:uid="{00000000-0005-0000-0000-000013000000}"/>
    <cellStyle name="InputDate" xfId="19" xr:uid="{00000000-0005-0000-0000-000014000000}"/>
    <cellStyle name="InputStyle" xfId="20" xr:uid="{00000000-0005-0000-0000-000015000000}"/>
    <cellStyle name="Normal" xfId="0" builtinId="0" customBuiltin="1"/>
    <cellStyle name="Normal 10" xfId="55" xr:uid="{547CEE7A-FB07-44F1-A437-86546C44EEC1}"/>
    <cellStyle name="Normal 11" xfId="56" xr:uid="{445100C1-1A7F-40E1-A5B2-6E946BEC271F}"/>
    <cellStyle name="Normal 12" xfId="61" xr:uid="{0A2C29E6-BBCA-49F6-9256-2BE386C3D5FA}"/>
    <cellStyle name="Normal 12 3" xfId="65" xr:uid="{C055C307-FF5E-4D5C-92FB-F094913661E5}"/>
    <cellStyle name="Normal 13" xfId="62" xr:uid="{43E82084-DBBF-4072-91D9-4F53578A312D}"/>
    <cellStyle name="Normal 14" xfId="63" xr:uid="{DE16C89C-14EF-4684-A90B-774749745F51}"/>
    <cellStyle name="Normal 14 2" xfId="69" xr:uid="{232A40E5-5FE5-4F30-96FA-844EC3B2319F}"/>
    <cellStyle name="Normal 2" xfId="21" xr:uid="{00000000-0005-0000-0000-000017000000}"/>
    <cellStyle name="Normal 2 2" xfId="22" xr:uid="{00000000-0005-0000-0000-000018000000}"/>
    <cellStyle name="Normal 2 2 2" xfId="66" xr:uid="{2EFD7E85-E634-4DC7-AA34-4215361ECABC}"/>
    <cellStyle name="Normal 2 3" xfId="68" xr:uid="{0BEB59FC-541B-455E-8E2B-71F16BB4E86B}"/>
    <cellStyle name="Normal 2 3 2" xfId="48" xr:uid="{B8F07CAB-CCCD-4CAA-925F-2EF47C066275}"/>
    <cellStyle name="Normal 2 3 2 2" xfId="53" xr:uid="{2751ADA4-D3DB-4D89-A902-785E52C56110}"/>
    <cellStyle name="Normal 2 3 2 3" xfId="59" xr:uid="{8A2F1091-B71C-46A0-9B0C-A07444A3F835}"/>
    <cellStyle name="Normal 2 4 2" xfId="49" xr:uid="{786DFA41-47FC-4A0E-91B8-3874A45436CD}"/>
    <cellStyle name="Normal 2 4 2 2" xfId="57" xr:uid="{170FACCB-40E3-4B83-ACF9-EE090F118385}"/>
    <cellStyle name="Normal 3" xfId="23" xr:uid="{00000000-0005-0000-0000-000019000000}"/>
    <cellStyle name="Normal 3 2" xfId="24" xr:uid="{00000000-0005-0000-0000-00001A000000}"/>
    <cellStyle name="Normal 3 2 2" xfId="25" xr:uid="{00000000-0005-0000-0000-00001B000000}"/>
    <cellStyle name="Normal 3 2 2 2" xfId="50" xr:uid="{FF9DA198-5050-4FC2-817F-BC5845DADE5A}"/>
    <cellStyle name="Normal 3 2 2 2 2" xfId="54" xr:uid="{4A2FA644-E41C-46F9-9560-23B41995FFC4}"/>
    <cellStyle name="Normal 3 3" xfId="47" xr:uid="{06B010D0-580F-4AF9-B771-E70C36E822F7}"/>
    <cellStyle name="Normal 3 4" xfId="58" xr:uid="{E5EF44A7-CB5B-4B59-9D3F-AAC5F36B1276}"/>
    <cellStyle name="Normal 4" xfId="26" xr:uid="{00000000-0005-0000-0000-00001C000000}"/>
    <cellStyle name="Normal 5" xfId="27" xr:uid="{00000000-0005-0000-0000-00001D000000}"/>
    <cellStyle name="Normal 6" xfId="28" xr:uid="{00000000-0005-0000-0000-00001E000000}"/>
    <cellStyle name="Normal 7" xfId="29" xr:uid="{00000000-0005-0000-0000-00001F000000}"/>
    <cellStyle name="Normal 7 2" xfId="30" xr:uid="{00000000-0005-0000-0000-000020000000}"/>
    <cellStyle name="Normal 7 2 2" xfId="31" xr:uid="{00000000-0005-0000-0000-000021000000}"/>
    <cellStyle name="Normal 7 3" xfId="67" xr:uid="{3F4382CC-0B82-4621-826F-B826A2E5C03E}"/>
    <cellStyle name="Normal 8" xfId="32" xr:uid="{00000000-0005-0000-0000-000022000000}"/>
    <cellStyle name="Normal 8 2" xfId="64" xr:uid="{DA0CE784-9818-48F6-A407-2C8BB5EC9213}"/>
    <cellStyle name="Normal 9" xfId="46" xr:uid="{B5FA0C76-326B-49DF-8876-8651CEFE5B2C}"/>
    <cellStyle name="Percent" xfId="33" builtinId="5" customBuiltin="1"/>
    <cellStyle name="Percent 2" xfId="34" xr:uid="{00000000-0005-0000-0000-000024000000}"/>
    <cellStyle name="Percent 2 4" xfId="52" xr:uid="{34880D89-A2B8-4B80-AD33-1867045CD889}"/>
    <cellStyle name="Percent 2 4 2" xfId="60" xr:uid="{5FF1645C-88A3-489F-8338-76B9C01F281A}"/>
    <cellStyle name="Percent 3" xfId="35" xr:uid="{00000000-0005-0000-0000-000025000000}"/>
    <cellStyle name="Percent 4" xfId="36" xr:uid="{00000000-0005-0000-0000-000026000000}"/>
    <cellStyle name="Percent 5" xfId="37" xr:uid="{00000000-0005-0000-0000-000027000000}"/>
    <cellStyle name="Result" xfId="38" xr:uid="{00000000-0005-0000-0000-000028000000}"/>
    <cellStyle name="Result%" xfId="39" xr:uid="{00000000-0005-0000-0000-000029000000}"/>
    <cellStyle name="ResultCurrency" xfId="40" xr:uid="{00000000-0005-0000-0000-00002A000000}"/>
    <cellStyle name="ResultDate" xfId="41" xr:uid="{00000000-0005-0000-0000-00002B000000}"/>
    <cellStyle name="Validation error" xfId="51" xr:uid="{E86F774C-8833-4F51-A323-A5BD3EFDAD9E}"/>
    <cellStyle name="Warning Text 2" xfId="42" xr:uid="{00000000-0005-0000-0000-00002C000000}"/>
    <cellStyle name="Year" xfId="43" xr:uid="{00000000-0005-0000-0000-00002D000000}"/>
    <cellStyle name="Year 2" xfId="44" xr:uid="{00000000-0005-0000-0000-00002E000000}"/>
  </cellStyles>
  <dxfs count="99"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-0.24991607409894101"/>
        </patternFill>
      </fill>
    </dxf>
    <dxf>
      <fill>
        <patternFill>
          <bgColor theme="8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theme="7" tint="0.39994506668294322"/>
        </patternFill>
      </fill>
    </dxf>
    <dxf>
      <fill>
        <patternFill>
          <bgColor rgb="FFCCFFCC"/>
        </patternFill>
      </fill>
    </dxf>
    <dxf>
      <fill>
        <patternFill>
          <bgColor rgb="FF0070C0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ont>
        <b val="0"/>
        <i val="0"/>
        <condense val="0"/>
        <extend val="0"/>
      </font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-0.24991607409894101"/>
        </patternFill>
      </fill>
    </dxf>
    <dxf>
      <fill>
        <patternFill>
          <bgColor theme="8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theme="7" tint="0.39994506668294322"/>
        </patternFill>
      </fill>
    </dxf>
    <dxf>
      <fill>
        <patternFill>
          <bgColor rgb="FFCCFFCC"/>
        </patternFill>
      </fill>
    </dxf>
    <dxf>
      <fill>
        <patternFill>
          <bgColor rgb="FF0070C0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ont>
        <b val="0"/>
        <i val="0"/>
        <condense val="0"/>
        <extend val="0"/>
      </font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-0.24991607409894101"/>
        </patternFill>
      </fill>
    </dxf>
    <dxf>
      <fill>
        <patternFill>
          <bgColor theme="8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theme="7" tint="0.39994506668294322"/>
        </patternFill>
      </fill>
    </dxf>
    <dxf>
      <fill>
        <patternFill>
          <bgColor rgb="FFCCFFCC"/>
        </patternFill>
      </fill>
    </dxf>
    <dxf>
      <fill>
        <patternFill>
          <bgColor rgb="FF0070C0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ont>
        <b val="0"/>
        <i val="0"/>
        <condense val="0"/>
        <extend val="0"/>
      </font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-0.24991607409894101"/>
        </patternFill>
      </fill>
    </dxf>
    <dxf>
      <fill>
        <patternFill>
          <bgColor theme="8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-0.24991607409894101"/>
        </patternFill>
      </fill>
    </dxf>
    <dxf>
      <fill>
        <patternFill>
          <bgColor theme="8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-0.24991607409894101"/>
        </patternFill>
      </fill>
    </dxf>
    <dxf>
      <fill>
        <patternFill>
          <bgColor theme="8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theme="7" tint="0.39994506668294322"/>
        </patternFill>
      </fill>
    </dxf>
    <dxf>
      <fill>
        <patternFill>
          <bgColor rgb="FFCCFFCC"/>
        </patternFill>
      </fill>
    </dxf>
    <dxf>
      <fill>
        <patternFill>
          <bgColor rgb="FF0070C0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ont>
        <b val="0"/>
        <i val="0"/>
        <condense val="0"/>
        <extend val="0"/>
      </font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-0.24991607409894101"/>
        </patternFill>
      </fill>
    </dxf>
    <dxf>
      <fill>
        <patternFill>
          <bgColor theme="8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rgb="FFD740A2"/>
        </patternFill>
      </fill>
    </dxf>
    <dxf>
      <fill>
        <patternFill>
          <bgColor rgb="FFD740A2"/>
        </patternFill>
      </fill>
    </dxf>
  </dxfs>
  <tableStyles count="0" defaultTableStyle="TableStyleMedium2" defaultPivotStyle="PivotStyleLight16"/>
  <colors>
    <mruColors>
      <color rgb="FF0071CE"/>
      <color rgb="FFDCECF5"/>
      <color rgb="FFFFFF99"/>
      <color rgb="FF003595"/>
      <color rgb="FFD60037"/>
      <color rgb="FF98C561"/>
      <color rgb="FF003479"/>
      <color rgb="FFD9D9D9"/>
      <color rgb="FF84C8FF"/>
      <color rgb="FFD426C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Relationship Id="rId30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827" Type="http://schemas.openxmlformats.org/officeDocument/2006/relationships/customXml" Target="../ink/ink1825.xml"/><Relationship Id="rId170" Type="http://schemas.openxmlformats.org/officeDocument/2006/relationships/customXml" Target="../ink/ink168.xml"/><Relationship Id="rId268" Type="http://schemas.openxmlformats.org/officeDocument/2006/relationships/customXml" Target="../ink/ink266.xml"/><Relationship Id="rId475" Type="http://schemas.openxmlformats.org/officeDocument/2006/relationships/customXml" Target="../ink/ink473.xml"/><Relationship Id="rId682" Type="http://schemas.openxmlformats.org/officeDocument/2006/relationships/customXml" Target="../ink/ink680.xml"/><Relationship Id="rId128" Type="http://schemas.openxmlformats.org/officeDocument/2006/relationships/customXml" Target="../ink/ink126.xml"/><Relationship Id="rId335" Type="http://schemas.openxmlformats.org/officeDocument/2006/relationships/customXml" Target="../ink/ink333.xml"/><Relationship Id="rId542" Type="http://schemas.openxmlformats.org/officeDocument/2006/relationships/customXml" Target="../ink/ink540.xml"/><Relationship Id="rId987" Type="http://schemas.openxmlformats.org/officeDocument/2006/relationships/customXml" Target="../ink/ink985.xml"/><Relationship Id="rId1172" Type="http://schemas.openxmlformats.org/officeDocument/2006/relationships/customXml" Target="../ink/ink1170.xml"/><Relationship Id="rId2016" Type="http://schemas.openxmlformats.org/officeDocument/2006/relationships/customXml" Target="../ink/ink2014.xml"/><Relationship Id="rId402" Type="http://schemas.openxmlformats.org/officeDocument/2006/relationships/customXml" Target="../ink/ink400.xml"/><Relationship Id="rId847" Type="http://schemas.openxmlformats.org/officeDocument/2006/relationships/customXml" Target="../ink/ink845.xml"/><Relationship Id="rId1032" Type="http://schemas.openxmlformats.org/officeDocument/2006/relationships/customXml" Target="../ink/ink1030.xml"/><Relationship Id="rId1477" Type="http://schemas.openxmlformats.org/officeDocument/2006/relationships/customXml" Target="../ink/ink1475.xml"/><Relationship Id="rId1684" Type="http://schemas.openxmlformats.org/officeDocument/2006/relationships/customXml" Target="../ink/ink1682.xml"/><Relationship Id="rId1891" Type="http://schemas.openxmlformats.org/officeDocument/2006/relationships/customXml" Target="../ink/ink1889.xml"/><Relationship Id="rId707" Type="http://schemas.openxmlformats.org/officeDocument/2006/relationships/customXml" Target="../ink/ink705.xml"/><Relationship Id="rId914" Type="http://schemas.openxmlformats.org/officeDocument/2006/relationships/customXml" Target="../ink/ink912.xml"/><Relationship Id="rId1337" Type="http://schemas.openxmlformats.org/officeDocument/2006/relationships/customXml" Target="../ink/ink1335.xml"/><Relationship Id="rId1544" Type="http://schemas.openxmlformats.org/officeDocument/2006/relationships/customXml" Target="../ink/ink1542.xml"/><Relationship Id="rId1751" Type="http://schemas.openxmlformats.org/officeDocument/2006/relationships/customXml" Target="../ink/ink1749.xml"/><Relationship Id="rId1989" Type="http://schemas.openxmlformats.org/officeDocument/2006/relationships/customXml" Target="../ink/ink1987.xml"/><Relationship Id="rId43" Type="http://schemas.openxmlformats.org/officeDocument/2006/relationships/customXml" Target="../ink/ink41.xml"/><Relationship Id="rId1404" Type="http://schemas.openxmlformats.org/officeDocument/2006/relationships/customXml" Target="../ink/ink1402.xml"/><Relationship Id="rId1611" Type="http://schemas.openxmlformats.org/officeDocument/2006/relationships/customXml" Target="../ink/ink1609.xml"/><Relationship Id="rId1849" Type="http://schemas.openxmlformats.org/officeDocument/2006/relationships/customXml" Target="../ink/ink1847.xml"/><Relationship Id="rId192" Type="http://schemas.openxmlformats.org/officeDocument/2006/relationships/customXml" Target="../ink/ink190.xml"/><Relationship Id="rId1709" Type="http://schemas.openxmlformats.org/officeDocument/2006/relationships/customXml" Target="../ink/ink1707.xml"/><Relationship Id="rId1916" Type="http://schemas.openxmlformats.org/officeDocument/2006/relationships/customXml" Target="../ink/ink1914.xml"/><Relationship Id="rId497" Type="http://schemas.openxmlformats.org/officeDocument/2006/relationships/customXml" Target="../ink/ink495.xml"/><Relationship Id="rId357" Type="http://schemas.openxmlformats.org/officeDocument/2006/relationships/customXml" Target="../ink/ink355.xml"/><Relationship Id="rId1194" Type="http://schemas.openxmlformats.org/officeDocument/2006/relationships/customXml" Target="../ink/ink1192.xml"/><Relationship Id="rId2038" Type="http://schemas.openxmlformats.org/officeDocument/2006/relationships/customXml" Target="../ink/ink2036.xml"/><Relationship Id="rId217" Type="http://schemas.openxmlformats.org/officeDocument/2006/relationships/customXml" Target="../ink/ink215.xml"/><Relationship Id="rId564" Type="http://schemas.openxmlformats.org/officeDocument/2006/relationships/customXml" Target="../ink/ink562.xml"/><Relationship Id="rId771" Type="http://schemas.openxmlformats.org/officeDocument/2006/relationships/customXml" Target="../ink/ink769.xml"/><Relationship Id="rId869" Type="http://schemas.openxmlformats.org/officeDocument/2006/relationships/customXml" Target="../ink/ink867.xml"/><Relationship Id="rId1499" Type="http://schemas.openxmlformats.org/officeDocument/2006/relationships/customXml" Target="../ink/ink1497.xml"/><Relationship Id="rId424" Type="http://schemas.openxmlformats.org/officeDocument/2006/relationships/customXml" Target="../ink/ink422.xml"/><Relationship Id="rId631" Type="http://schemas.openxmlformats.org/officeDocument/2006/relationships/customXml" Target="../ink/ink629.xml"/><Relationship Id="rId729" Type="http://schemas.openxmlformats.org/officeDocument/2006/relationships/customXml" Target="../ink/ink727.xml"/><Relationship Id="rId1054" Type="http://schemas.openxmlformats.org/officeDocument/2006/relationships/customXml" Target="../ink/ink1052.xml"/><Relationship Id="rId1261" Type="http://schemas.openxmlformats.org/officeDocument/2006/relationships/customXml" Target="../ink/ink1259.xml"/><Relationship Id="rId1359" Type="http://schemas.openxmlformats.org/officeDocument/2006/relationships/customXml" Target="../ink/ink1357.xml"/><Relationship Id="rId936" Type="http://schemas.openxmlformats.org/officeDocument/2006/relationships/customXml" Target="../ink/ink934.xml"/><Relationship Id="rId1121" Type="http://schemas.openxmlformats.org/officeDocument/2006/relationships/customXml" Target="../ink/ink1119.xml"/><Relationship Id="rId1219" Type="http://schemas.openxmlformats.org/officeDocument/2006/relationships/customXml" Target="../ink/ink1217.xml"/><Relationship Id="rId1566" Type="http://schemas.openxmlformats.org/officeDocument/2006/relationships/customXml" Target="../ink/ink1564.xml"/><Relationship Id="rId1773" Type="http://schemas.openxmlformats.org/officeDocument/2006/relationships/customXml" Target="../ink/ink1771.xml"/><Relationship Id="rId1980" Type="http://schemas.openxmlformats.org/officeDocument/2006/relationships/customXml" Target="../ink/ink1978.xml"/><Relationship Id="rId65" Type="http://schemas.openxmlformats.org/officeDocument/2006/relationships/customXml" Target="../ink/ink63.xml"/><Relationship Id="rId1426" Type="http://schemas.openxmlformats.org/officeDocument/2006/relationships/customXml" Target="../ink/ink1424.xml"/><Relationship Id="rId1633" Type="http://schemas.openxmlformats.org/officeDocument/2006/relationships/customXml" Target="../ink/ink1631.xml"/><Relationship Id="rId1840" Type="http://schemas.openxmlformats.org/officeDocument/2006/relationships/customXml" Target="../ink/ink1838.xml"/><Relationship Id="rId1700" Type="http://schemas.openxmlformats.org/officeDocument/2006/relationships/customXml" Target="../ink/ink1698.xml"/><Relationship Id="rId1938" Type="http://schemas.openxmlformats.org/officeDocument/2006/relationships/customXml" Target="../ink/ink1936.xml"/><Relationship Id="rId281" Type="http://schemas.openxmlformats.org/officeDocument/2006/relationships/customXml" Target="../ink/ink279.xml"/><Relationship Id="rId141" Type="http://schemas.openxmlformats.org/officeDocument/2006/relationships/customXml" Target="../ink/ink139.xml"/><Relationship Id="rId379" Type="http://schemas.openxmlformats.org/officeDocument/2006/relationships/customXml" Target="../ink/ink377.xml"/><Relationship Id="rId586" Type="http://schemas.openxmlformats.org/officeDocument/2006/relationships/customXml" Target="../ink/ink584.xml"/><Relationship Id="rId793" Type="http://schemas.openxmlformats.org/officeDocument/2006/relationships/customXml" Target="../ink/ink791.xml"/><Relationship Id="rId7" Type="http://schemas.openxmlformats.org/officeDocument/2006/relationships/customXml" Target="../ink/ink5.xml"/><Relationship Id="rId239" Type="http://schemas.openxmlformats.org/officeDocument/2006/relationships/customXml" Target="../ink/ink237.xml"/><Relationship Id="rId446" Type="http://schemas.openxmlformats.org/officeDocument/2006/relationships/customXml" Target="../ink/ink444.xml"/><Relationship Id="rId653" Type="http://schemas.openxmlformats.org/officeDocument/2006/relationships/customXml" Target="../ink/ink651.xml"/><Relationship Id="rId1076" Type="http://schemas.openxmlformats.org/officeDocument/2006/relationships/customXml" Target="../ink/ink1074.xml"/><Relationship Id="rId1283" Type="http://schemas.openxmlformats.org/officeDocument/2006/relationships/customXml" Target="../ink/ink1281.xml"/><Relationship Id="rId1490" Type="http://schemas.openxmlformats.org/officeDocument/2006/relationships/customXml" Target="../ink/ink1488.xml"/><Relationship Id="rId306" Type="http://schemas.openxmlformats.org/officeDocument/2006/relationships/customXml" Target="../ink/ink304.xml"/><Relationship Id="rId860" Type="http://schemas.openxmlformats.org/officeDocument/2006/relationships/customXml" Target="../ink/ink858.xml"/><Relationship Id="rId958" Type="http://schemas.openxmlformats.org/officeDocument/2006/relationships/customXml" Target="../ink/ink956.xml"/><Relationship Id="rId1143" Type="http://schemas.openxmlformats.org/officeDocument/2006/relationships/customXml" Target="../ink/ink1141.xml"/><Relationship Id="rId1588" Type="http://schemas.openxmlformats.org/officeDocument/2006/relationships/customXml" Target="../ink/ink1586.xml"/><Relationship Id="rId1795" Type="http://schemas.openxmlformats.org/officeDocument/2006/relationships/customXml" Target="../ink/ink1793.xml"/><Relationship Id="rId87" Type="http://schemas.openxmlformats.org/officeDocument/2006/relationships/customXml" Target="../ink/ink85.xml"/><Relationship Id="rId513" Type="http://schemas.openxmlformats.org/officeDocument/2006/relationships/customXml" Target="../ink/ink511.xml"/><Relationship Id="rId720" Type="http://schemas.openxmlformats.org/officeDocument/2006/relationships/customXml" Target="../ink/ink718.xml"/><Relationship Id="rId818" Type="http://schemas.openxmlformats.org/officeDocument/2006/relationships/customXml" Target="../ink/ink816.xml"/><Relationship Id="rId1350" Type="http://schemas.openxmlformats.org/officeDocument/2006/relationships/customXml" Target="../ink/ink1348.xml"/><Relationship Id="rId1448" Type="http://schemas.openxmlformats.org/officeDocument/2006/relationships/customXml" Target="../ink/ink1446.xml"/><Relationship Id="rId1655" Type="http://schemas.openxmlformats.org/officeDocument/2006/relationships/customXml" Target="../ink/ink1653.xml"/><Relationship Id="rId1003" Type="http://schemas.openxmlformats.org/officeDocument/2006/relationships/customXml" Target="../ink/ink1001.xml"/><Relationship Id="rId1210" Type="http://schemas.openxmlformats.org/officeDocument/2006/relationships/customXml" Target="../ink/ink1208.xml"/><Relationship Id="rId1308" Type="http://schemas.openxmlformats.org/officeDocument/2006/relationships/customXml" Target="../ink/ink1306.xml"/><Relationship Id="rId1862" Type="http://schemas.openxmlformats.org/officeDocument/2006/relationships/customXml" Target="../ink/ink1860.xml"/><Relationship Id="rId1515" Type="http://schemas.openxmlformats.org/officeDocument/2006/relationships/customXml" Target="../ink/ink1513.xml"/><Relationship Id="rId1722" Type="http://schemas.openxmlformats.org/officeDocument/2006/relationships/customXml" Target="../ink/ink1720.xml"/><Relationship Id="rId14" Type="http://schemas.openxmlformats.org/officeDocument/2006/relationships/customXml" Target="../ink/ink12.xml"/><Relationship Id="rId163" Type="http://schemas.openxmlformats.org/officeDocument/2006/relationships/customXml" Target="../ink/ink161.xml"/><Relationship Id="rId370" Type="http://schemas.openxmlformats.org/officeDocument/2006/relationships/customXml" Target="../ink/ink368.xml"/><Relationship Id="rId2051" Type="http://schemas.openxmlformats.org/officeDocument/2006/relationships/customXml" Target="../ink/ink2049.xml"/><Relationship Id="rId230" Type="http://schemas.openxmlformats.org/officeDocument/2006/relationships/customXml" Target="../ink/ink228.xml"/><Relationship Id="rId468" Type="http://schemas.openxmlformats.org/officeDocument/2006/relationships/customXml" Target="../ink/ink466.xml"/><Relationship Id="rId675" Type="http://schemas.openxmlformats.org/officeDocument/2006/relationships/customXml" Target="../ink/ink673.xml"/><Relationship Id="rId882" Type="http://schemas.openxmlformats.org/officeDocument/2006/relationships/customXml" Target="../ink/ink880.xml"/><Relationship Id="rId1098" Type="http://schemas.openxmlformats.org/officeDocument/2006/relationships/customXml" Target="../ink/ink1096.xml"/><Relationship Id="rId328" Type="http://schemas.openxmlformats.org/officeDocument/2006/relationships/customXml" Target="../ink/ink326.xml"/><Relationship Id="rId535" Type="http://schemas.openxmlformats.org/officeDocument/2006/relationships/customXml" Target="../ink/ink533.xml"/><Relationship Id="rId742" Type="http://schemas.openxmlformats.org/officeDocument/2006/relationships/customXml" Target="../ink/ink740.xml"/><Relationship Id="rId1165" Type="http://schemas.openxmlformats.org/officeDocument/2006/relationships/customXml" Target="../ink/ink1163.xml"/><Relationship Id="rId1372" Type="http://schemas.openxmlformats.org/officeDocument/2006/relationships/customXml" Target="../ink/ink1370.xml"/><Relationship Id="rId2009" Type="http://schemas.openxmlformats.org/officeDocument/2006/relationships/customXml" Target="../ink/ink2007.xml"/><Relationship Id="rId602" Type="http://schemas.openxmlformats.org/officeDocument/2006/relationships/customXml" Target="../ink/ink600.xml"/><Relationship Id="rId1025" Type="http://schemas.openxmlformats.org/officeDocument/2006/relationships/customXml" Target="../ink/ink1023.xml"/><Relationship Id="rId1232" Type="http://schemas.openxmlformats.org/officeDocument/2006/relationships/customXml" Target="../ink/ink1230.xml"/><Relationship Id="rId1677" Type="http://schemas.openxmlformats.org/officeDocument/2006/relationships/customXml" Target="../ink/ink1675.xml"/><Relationship Id="rId1884" Type="http://schemas.openxmlformats.org/officeDocument/2006/relationships/customXml" Target="../ink/ink1882.xml"/><Relationship Id="rId907" Type="http://schemas.openxmlformats.org/officeDocument/2006/relationships/customXml" Target="../ink/ink905.xml"/><Relationship Id="rId1537" Type="http://schemas.openxmlformats.org/officeDocument/2006/relationships/customXml" Target="../ink/ink1535.xml"/><Relationship Id="rId1744" Type="http://schemas.openxmlformats.org/officeDocument/2006/relationships/customXml" Target="../ink/ink1742.xml"/><Relationship Id="rId1951" Type="http://schemas.openxmlformats.org/officeDocument/2006/relationships/customXml" Target="../ink/ink1949.xml"/><Relationship Id="rId36" Type="http://schemas.openxmlformats.org/officeDocument/2006/relationships/customXml" Target="../ink/ink34.xml"/><Relationship Id="rId1604" Type="http://schemas.openxmlformats.org/officeDocument/2006/relationships/customXml" Target="../ink/ink1602.xml"/><Relationship Id="rId185" Type="http://schemas.openxmlformats.org/officeDocument/2006/relationships/customXml" Target="../ink/ink183.xml"/><Relationship Id="rId1811" Type="http://schemas.openxmlformats.org/officeDocument/2006/relationships/customXml" Target="../ink/ink1809.xml"/><Relationship Id="rId1909" Type="http://schemas.openxmlformats.org/officeDocument/2006/relationships/customXml" Target="../ink/ink1907.xml"/><Relationship Id="rId392" Type="http://schemas.openxmlformats.org/officeDocument/2006/relationships/customXml" Target="../ink/ink390.xml"/><Relationship Id="rId697" Type="http://schemas.openxmlformats.org/officeDocument/2006/relationships/customXml" Target="../ink/ink695.xml"/><Relationship Id="rId252" Type="http://schemas.openxmlformats.org/officeDocument/2006/relationships/customXml" Target="../ink/ink250.xml"/><Relationship Id="rId1187" Type="http://schemas.openxmlformats.org/officeDocument/2006/relationships/customXml" Target="../ink/ink1185.xml"/><Relationship Id="rId112" Type="http://schemas.openxmlformats.org/officeDocument/2006/relationships/customXml" Target="../ink/ink110.xml"/><Relationship Id="rId557" Type="http://schemas.openxmlformats.org/officeDocument/2006/relationships/customXml" Target="../ink/ink555.xml"/><Relationship Id="rId764" Type="http://schemas.openxmlformats.org/officeDocument/2006/relationships/customXml" Target="../ink/ink762.xml"/><Relationship Id="rId971" Type="http://schemas.openxmlformats.org/officeDocument/2006/relationships/customXml" Target="../ink/ink969.xml"/><Relationship Id="rId1394" Type="http://schemas.openxmlformats.org/officeDocument/2006/relationships/customXml" Target="../ink/ink1392.xml"/><Relationship Id="rId1699" Type="http://schemas.openxmlformats.org/officeDocument/2006/relationships/customXml" Target="../ink/ink1697.xml"/><Relationship Id="rId2000" Type="http://schemas.openxmlformats.org/officeDocument/2006/relationships/customXml" Target="../ink/ink1998.xml"/><Relationship Id="rId417" Type="http://schemas.openxmlformats.org/officeDocument/2006/relationships/customXml" Target="../ink/ink415.xml"/><Relationship Id="rId624" Type="http://schemas.openxmlformats.org/officeDocument/2006/relationships/customXml" Target="../ink/ink622.xml"/><Relationship Id="rId831" Type="http://schemas.openxmlformats.org/officeDocument/2006/relationships/customXml" Target="../ink/ink829.xml"/><Relationship Id="rId1047" Type="http://schemas.openxmlformats.org/officeDocument/2006/relationships/customXml" Target="../ink/ink1045.xml"/><Relationship Id="rId1254" Type="http://schemas.openxmlformats.org/officeDocument/2006/relationships/customXml" Target="../ink/ink1252.xml"/><Relationship Id="rId1461" Type="http://schemas.openxmlformats.org/officeDocument/2006/relationships/customXml" Target="../ink/ink1459.xml"/><Relationship Id="rId929" Type="http://schemas.openxmlformats.org/officeDocument/2006/relationships/customXml" Target="../ink/ink927.xml"/><Relationship Id="rId1114" Type="http://schemas.openxmlformats.org/officeDocument/2006/relationships/customXml" Target="../ink/ink1112.xml"/><Relationship Id="rId1321" Type="http://schemas.openxmlformats.org/officeDocument/2006/relationships/customXml" Target="../ink/ink1319.xml"/><Relationship Id="rId1559" Type="http://schemas.openxmlformats.org/officeDocument/2006/relationships/customXml" Target="../ink/ink1557.xml"/><Relationship Id="rId1766" Type="http://schemas.openxmlformats.org/officeDocument/2006/relationships/customXml" Target="../ink/ink1764.xml"/><Relationship Id="rId1973" Type="http://schemas.openxmlformats.org/officeDocument/2006/relationships/customXml" Target="../ink/ink1971.xml"/><Relationship Id="rId58" Type="http://schemas.openxmlformats.org/officeDocument/2006/relationships/customXml" Target="../ink/ink56.xml"/><Relationship Id="rId1419" Type="http://schemas.openxmlformats.org/officeDocument/2006/relationships/customXml" Target="../ink/ink1417.xml"/><Relationship Id="rId1626" Type="http://schemas.openxmlformats.org/officeDocument/2006/relationships/customXml" Target="../ink/ink1624.xml"/><Relationship Id="rId1833" Type="http://schemas.openxmlformats.org/officeDocument/2006/relationships/customXml" Target="../ink/ink1831.xml"/><Relationship Id="rId1900" Type="http://schemas.openxmlformats.org/officeDocument/2006/relationships/customXml" Target="../ink/ink1898.xml"/><Relationship Id="rId274" Type="http://schemas.openxmlformats.org/officeDocument/2006/relationships/customXml" Target="../ink/ink272.xml"/><Relationship Id="rId481" Type="http://schemas.openxmlformats.org/officeDocument/2006/relationships/customXml" Target="../ink/ink479.xml"/><Relationship Id="rId134" Type="http://schemas.openxmlformats.org/officeDocument/2006/relationships/customXml" Target="../ink/ink132.xml"/><Relationship Id="rId579" Type="http://schemas.openxmlformats.org/officeDocument/2006/relationships/customXml" Target="../ink/ink577.xml"/><Relationship Id="rId786" Type="http://schemas.openxmlformats.org/officeDocument/2006/relationships/customXml" Target="../ink/ink784.xml"/><Relationship Id="rId993" Type="http://schemas.openxmlformats.org/officeDocument/2006/relationships/customXml" Target="../ink/ink991.xml"/><Relationship Id="rId341" Type="http://schemas.openxmlformats.org/officeDocument/2006/relationships/customXml" Target="../ink/ink339.xml"/><Relationship Id="rId439" Type="http://schemas.openxmlformats.org/officeDocument/2006/relationships/customXml" Target="../ink/ink437.xml"/><Relationship Id="rId646" Type="http://schemas.openxmlformats.org/officeDocument/2006/relationships/customXml" Target="../ink/ink644.xml"/><Relationship Id="rId1069" Type="http://schemas.openxmlformats.org/officeDocument/2006/relationships/customXml" Target="../ink/ink1067.xml"/><Relationship Id="rId1276" Type="http://schemas.openxmlformats.org/officeDocument/2006/relationships/customXml" Target="../ink/ink1274.xml"/><Relationship Id="rId1483" Type="http://schemas.openxmlformats.org/officeDocument/2006/relationships/customXml" Target="../ink/ink1481.xml"/><Relationship Id="rId2022" Type="http://schemas.openxmlformats.org/officeDocument/2006/relationships/customXml" Target="../ink/ink2020.xml"/><Relationship Id="rId201" Type="http://schemas.openxmlformats.org/officeDocument/2006/relationships/customXml" Target="../ink/ink199.xml"/><Relationship Id="rId506" Type="http://schemas.openxmlformats.org/officeDocument/2006/relationships/customXml" Target="../ink/ink504.xml"/><Relationship Id="rId853" Type="http://schemas.openxmlformats.org/officeDocument/2006/relationships/customXml" Target="../ink/ink851.xml"/><Relationship Id="rId1136" Type="http://schemas.openxmlformats.org/officeDocument/2006/relationships/customXml" Target="../ink/ink1134.xml"/><Relationship Id="rId1690" Type="http://schemas.openxmlformats.org/officeDocument/2006/relationships/customXml" Target="../ink/ink1688.xml"/><Relationship Id="rId1788" Type="http://schemas.openxmlformats.org/officeDocument/2006/relationships/customXml" Target="../ink/ink1786.xml"/><Relationship Id="rId1995" Type="http://schemas.openxmlformats.org/officeDocument/2006/relationships/customXml" Target="../ink/ink1993.xml"/><Relationship Id="rId713" Type="http://schemas.openxmlformats.org/officeDocument/2006/relationships/customXml" Target="../ink/ink711.xml"/><Relationship Id="rId920" Type="http://schemas.openxmlformats.org/officeDocument/2006/relationships/customXml" Target="../ink/ink918.xml"/><Relationship Id="rId1343" Type="http://schemas.openxmlformats.org/officeDocument/2006/relationships/customXml" Target="../ink/ink1341.xml"/><Relationship Id="rId1550" Type="http://schemas.openxmlformats.org/officeDocument/2006/relationships/customXml" Target="../ink/ink1548.xml"/><Relationship Id="rId1648" Type="http://schemas.openxmlformats.org/officeDocument/2006/relationships/customXml" Target="../ink/ink1646.xml"/><Relationship Id="rId1203" Type="http://schemas.openxmlformats.org/officeDocument/2006/relationships/customXml" Target="../ink/ink1201.xml"/><Relationship Id="rId1410" Type="http://schemas.openxmlformats.org/officeDocument/2006/relationships/customXml" Target="../ink/ink1408.xml"/><Relationship Id="rId1508" Type="http://schemas.openxmlformats.org/officeDocument/2006/relationships/customXml" Target="../ink/ink1506.xml"/><Relationship Id="rId1855" Type="http://schemas.openxmlformats.org/officeDocument/2006/relationships/customXml" Target="../ink/ink1853.xml"/><Relationship Id="rId1715" Type="http://schemas.openxmlformats.org/officeDocument/2006/relationships/customXml" Target="../ink/ink1713.xml"/><Relationship Id="rId1922" Type="http://schemas.openxmlformats.org/officeDocument/2006/relationships/customXml" Target="../ink/ink1920.xml"/><Relationship Id="rId296" Type="http://schemas.openxmlformats.org/officeDocument/2006/relationships/customXml" Target="../ink/ink294.xml"/><Relationship Id="rId156" Type="http://schemas.openxmlformats.org/officeDocument/2006/relationships/customXml" Target="../ink/ink154.xml"/><Relationship Id="rId363" Type="http://schemas.openxmlformats.org/officeDocument/2006/relationships/customXml" Target="../ink/ink361.xml"/><Relationship Id="rId570" Type="http://schemas.openxmlformats.org/officeDocument/2006/relationships/customXml" Target="../ink/ink568.xml"/><Relationship Id="rId2044" Type="http://schemas.openxmlformats.org/officeDocument/2006/relationships/customXml" Target="../ink/ink2042.xml"/><Relationship Id="rId223" Type="http://schemas.openxmlformats.org/officeDocument/2006/relationships/customXml" Target="../ink/ink221.xml"/><Relationship Id="rId430" Type="http://schemas.openxmlformats.org/officeDocument/2006/relationships/customXml" Target="../ink/ink428.xml"/><Relationship Id="rId668" Type="http://schemas.openxmlformats.org/officeDocument/2006/relationships/customXml" Target="../ink/ink666.xml"/><Relationship Id="rId875" Type="http://schemas.openxmlformats.org/officeDocument/2006/relationships/customXml" Target="../ink/ink873.xml"/><Relationship Id="rId1060" Type="http://schemas.openxmlformats.org/officeDocument/2006/relationships/customXml" Target="../ink/ink1058.xml"/><Relationship Id="rId1298" Type="http://schemas.openxmlformats.org/officeDocument/2006/relationships/customXml" Target="../ink/ink1296.xml"/><Relationship Id="rId528" Type="http://schemas.openxmlformats.org/officeDocument/2006/relationships/customXml" Target="../ink/ink526.xml"/><Relationship Id="rId735" Type="http://schemas.openxmlformats.org/officeDocument/2006/relationships/customXml" Target="../ink/ink733.xml"/><Relationship Id="rId942" Type="http://schemas.openxmlformats.org/officeDocument/2006/relationships/customXml" Target="../ink/ink940.xml"/><Relationship Id="rId1158" Type="http://schemas.openxmlformats.org/officeDocument/2006/relationships/customXml" Target="../ink/ink1156.xml"/><Relationship Id="rId1365" Type="http://schemas.openxmlformats.org/officeDocument/2006/relationships/customXml" Target="../ink/ink1363.xml"/><Relationship Id="rId1572" Type="http://schemas.openxmlformats.org/officeDocument/2006/relationships/customXml" Target="../ink/ink1570.xml"/><Relationship Id="rId1018" Type="http://schemas.openxmlformats.org/officeDocument/2006/relationships/customXml" Target="../ink/ink1016.xml"/><Relationship Id="rId1225" Type="http://schemas.openxmlformats.org/officeDocument/2006/relationships/customXml" Target="../ink/ink1223.xml"/><Relationship Id="rId1432" Type="http://schemas.openxmlformats.org/officeDocument/2006/relationships/customXml" Target="../ink/ink1430.xml"/><Relationship Id="rId1877" Type="http://schemas.openxmlformats.org/officeDocument/2006/relationships/customXml" Target="../ink/ink1875.xml"/><Relationship Id="rId71" Type="http://schemas.openxmlformats.org/officeDocument/2006/relationships/customXml" Target="../ink/ink69.xml"/><Relationship Id="rId802" Type="http://schemas.openxmlformats.org/officeDocument/2006/relationships/customXml" Target="../ink/ink800.xml"/><Relationship Id="rId1737" Type="http://schemas.openxmlformats.org/officeDocument/2006/relationships/customXml" Target="../ink/ink1735.xml"/><Relationship Id="rId1944" Type="http://schemas.openxmlformats.org/officeDocument/2006/relationships/customXml" Target="../ink/ink1942.xml"/><Relationship Id="rId29" Type="http://schemas.openxmlformats.org/officeDocument/2006/relationships/customXml" Target="../ink/ink27.xml"/><Relationship Id="rId178" Type="http://schemas.openxmlformats.org/officeDocument/2006/relationships/customXml" Target="../ink/ink176.xml"/><Relationship Id="rId1804" Type="http://schemas.openxmlformats.org/officeDocument/2006/relationships/customXml" Target="../ink/ink1802.xml"/><Relationship Id="rId385" Type="http://schemas.openxmlformats.org/officeDocument/2006/relationships/customXml" Target="../ink/ink383.xml"/><Relationship Id="rId592" Type="http://schemas.openxmlformats.org/officeDocument/2006/relationships/customXml" Target="../ink/ink590.xml"/><Relationship Id="rId245" Type="http://schemas.openxmlformats.org/officeDocument/2006/relationships/customXml" Target="../ink/ink243.xml"/><Relationship Id="rId452" Type="http://schemas.openxmlformats.org/officeDocument/2006/relationships/customXml" Target="../ink/ink450.xml"/><Relationship Id="rId897" Type="http://schemas.openxmlformats.org/officeDocument/2006/relationships/customXml" Target="../ink/ink895.xml"/><Relationship Id="rId1082" Type="http://schemas.openxmlformats.org/officeDocument/2006/relationships/customXml" Target="../ink/ink1080.xml"/><Relationship Id="rId105" Type="http://schemas.openxmlformats.org/officeDocument/2006/relationships/customXml" Target="../ink/ink103.xml"/><Relationship Id="rId312" Type="http://schemas.openxmlformats.org/officeDocument/2006/relationships/customXml" Target="../ink/ink310.xml"/><Relationship Id="rId757" Type="http://schemas.openxmlformats.org/officeDocument/2006/relationships/customXml" Target="../ink/ink755.xml"/><Relationship Id="rId964" Type="http://schemas.openxmlformats.org/officeDocument/2006/relationships/customXml" Target="../ink/ink962.xml"/><Relationship Id="rId1387" Type="http://schemas.openxmlformats.org/officeDocument/2006/relationships/customXml" Target="../ink/ink1385.xml"/><Relationship Id="rId1594" Type="http://schemas.openxmlformats.org/officeDocument/2006/relationships/customXml" Target="../ink/ink1592.xml"/><Relationship Id="rId93" Type="http://schemas.openxmlformats.org/officeDocument/2006/relationships/customXml" Target="../ink/ink91.xml"/><Relationship Id="rId617" Type="http://schemas.openxmlformats.org/officeDocument/2006/relationships/customXml" Target="../ink/ink615.xml"/><Relationship Id="rId824" Type="http://schemas.openxmlformats.org/officeDocument/2006/relationships/customXml" Target="../ink/ink822.xml"/><Relationship Id="rId1247" Type="http://schemas.openxmlformats.org/officeDocument/2006/relationships/customXml" Target="../ink/ink1245.xml"/><Relationship Id="rId1454" Type="http://schemas.openxmlformats.org/officeDocument/2006/relationships/customXml" Target="../ink/ink1452.xml"/><Relationship Id="rId1661" Type="http://schemas.openxmlformats.org/officeDocument/2006/relationships/customXml" Target="../ink/ink1659.xml"/><Relationship Id="rId1899" Type="http://schemas.openxmlformats.org/officeDocument/2006/relationships/customXml" Target="../ink/ink1897.xml"/><Relationship Id="rId1107" Type="http://schemas.openxmlformats.org/officeDocument/2006/relationships/customXml" Target="../ink/ink1105.xml"/><Relationship Id="rId1314" Type="http://schemas.openxmlformats.org/officeDocument/2006/relationships/customXml" Target="../ink/ink1312.xml"/><Relationship Id="rId1521" Type="http://schemas.openxmlformats.org/officeDocument/2006/relationships/customXml" Target="../ink/ink1519.xml"/><Relationship Id="rId1759" Type="http://schemas.openxmlformats.org/officeDocument/2006/relationships/customXml" Target="../ink/ink1757.xml"/><Relationship Id="rId1966" Type="http://schemas.openxmlformats.org/officeDocument/2006/relationships/customXml" Target="../ink/ink1964.xml"/><Relationship Id="rId1619" Type="http://schemas.openxmlformats.org/officeDocument/2006/relationships/customXml" Target="../ink/ink1617.xml"/><Relationship Id="rId1826" Type="http://schemas.openxmlformats.org/officeDocument/2006/relationships/customXml" Target="../ink/ink1824.xml"/><Relationship Id="rId20" Type="http://schemas.openxmlformats.org/officeDocument/2006/relationships/customXml" Target="../ink/ink18.xml"/><Relationship Id="rId267" Type="http://schemas.openxmlformats.org/officeDocument/2006/relationships/customXml" Target="../ink/ink265.xml"/><Relationship Id="rId474" Type="http://schemas.openxmlformats.org/officeDocument/2006/relationships/customXml" Target="../ink/ink472.xml"/><Relationship Id="rId127" Type="http://schemas.openxmlformats.org/officeDocument/2006/relationships/customXml" Target="../ink/ink125.xml"/><Relationship Id="rId681" Type="http://schemas.openxmlformats.org/officeDocument/2006/relationships/customXml" Target="../ink/ink679.xml"/><Relationship Id="rId779" Type="http://schemas.openxmlformats.org/officeDocument/2006/relationships/customXml" Target="../ink/ink777.xml"/><Relationship Id="rId986" Type="http://schemas.openxmlformats.org/officeDocument/2006/relationships/customXml" Target="../ink/ink984.xml"/><Relationship Id="rId334" Type="http://schemas.openxmlformats.org/officeDocument/2006/relationships/customXml" Target="../ink/ink332.xml"/><Relationship Id="rId541" Type="http://schemas.openxmlformats.org/officeDocument/2006/relationships/customXml" Target="../ink/ink539.xml"/><Relationship Id="rId639" Type="http://schemas.openxmlformats.org/officeDocument/2006/relationships/customXml" Target="../ink/ink637.xml"/><Relationship Id="rId1171" Type="http://schemas.openxmlformats.org/officeDocument/2006/relationships/customXml" Target="../ink/ink1169.xml"/><Relationship Id="rId1269" Type="http://schemas.openxmlformats.org/officeDocument/2006/relationships/customXml" Target="../ink/ink1267.xml"/><Relationship Id="rId1476" Type="http://schemas.openxmlformats.org/officeDocument/2006/relationships/customXml" Target="../ink/ink1474.xml"/><Relationship Id="rId2015" Type="http://schemas.openxmlformats.org/officeDocument/2006/relationships/customXml" Target="../ink/ink2013.xml"/><Relationship Id="rId401" Type="http://schemas.openxmlformats.org/officeDocument/2006/relationships/customXml" Target="../ink/ink399.xml"/><Relationship Id="rId846" Type="http://schemas.openxmlformats.org/officeDocument/2006/relationships/customXml" Target="../ink/ink844.xml"/><Relationship Id="rId1031" Type="http://schemas.openxmlformats.org/officeDocument/2006/relationships/customXml" Target="../ink/ink1029.xml"/><Relationship Id="rId1129" Type="http://schemas.openxmlformats.org/officeDocument/2006/relationships/customXml" Target="../ink/ink1127.xml"/><Relationship Id="rId1683" Type="http://schemas.openxmlformats.org/officeDocument/2006/relationships/customXml" Target="../ink/ink1681.xml"/><Relationship Id="rId1890" Type="http://schemas.openxmlformats.org/officeDocument/2006/relationships/customXml" Target="../ink/ink1888.xml"/><Relationship Id="rId1988" Type="http://schemas.openxmlformats.org/officeDocument/2006/relationships/customXml" Target="../ink/ink1986.xml"/><Relationship Id="rId706" Type="http://schemas.openxmlformats.org/officeDocument/2006/relationships/customXml" Target="../ink/ink704.xml"/><Relationship Id="rId913" Type="http://schemas.openxmlformats.org/officeDocument/2006/relationships/customXml" Target="../ink/ink911.xml"/><Relationship Id="rId1336" Type="http://schemas.openxmlformats.org/officeDocument/2006/relationships/customXml" Target="../ink/ink1334.xml"/><Relationship Id="rId1543" Type="http://schemas.openxmlformats.org/officeDocument/2006/relationships/customXml" Target="../ink/ink1541.xml"/><Relationship Id="rId1750" Type="http://schemas.openxmlformats.org/officeDocument/2006/relationships/customXml" Target="../ink/ink1748.xml"/><Relationship Id="rId42" Type="http://schemas.openxmlformats.org/officeDocument/2006/relationships/customXml" Target="../ink/ink40.xml"/><Relationship Id="rId1403" Type="http://schemas.openxmlformats.org/officeDocument/2006/relationships/customXml" Target="../ink/ink1401.xml"/><Relationship Id="rId1610" Type="http://schemas.openxmlformats.org/officeDocument/2006/relationships/customXml" Target="../ink/ink1608.xml"/><Relationship Id="rId1848" Type="http://schemas.openxmlformats.org/officeDocument/2006/relationships/customXml" Target="../ink/ink1846.xml"/><Relationship Id="rId191" Type="http://schemas.openxmlformats.org/officeDocument/2006/relationships/customXml" Target="../ink/ink189.xml"/><Relationship Id="rId1708" Type="http://schemas.openxmlformats.org/officeDocument/2006/relationships/customXml" Target="../ink/ink1706.xml"/><Relationship Id="rId1915" Type="http://schemas.openxmlformats.org/officeDocument/2006/relationships/customXml" Target="../ink/ink1913.xml"/><Relationship Id="rId289" Type="http://schemas.openxmlformats.org/officeDocument/2006/relationships/customXml" Target="../ink/ink287.xml"/><Relationship Id="rId496" Type="http://schemas.openxmlformats.org/officeDocument/2006/relationships/customXml" Target="../ink/ink494.xml"/><Relationship Id="rId149" Type="http://schemas.openxmlformats.org/officeDocument/2006/relationships/customXml" Target="../ink/ink147.xml"/><Relationship Id="rId356" Type="http://schemas.openxmlformats.org/officeDocument/2006/relationships/customXml" Target="../ink/ink354.xml"/><Relationship Id="rId563" Type="http://schemas.openxmlformats.org/officeDocument/2006/relationships/customXml" Target="../ink/ink561.xml"/><Relationship Id="rId770" Type="http://schemas.openxmlformats.org/officeDocument/2006/relationships/customXml" Target="../ink/ink768.xml"/><Relationship Id="rId1193" Type="http://schemas.openxmlformats.org/officeDocument/2006/relationships/customXml" Target="../ink/ink1191.xml"/><Relationship Id="rId2037" Type="http://schemas.openxmlformats.org/officeDocument/2006/relationships/customXml" Target="../ink/ink2035.xml"/><Relationship Id="rId216" Type="http://schemas.openxmlformats.org/officeDocument/2006/relationships/customXml" Target="../ink/ink214.xml"/><Relationship Id="rId423" Type="http://schemas.openxmlformats.org/officeDocument/2006/relationships/customXml" Target="../ink/ink421.xml"/><Relationship Id="rId868" Type="http://schemas.openxmlformats.org/officeDocument/2006/relationships/customXml" Target="../ink/ink866.xml"/><Relationship Id="rId1053" Type="http://schemas.openxmlformats.org/officeDocument/2006/relationships/customXml" Target="../ink/ink1051.xml"/><Relationship Id="rId1260" Type="http://schemas.openxmlformats.org/officeDocument/2006/relationships/customXml" Target="../ink/ink1258.xml"/><Relationship Id="rId1498" Type="http://schemas.openxmlformats.org/officeDocument/2006/relationships/customXml" Target="../ink/ink1496.xml"/><Relationship Id="rId630" Type="http://schemas.openxmlformats.org/officeDocument/2006/relationships/customXml" Target="../ink/ink628.xml"/><Relationship Id="rId728" Type="http://schemas.openxmlformats.org/officeDocument/2006/relationships/customXml" Target="../ink/ink726.xml"/><Relationship Id="rId935" Type="http://schemas.openxmlformats.org/officeDocument/2006/relationships/customXml" Target="../ink/ink933.xml"/><Relationship Id="rId1358" Type="http://schemas.openxmlformats.org/officeDocument/2006/relationships/customXml" Target="../ink/ink1356.xml"/><Relationship Id="rId1565" Type="http://schemas.openxmlformats.org/officeDocument/2006/relationships/customXml" Target="../ink/ink1563.xml"/><Relationship Id="rId1772" Type="http://schemas.openxmlformats.org/officeDocument/2006/relationships/customXml" Target="../ink/ink1770.xml"/><Relationship Id="rId64" Type="http://schemas.openxmlformats.org/officeDocument/2006/relationships/customXml" Target="../ink/ink62.xml"/><Relationship Id="rId1120" Type="http://schemas.openxmlformats.org/officeDocument/2006/relationships/customXml" Target="../ink/ink1118.xml"/><Relationship Id="rId1218" Type="http://schemas.openxmlformats.org/officeDocument/2006/relationships/customXml" Target="../ink/ink1216.xml"/><Relationship Id="rId1425" Type="http://schemas.openxmlformats.org/officeDocument/2006/relationships/customXml" Target="../ink/ink1423.xml"/><Relationship Id="rId1632" Type="http://schemas.openxmlformats.org/officeDocument/2006/relationships/customXml" Target="../ink/ink1630.xml"/><Relationship Id="rId1937" Type="http://schemas.openxmlformats.org/officeDocument/2006/relationships/customXml" Target="../ink/ink1935.xml"/><Relationship Id="rId280" Type="http://schemas.openxmlformats.org/officeDocument/2006/relationships/customXml" Target="../ink/ink278.xml"/><Relationship Id="rId140" Type="http://schemas.openxmlformats.org/officeDocument/2006/relationships/customXml" Target="../ink/ink138.xml"/><Relationship Id="rId378" Type="http://schemas.openxmlformats.org/officeDocument/2006/relationships/customXml" Target="../ink/ink376.xml"/><Relationship Id="rId585" Type="http://schemas.openxmlformats.org/officeDocument/2006/relationships/customXml" Target="../ink/ink583.xml"/><Relationship Id="rId792" Type="http://schemas.openxmlformats.org/officeDocument/2006/relationships/customXml" Target="../ink/ink790.xml"/><Relationship Id="rId6" Type="http://schemas.openxmlformats.org/officeDocument/2006/relationships/customXml" Target="../ink/ink4.xml"/><Relationship Id="rId238" Type="http://schemas.openxmlformats.org/officeDocument/2006/relationships/customXml" Target="../ink/ink236.xml"/><Relationship Id="rId445" Type="http://schemas.openxmlformats.org/officeDocument/2006/relationships/customXml" Target="../ink/ink443.xml"/><Relationship Id="rId652" Type="http://schemas.openxmlformats.org/officeDocument/2006/relationships/customXml" Target="../ink/ink650.xml"/><Relationship Id="rId1075" Type="http://schemas.openxmlformats.org/officeDocument/2006/relationships/customXml" Target="../ink/ink1073.xml"/><Relationship Id="rId1282" Type="http://schemas.openxmlformats.org/officeDocument/2006/relationships/customXml" Target="../ink/ink1280.xml"/><Relationship Id="rId305" Type="http://schemas.openxmlformats.org/officeDocument/2006/relationships/customXml" Target="../ink/ink303.xml"/><Relationship Id="rId512" Type="http://schemas.openxmlformats.org/officeDocument/2006/relationships/customXml" Target="../ink/ink510.xml"/><Relationship Id="rId957" Type="http://schemas.openxmlformats.org/officeDocument/2006/relationships/customXml" Target="../ink/ink955.xml"/><Relationship Id="rId1142" Type="http://schemas.openxmlformats.org/officeDocument/2006/relationships/customXml" Target="../ink/ink1140.xml"/><Relationship Id="rId1587" Type="http://schemas.openxmlformats.org/officeDocument/2006/relationships/customXml" Target="../ink/ink1585.xml"/><Relationship Id="rId1794" Type="http://schemas.openxmlformats.org/officeDocument/2006/relationships/customXml" Target="../ink/ink1792.xml"/><Relationship Id="rId86" Type="http://schemas.openxmlformats.org/officeDocument/2006/relationships/customXml" Target="../ink/ink84.xml"/><Relationship Id="rId817" Type="http://schemas.openxmlformats.org/officeDocument/2006/relationships/customXml" Target="../ink/ink815.xml"/><Relationship Id="rId1002" Type="http://schemas.openxmlformats.org/officeDocument/2006/relationships/customXml" Target="../ink/ink1000.xml"/><Relationship Id="rId1447" Type="http://schemas.openxmlformats.org/officeDocument/2006/relationships/customXml" Target="../ink/ink1445.xml"/><Relationship Id="rId1654" Type="http://schemas.openxmlformats.org/officeDocument/2006/relationships/customXml" Target="../ink/ink1652.xml"/><Relationship Id="rId1861" Type="http://schemas.openxmlformats.org/officeDocument/2006/relationships/customXml" Target="../ink/ink1859.xml"/><Relationship Id="rId1307" Type="http://schemas.openxmlformats.org/officeDocument/2006/relationships/customXml" Target="../ink/ink1305.xml"/><Relationship Id="rId1514" Type="http://schemas.openxmlformats.org/officeDocument/2006/relationships/customXml" Target="../ink/ink1512.xml"/><Relationship Id="rId1721" Type="http://schemas.openxmlformats.org/officeDocument/2006/relationships/customXml" Target="../ink/ink1719.xml"/><Relationship Id="rId1959" Type="http://schemas.openxmlformats.org/officeDocument/2006/relationships/customXml" Target="../ink/ink1957.xml"/><Relationship Id="rId13" Type="http://schemas.openxmlformats.org/officeDocument/2006/relationships/customXml" Target="../ink/ink11.xml"/><Relationship Id="rId1819" Type="http://schemas.openxmlformats.org/officeDocument/2006/relationships/customXml" Target="../ink/ink1817.xml"/><Relationship Id="rId162" Type="http://schemas.openxmlformats.org/officeDocument/2006/relationships/customXml" Target="../ink/ink160.xml"/><Relationship Id="rId467" Type="http://schemas.openxmlformats.org/officeDocument/2006/relationships/customXml" Target="../ink/ink465.xml"/><Relationship Id="rId1097" Type="http://schemas.openxmlformats.org/officeDocument/2006/relationships/customXml" Target="../ink/ink1095.xml"/><Relationship Id="rId2050" Type="http://schemas.openxmlformats.org/officeDocument/2006/relationships/customXml" Target="../ink/ink2048.xml"/><Relationship Id="rId674" Type="http://schemas.openxmlformats.org/officeDocument/2006/relationships/customXml" Target="../ink/ink672.xml"/><Relationship Id="rId881" Type="http://schemas.openxmlformats.org/officeDocument/2006/relationships/customXml" Target="../ink/ink879.xml"/><Relationship Id="rId979" Type="http://schemas.openxmlformats.org/officeDocument/2006/relationships/customXml" Target="../ink/ink977.xml"/><Relationship Id="rId327" Type="http://schemas.openxmlformats.org/officeDocument/2006/relationships/customXml" Target="../ink/ink325.xml"/><Relationship Id="rId534" Type="http://schemas.openxmlformats.org/officeDocument/2006/relationships/customXml" Target="../ink/ink532.xml"/><Relationship Id="rId741" Type="http://schemas.openxmlformats.org/officeDocument/2006/relationships/customXml" Target="../ink/ink739.xml"/><Relationship Id="rId839" Type="http://schemas.openxmlformats.org/officeDocument/2006/relationships/customXml" Target="../ink/ink837.xml"/><Relationship Id="rId1164" Type="http://schemas.openxmlformats.org/officeDocument/2006/relationships/customXml" Target="../ink/ink1162.xml"/><Relationship Id="rId1371" Type="http://schemas.openxmlformats.org/officeDocument/2006/relationships/customXml" Target="../ink/ink1369.xml"/><Relationship Id="rId1469" Type="http://schemas.openxmlformats.org/officeDocument/2006/relationships/customXml" Target="../ink/ink1467.xml"/><Relationship Id="rId2008" Type="http://schemas.openxmlformats.org/officeDocument/2006/relationships/customXml" Target="../ink/ink2006.xml"/><Relationship Id="rId601" Type="http://schemas.openxmlformats.org/officeDocument/2006/relationships/customXml" Target="../ink/ink599.xml"/><Relationship Id="rId1024" Type="http://schemas.openxmlformats.org/officeDocument/2006/relationships/customXml" Target="../ink/ink1022.xml"/><Relationship Id="rId1231" Type="http://schemas.openxmlformats.org/officeDocument/2006/relationships/customXml" Target="../ink/ink1229.xml"/><Relationship Id="rId1676" Type="http://schemas.openxmlformats.org/officeDocument/2006/relationships/customXml" Target="../ink/ink1674.xml"/><Relationship Id="rId1883" Type="http://schemas.openxmlformats.org/officeDocument/2006/relationships/customXml" Target="../ink/ink1881.xml"/><Relationship Id="rId906" Type="http://schemas.openxmlformats.org/officeDocument/2006/relationships/customXml" Target="../ink/ink904.xml"/><Relationship Id="rId1329" Type="http://schemas.openxmlformats.org/officeDocument/2006/relationships/customXml" Target="../ink/ink1327.xml"/><Relationship Id="rId1536" Type="http://schemas.openxmlformats.org/officeDocument/2006/relationships/customXml" Target="../ink/ink1534.xml"/><Relationship Id="rId1743" Type="http://schemas.openxmlformats.org/officeDocument/2006/relationships/customXml" Target="../ink/ink1741.xml"/><Relationship Id="rId1950" Type="http://schemas.openxmlformats.org/officeDocument/2006/relationships/customXml" Target="../ink/ink1948.xml"/><Relationship Id="rId35" Type="http://schemas.openxmlformats.org/officeDocument/2006/relationships/customXml" Target="../ink/ink33.xml"/><Relationship Id="rId1603" Type="http://schemas.openxmlformats.org/officeDocument/2006/relationships/customXml" Target="../ink/ink1601.xml"/><Relationship Id="rId1810" Type="http://schemas.openxmlformats.org/officeDocument/2006/relationships/customXml" Target="../ink/ink1808.xml"/><Relationship Id="rId184" Type="http://schemas.openxmlformats.org/officeDocument/2006/relationships/customXml" Target="../ink/ink182.xml"/><Relationship Id="rId391" Type="http://schemas.openxmlformats.org/officeDocument/2006/relationships/customXml" Target="../ink/ink389.xml"/><Relationship Id="rId1908" Type="http://schemas.openxmlformats.org/officeDocument/2006/relationships/customXml" Target="../ink/ink1906.xml"/><Relationship Id="rId251" Type="http://schemas.openxmlformats.org/officeDocument/2006/relationships/customXml" Target="../ink/ink249.xml"/><Relationship Id="rId489" Type="http://schemas.openxmlformats.org/officeDocument/2006/relationships/customXml" Target="../ink/ink487.xml"/><Relationship Id="rId696" Type="http://schemas.openxmlformats.org/officeDocument/2006/relationships/customXml" Target="../ink/ink694.xml"/><Relationship Id="rId349" Type="http://schemas.openxmlformats.org/officeDocument/2006/relationships/customXml" Target="../ink/ink347.xml"/><Relationship Id="rId556" Type="http://schemas.openxmlformats.org/officeDocument/2006/relationships/customXml" Target="../ink/ink554.xml"/><Relationship Id="rId763" Type="http://schemas.openxmlformats.org/officeDocument/2006/relationships/customXml" Target="../ink/ink761.xml"/><Relationship Id="rId1186" Type="http://schemas.openxmlformats.org/officeDocument/2006/relationships/customXml" Target="../ink/ink1184.xml"/><Relationship Id="rId1393" Type="http://schemas.openxmlformats.org/officeDocument/2006/relationships/customXml" Target="../ink/ink1391.xml"/><Relationship Id="rId111" Type="http://schemas.openxmlformats.org/officeDocument/2006/relationships/customXml" Target="../ink/ink109.xml"/><Relationship Id="rId209" Type="http://schemas.openxmlformats.org/officeDocument/2006/relationships/customXml" Target="../ink/ink207.xml"/><Relationship Id="rId416" Type="http://schemas.openxmlformats.org/officeDocument/2006/relationships/customXml" Target="../ink/ink414.xml"/><Relationship Id="rId970" Type="http://schemas.openxmlformats.org/officeDocument/2006/relationships/customXml" Target="../ink/ink968.xml"/><Relationship Id="rId1046" Type="http://schemas.openxmlformats.org/officeDocument/2006/relationships/customXml" Target="../ink/ink1044.xml"/><Relationship Id="rId1253" Type="http://schemas.openxmlformats.org/officeDocument/2006/relationships/customXml" Target="../ink/ink1251.xml"/><Relationship Id="rId1698" Type="http://schemas.openxmlformats.org/officeDocument/2006/relationships/customXml" Target="../ink/ink1696.xml"/><Relationship Id="rId623" Type="http://schemas.openxmlformats.org/officeDocument/2006/relationships/customXml" Target="../ink/ink621.xml"/><Relationship Id="rId830" Type="http://schemas.openxmlformats.org/officeDocument/2006/relationships/customXml" Target="../ink/ink828.xml"/><Relationship Id="rId928" Type="http://schemas.openxmlformats.org/officeDocument/2006/relationships/customXml" Target="../ink/ink926.xml"/><Relationship Id="rId1460" Type="http://schemas.openxmlformats.org/officeDocument/2006/relationships/customXml" Target="../ink/ink1458.xml"/><Relationship Id="rId1558" Type="http://schemas.openxmlformats.org/officeDocument/2006/relationships/customXml" Target="../ink/ink1556.xml"/><Relationship Id="rId1765" Type="http://schemas.openxmlformats.org/officeDocument/2006/relationships/customXml" Target="../ink/ink1763.xml"/><Relationship Id="rId57" Type="http://schemas.openxmlformats.org/officeDocument/2006/relationships/customXml" Target="../ink/ink55.xml"/><Relationship Id="rId1113" Type="http://schemas.openxmlformats.org/officeDocument/2006/relationships/customXml" Target="../ink/ink1111.xml"/><Relationship Id="rId1320" Type="http://schemas.openxmlformats.org/officeDocument/2006/relationships/customXml" Target="../ink/ink1318.xml"/><Relationship Id="rId1418" Type="http://schemas.openxmlformats.org/officeDocument/2006/relationships/customXml" Target="../ink/ink1416.xml"/><Relationship Id="rId1972" Type="http://schemas.openxmlformats.org/officeDocument/2006/relationships/customXml" Target="../ink/ink1970.xml"/><Relationship Id="rId1625" Type="http://schemas.openxmlformats.org/officeDocument/2006/relationships/customXml" Target="../ink/ink1623.xml"/><Relationship Id="rId1832" Type="http://schemas.openxmlformats.org/officeDocument/2006/relationships/customXml" Target="../ink/ink1830.xml"/><Relationship Id="rId273" Type="http://schemas.openxmlformats.org/officeDocument/2006/relationships/customXml" Target="../ink/ink271.xml"/><Relationship Id="rId480" Type="http://schemas.openxmlformats.org/officeDocument/2006/relationships/customXml" Target="../ink/ink478.xml"/><Relationship Id="rId133" Type="http://schemas.openxmlformats.org/officeDocument/2006/relationships/customXml" Target="../ink/ink131.xml"/><Relationship Id="rId340" Type="http://schemas.openxmlformats.org/officeDocument/2006/relationships/customXml" Target="../ink/ink338.xml"/><Relationship Id="rId578" Type="http://schemas.openxmlformats.org/officeDocument/2006/relationships/customXml" Target="../ink/ink576.xml"/><Relationship Id="rId785" Type="http://schemas.openxmlformats.org/officeDocument/2006/relationships/customXml" Target="../ink/ink783.xml"/><Relationship Id="rId992" Type="http://schemas.openxmlformats.org/officeDocument/2006/relationships/customXml" Target="../ink/ink990.xml"/><Relationship Id="rId2021" Type="http://schemas.openxmlformats.org/officeDocument/2006/relationships/customXml" Target="../ink/ink2019.xml"/><Relationship Id="rId200" Type="http://schemas.openxmlformats.org/officeDocument/2006/relationships/customXml" Target="../ink/ink198.xml"/><Relationship Id="rId438" Type="http://schemas.openxmlformats.org/officeDocument/2006/relationships/customXml" Target="../ink/ink436.xml"/><Relationship Id="rId645" Type="http://schemas.openxmlformats.org/officeDocument/2006/relationships/customXml" Target="../ink/ink643.xml"/><Relationship Id="rId852" Type="http://schemas.openxmlformats.org/officeDocument/2006/relationships/customXml" Target="../ink/ink850.xml"/><Relationship Id="rId1068" Type="http://schemas.openxmlformats.org/officeDocument/2006/relationships/customXml" Target="../ink/ink1066.xml"/><Relationship Id="rId1275" Type="http://schemas.openxmlformats.org/officeDocument/2006/relationships/customXml" Target="../ink/ink1273.xml"/><Relationship Id="rId1482" Type="http://schemas.openxmlformats.org/officeDocument/2006/relationships/customXml" Target="../ink/ink1480.xml"/><Relationship Id="rId505" Type="http://schemas.openxmlformats.org/officeDocument/2006/relationships/customXml" Target="../ink/ink503.xml"/><Relationship Id="rId712" Type="http://schemas.openxmlformats.org/officeDocument/2006/relationships/customXml" Target="../ink/ink710.xml"/><Relationship Id="rId1135" Type="http://schemas.openxmlformats.org/officeDocument/2006/relationships/customXml" Target="../ink/ink1133.xml"/><Relationship Id="rId1342" Type="http://schemas.openxmlformats.org/officeDocument/2006/relationships/customXml" Target="../ink/ink1340.xml"/><Relationship Id="rId1787" Type="http://schemas.openxmlformats.org/officeDocument/2006/relationships/customXml" Target="../ink/ink1785.xml"/><Relationship Id="rId1994" Type="http://schemas.openxmlformats.org/officeDocument/2006/relationships/customXml" Target="../ink/ink1992.xml"/><Relationship Id="rId79" Type="http://schemas.openxmlformats.org/officeDocument/2006/relationships/customXml" Target="../ink/ink77.xml"/><Relationship Id="rId1202" Type="http://schemas.openxmlformats.org/officeDocument/2006/relationships/customXml" Target="../ink/ink1200.xml"/><Relationship Id="rId1647" Type="http://schemas.openxmlformats.org/officeDocument/2006/relationships/customXml" Target="../ink/ink1645.xml"/><Relationship Id="rId1854" Type="http://schemas.openxmlformats.org/officeDocument/2006/relationships/customXml" Target="../ink/ink1852.xml"/><Relationship Id="rId1507" Type="http://schemas.openxmlformats.org/officeDocument/2006/relationships/customXml" Target="../ink/ink1505.xml"/><Relationship Id="rId1714" Type="http://schemas.openxmlformats.org/officeDocument/2006/relationships/customXml" Target="../ink/ink1712.xml"/><Relationship Id="rId295" Type="http://schemas.openxmlformats.org/officeDocument/2006/relationships/customXml" Target="../ink/ink293.xml"/><Relationship Id="rId1921" Type="http://schemas.openxmlformats.org/officeDocument/2006/relationships/customXml" Target="../ink/ink1919.xml"/><Relationship Id="rId155" Type="http://schemas.openxmlformats.org/officeDocument/2006/relationships/customXml" Target="../ink/ink153.xml"/><Relationship Id="rId362" Type="http://schemas.openxmlformats.org/officeDocument/2006/relationships/customXml" Target="../ink/ink360.xml"/><Relationship Id="rId1297" Type="http://schemas.openxmlformats.org/officeDocument/2006/relationships/customXml" Target="../ink/ink1295.xml"/><Relationship Id="rId2043" Type="http://schemas.openxmlformats.org/officeDocument/2006/relationships/customXml" Target="../ink/ink2041.xml"/><Relationship Id="rId222" Type="http://schemas.openxmlformats.org/officeDocument/2006/relationships/customXml" Target="../ink/ink220.xml"/><Relationship Id="rId667" Type="http://schemas.openxmlformats.org/officeDocument/2006/relationships/customXml" Target="../ink/ink665.xml"/><Relationship Id="rId874" Type="http://schemas.openxmlformats.org/officeDocument/2006/relationships/customXml" Target="../ink/ink872.xml"/><Relationship Id="rId527" Type="http://schemas.openxmlformats.org/officeDocument/2006/relationships/customXml" Target="../ink/ink525.xml"/><Relationship Id="rId734" Type="http://schemas.openxmlformats.org/officeDocument/2006/relationships/customXml" Target="../ink/ink732.xml"/><Relationship Id="rId941" Type="http://schemas.openxmlformats.org/officeDocument/2006/relationships/customXml" Target="../ink/ink939.xml"/><Relationship Id="rId1157" Type="http://schemas.openxmlformats.org/officeDocument/2006/relationships/customXml" Target="../ink/ink1155.xml"/><Relationship Id="rId1364" Type="http://schemas.openxmlformats.org/officeDocument/2006/relationships/customXml" Target="../ink/ink1362.xml"/><Relationship Id="rId1571" Type="http://schemas.openxmlformats.org/officeDocument/2006/relationships/customXml" Target="../ink/ink1569.xml"/><Relationship Id="rId70" Type="http://schemas.openxmlformats.org/officeDocument/2006/relationships/customXml" Target="../ink/ink68.xml"/><Relationship Id="rId801" Type="http://schemas.openxmlformats.org/officeDocument/2006/relationships/customXml" Target="../ink/ink799.xml"/><Relationship Id="rId1017" Type="http://schemas.openxmlformats.org/officeDocument/2006/relationships/customXml" Target="../ink/ink1015.xml"/><Relationship Id="rId1224" Type="http://schemas.openxmlformats.org/officeDocument/2006/relationships/customXml" Target="../ink/ink1222.xml"/><Relationship Id="rId1431" Type="http://schemas.openxmlformats.org/officeDocument/2006/relationships/customXml" Target="../ink/ink1429.xml"/><Relationship Id="rId1669" Type="http://schemas.openxmlformats.org/officeDocument/2006/relationships/customXml" Target="../ink/ink1667.xml"/><Relationship Id="rId1876" Type="http://schemas.openxmlformats.org/officeDocument/2006/relationships/customXml" Target="../ink/ink1874.xml"/><Relationship Id="rId1529" Type="http://schemas.openxmlformats.org/officeDocument/2006/relationships/customXml" Target="../ink/ink1527.xml"/><Relationship Id="rId1736" Type="http://schemas.openxmlformats.org/officeDocument/2006/relationships/customXml" Target="../ink/ink1734.xml"/><Relationship Id="rId1943" Type="http://schemas.openxmlformats.org/officeDocument/2006/relationships/customXml" Target="../ink/ink1941.xml"/><Relationship Id="rId28" Type="http://schemas.openxmlformats.org/officeDocument/2006/relationships/customXml" Target="../ink/ink26.xml"/><Relationship Id="rId1803" Type="http://schemas.openxmlformats.org/officeDocument/2006/relationships/customXml" Target="../ink/ink1801.xml"/><Relationship Id="rId177" Type="http://schemas.openxmlformats.org/officeDocument/2006/relationships/customXml" Target="../ink/ink175.xml"/><Relationship Id="rId384" Type="http://schemas.openxmlformats.org/officeDocument/2006/relationships/customXml" Target="../ink/ink382.xml"/><Relationship Id="rId591" Type="http://schemas.openxmlformats.org/officeDocument/2006/relationships/customXml" Target="../ink/ink589.xml"/><Relationship Id="rId244" Type="http://schemas.openxmlformats.org/officeDocument/2006/relationships/customXml" Target="../ink/ink242.xml"/><Relationship Id="rId689" Type="http://schemas.openxmlformats.org/officeDocument/2006/relationships/customXml" Target="../ink/ink687.xml"/><Relationship Id="rId896" Type="http://schemas.openxmlformats.org/officeDocument/2006/relationships/customXml" Target="../ink/ink894.xml"/><Relationship Id="rId1081" Type="http://schemas.openxmlformats.org/officeDocument/2006/relationships/customXml" Target="../ink/ink1079.xml"/><Relationship Id="rId451" Type="http://schemas.openxmlformats.org/officeDocument/2006/relationships/customXml" Target="../ink/ink449.xml"/><Relationship Id="rId549" Type="http://schemas.openxmlformats.org/officeDocument/2006/relationships/customXml" Target="../ink/ink547.xml"/><Relationship Id="rId756" Type="http://schemas.openxmlformats.org/officeDocument/2006/relationships/customXml" Target="../ink/ink754.xml"/><Relationship Id="rId1179" Type="http://schemas.openxmlformats.org/officeDocument/2006/relationships/customXml" Target="../ink/ink1177.xml"/><Relationship Id="rId1386" Type="http://schemas.openxmlformats.org/officeDocument/2006/relationships/customXml" Target="../ink/ink1384.xml"/><Relationship Id="rId1593" Type="http://schemas.openxmlformats.org/officeDocument/2006/relationships/customXml" Target="../ink/ink1591.xml"/><Relationship Id="rId104" Type="http://schemas.openxmlformats.org/officeDocument/2006/relationships/customXml" Target="../ink/ink102.xml"/><Relationship Id="rId311" Type="http://schemas.openxmlformats.org/officeDocument/2006/relationships/customXml" Target="../ink/ink309.xml"/><Relationship Id="rId409" Type="http://schemas.openxmlformats.org/officeDocument/2006/relationships/customXml" Target="../ink/ink407.xml"/><Relationship Id="rId963" Type="http://schemas.openxmlformats.org/officeDocument/2006/relationships/customXml" Target="../ink/ink961.xml"/><Relationship Id="rId1039" Type="http://schemas.openxmlformats.org/officeDocument/2006/relationships/customXml" Target="../ink/ink1037.xml"/><Relationship Id="rId1246" Type="http://schemas.openxmlformats.org/officeDocument/2006/relationships/customXml" Target="../ink/ink1244.xml"/><Relationship Id="rId1898" Type="http://schemas.openxmlformats.org/officeDocument/2006/relationships/customXml" Target="../ink/ink1896.xml"/><Relationship Id="rId92" Type="http://schemas.openxmlformats.org/officeDocument/2006/relationships/customXml" Target="../ink/ink90.xml"/><Relationship Id="rId616" Type="http://schemas.openxmlformats.org/officeDocument/2006/relationships/customXml" Target="../ink/ink614.xml"/><Relationship Id="rId823" Type="http://schemas.openxmlformats.org/officeDocument/2006/relationships/customXml" Target="../ink/ink821.xml"/><Relationship Id="rId1453" Type="http://schemas.openxmlformats.org/officeDocument/2006/relationships/customXml" Target="../ink/ink1451.xml"/><Relationship Id="rId1660" Type="http://schemas.openxmlformats.org/officeDocument/2006/relationships/customXml" Target="../ink/ink1658.xml"/><Relationship Id="rId1758" Type="http://schemas.openxmlformats.org/officeDocument/2006/relationships/customXml" Target="../ink/ink1756.xml"/><Relationship Id="rId1106" Type="http://schemas.openxmlformats.org/officeDocument/2006/relationships/customXml" Target="../ink/ink1104.xml"/><Relationship Id="rId1313" Type="http://schemas.openxmlformats.org/officeDocument/2006/relationships/customXml" Target="../ink/ink1311.xml"/><Relationship Id="rId1520" Type="http://schemas.openxmlformats.org/officeDocument/2006/relationships/customXml" Target="../ink/ink1518.xml"/><Relationship Id="rId1965" Type="http://schemas.openxmlformats.org/officeDocument/2006/relationships/customXml" Target="../ink/ink1963.xml"/><Relationship Id="rId1618" Type="http://schemas.openxmlformats.org/officeDocument/2006/relationships/customXml" Target="../ink/ink1616.xml"/><Relationship Id="rId1825" Type="http://schemas.openxmlformats.org/officeDocument/2006/relationships/customXml" Target="../ink/ink1823.xml"/><Relationship Id="rId199" Type="http://schemas.openxmlformats.org/officeDocument/2006/relationships/customXml" Target="../ink/ink197.xml"/><Relationship Id="rId266" Type="http://schemas.openxmlformats.org/officeDocument/2006/relationships/customXml" Target="../ink/ink264.xml"/><Relationship Id="rId473" Type="http://schemas.openxmlformats.org/officeDocument/2006/relationships/customXml" Target="../ink/ink471.xml"/><Relationship Id="rId680" Type="http://schemas.openxmlformats.org/officeDocument/2006/relationships/customXml" Target="../ink/ink678.xml"/><Relationship Id="rId126" Type="http://schemas.openxmlformats.org/officeDocument/2006/relationships/customXml" Target="../ink/ink124.xml"/><Relationship Id="rId333" Type="http://schemas.openxmlformats.org/officeDocument/2006/relationships/customXml" Target="../ink/ink331.xml"/><Relationship Id="rId540" Type="http://schemas.openxmlformats.org/officeDocument/2006/relationships/customXml" Target="../ink/ink538.xml"/><Relationship Id="rId778" Type="http://schemas.openxmlformats.org/officeDocument/2006/relationships/customXml" Target="../ink/ink776.xml"/><Relationship Id="rId985" Type="http://schemas.openxmlformats.org/officeDocument/2006/relationships/customXml" Target="../ink/ink983.xml"/><Relationship Id="rId1170" Type="http://schemas.openxmlformats.org/officeDocument/2006/relationships/customXml" Target="../ink/ink1168.xml"/><Relationship Id="rId2014" Type="http://schemas.openxmlformats.org/officeDocument/2006/relationships/customXml" Target="../ink/ink2012.xml"/><Relationship Id="rId638" Type="http://schemas.openxmlformats.org/officeDocument/2006/relationships/customXml" Target="../ink/ink636.xml"/><Relationship Id="rId845" Type="http://schemas.openxmlformats.org/officeDocument/2006/relationships/customXml" Target="../ink/ink843.xml"/><Relationship Id="rId1030" Type="http://schemas.openxmlformats.org/officeDocument/2006/relationships/customXml" Target="../ink/ink1028.xml"/><Relationship Id="rId1268" Type="http://schemas.openxmlformats.org/officeDocument/2006/relationships/customXml" Target="../ink/ink1266.xml"/><Relationship Id="rId1475" Type="http://schemas.openxmlformats.org/officeDocument/2006/relationships/customXml" Target="../ink/ink1473.xml"/><Relationship Id="rId1682" Type="http://schemas.openxmlformats.org/officeDocument/2006/relationships/customXml" Target="../ink/ink1680.xml"/><Relationship Id="rId400" Type="http://schemas.openxmlformats.org/officeDocument/2006/relationships/customXml" Target="../ink/ink398.xml"/><Relationship Id="rId705" Type="http://schemas.openxmlformats.org/officeDocument/2006/relationships/customXml" Target="../ink/ink703.xml"/><Relationship Id="rId1128" Type="http://schemas.openxmlformats.org/officeDocument/2006/relationships/customXml" Target="../ink/ink1126.xml"/><Relationship Id="rId1335" Type="http://schemas.openxmlformats.org/officeDocument/2006/relationships/customXml" Target="../ink/ink1333.xml"/><Relationship Id="rId1542" Type="http://schemas.openxmlformats.org/officeDocument/2006/relationships/customXml" Target="../ink/ink1540.xml"/><Relationship Id="rId1987" Type="http://schemas.openxmlformats.org/officeDocument/2006/relationships/customXml" Target="../ink/ink1985.xml"/><Relationship Id="rId912" Type="http://schemas.openxmlformats.org/officeDocument/2006/relationships/customXml" Target="../ink/ink910.xml"/><Relationship Id="rId1847" Type="http://schemas.openxmlformats.org/officeDocument/2006/relationships/customXml" Target="../ink/ink1845.xml"/><Relationship Id="rId41" Type="http://schemas.openxmlformats.org/officeDocument/2006/relationships/customXml" Target="../ink/ink39.xml"/><Relationship Id="rId1402" Type="http://schemas.openxmlformats.org/officeDocument/2006/relationships/customXml" Target="../ink/ink1400.xml"/><Relationship Id="rId1707" Type="http://schemas.openxmlformats.org/officeDocument/2006/relationships/customXml" Target="../ink/ink1705.xml"/><Relationship Id="rId190" Type="http://schemas.openxmlformats.org/officeDocument/2006/relationships/customXml" Target="../ink/ink188.xml"/><Relationship Id="rId288" Type="http://schemas.openxmlformats.org/officeDocument/2006/relationships/customXml" Target="../ink/ink286.xml"/><Relationship Id="rId1914" Type="http://schemas.openxmlformats.org/officeDocument/2006/relationships/customXml" Target="../ink/ink1912.xml"/><Relationship Id="rId495" Type="http://schemas.openxmlformats.org/officeDocument/2006/relationships/customXml" Target="../ink/ink493.xml"/><Relationship Id="rId148" Type="http://schemas.openxmlformats.org/officeDocument/2006/relationships/customXml" Target="../ink/ink146.xml"/><Relationship Id="rId355" Type="http://schemas.openxmlformats.org/officeDocument/2006/relationships/customXml" Target="../ink/ink353.xml"/><Relationship Id="rId562" Type="http://schemas.openxmlformats.org/officeDocument/2006/relationships/customXml" Target="../ink/ink560.xml"/><Relationship Id="rId1192" Type="http://schemas.openxmlformats.org/officeDocument/2006/relationships/customXml" Target="../ink/ink1190.xml"/><Relationship Id="rId2036" Type="http://schemas.openxmlformats.org/officeDocument/2006/relationships/customXml" Target="../ink/ink2034.xml"/><Relationship Id="rId215" Type="http://schemas.openxmlformats.org/officeDocument/2006/relationships/customXml" Target="../ink/ink213.xml"/><Relationship Id="rId422" Type="http://schemas.openxmlformats.org/officeDocument/2006/relationships/customXml" Target="../ink/ink420.xml"/><Relationship Id="rId867" Type="http://schemas.openxmlformats.org/officeDocument/2006/relationships/customXml" Target="../ink/ink865.xml"/><Relationship Id="rId1052" Type="http://schemas.openxmlformats.org/officeDocument/2006/relationships/customXml" Target="../ink/ink1050.xml"/><Relationship Id="rId1497" Type="http://schemas.openxmlformats.org/officeDocument/2006/relationships/customXml" Target="../ink/ink1495.xml"/><Relationship Id="rId727" Type="http://schemas.openxmlformats.org/officeDocument/2006/relationships/customXml" Target="../ink/ink725.xml"/><Relationship Id="rId934" Type="http://schemas.openxmlformats.org/officeDocument/2006/relationships/customXml" Target="../ink/ink932.xml"/><Relationship Id="rId1357" Type="http://schemas.openxmlformats.org/officeDocument/2006/relationships/customXml" Target="../ink/ink1355.xml"/><Relationship Id="rId1564" Type="http://schemas.openxmlformats.org/officeDocument/2006/relationships/customXml" Target="../ink/ink1562.xml"/><Relationship Id="rId1771" Type="http://schemas.openxmlformats.org/officeDocument/2006/relationships/customXml" Target="../ink/ink1769.xml"/><Relationship Id="rId63" Type="http://schemas.openxmlformats.org/officeDocument/2006/relationships/customXml" Target="../ink/ink61.xml"/><Relationship Id="rId1217" Type="http://schemas.openxmlformats.org/officeDocument/2006/relationships/customXml" Target="../ink/ink1215.xml"/><Relationship Id="rId1424" Type="http://schemas.openxmlformats.org/officeDocument/2006/relationships/customXml" Target="../ink/ink1422.xml"/><Relationship Id="rId1631" Type="http://schemas.openxmlformats.org/officeDocument/2006/relationships/customXml" Target="../ink/ink1629.xml"/><Relationship Id="rId1869" Type="http://schemas.openxmlformats.org/officeDocument/2006/relationships/customXml" Target="../ink/ink1867.xml"/><Relationship Id="rId1729" Type="http://schemas.openxmlformats.org/officeDocument/2006/relationships/customXml" Target="../ink/ink1727.xml"/><Relationship Id="rId1936" Type="http://schemas.openxmlformats.org/officeDocument/2006/relationships/customXml" Target="../ink/ink1934.xml"/><Relationship Id="rId377" Type="http://schemas.openxmlformats.org/officeDocument/2006/relationships/customXml" Target="../ink/ink375.xml"/><Relationship Id="rId584" Type="http://schemas.openxmlformats.org/officeDocument/2006/relationships/customXml" Target="../ink/ink582.xml"/><Relationship Id="rId5" Type="http://schemas.openxmlformats.org/officeDocument/2006/relationships/customXml" Target="../ink/ink3.xml"/><Relationship Id="rId237" Type="http://schemas.openxmlformats.org/officeDocument/2006/relationships/customXml" Target="../ink/ink235.xml"/><Relationship Id="rId791" Type="http://schemas.openxmlformats.org/officeDocument/2006/relationships/customXml" Target="../ink/ink789.xml"/><Relationship Id="rId889" Type="http://schemas.openxmlformats.org/officeDocument/2006/relationships/customXml" Target="../ink/ink887.xml"/><Relationship Id="rId1074" Type="http://schemas.openxmlformats.org/officeDocument/2006/relationships/customXml" Target="../ink/ink1072.xml"/><Relationship Id="rId444" Type="http://schemas.openxmlformats.org/officeDocument/2006/relationships/customXml" Target="../ink/ink442.xml"/><Relationship Id="rId651" Type="http://schemas.openxmlformats.org/officeDocument/2006/relationships/customXml" Target="../ink/ink649.xml"/><Relationship Id="rId749" Type="http://schemas.openxmlformats.org/officeDocument/2006/relationships/customXml" Target="../ink/ink747.xml"/><Relationship Id="rId1281" Type="http://schemas.openxmlformats.org/officeDocument/2006/relationships/customXml" Target="../ink/ink1279.xml"/><Relationship Id="rId1379" Type="http://schemas.openxmlformats.org/officeDocument/2006/relationships/customXml" Target="../ink/ink1377.xml"/><Relationship Id="rId1586" Type="http://schemas.openxmlformats.org/officeDocument/2006/relationships/customXml" Target="../ink/ink1584.xml"/><Relationship Id="rId304" Type="http://schemas.openxmlformats.org/officeDocument/2006/relationships/customXml" Target="../ink/ink302.xml"/><Relationship Id="rId511" Type="http://schemas.openxmlformats.org/officeDocument/2006/relationships/customXml" Target="../ink/ink509.xml"/><Relationship Id="rId609" Type="http://schemas.openxmlformats.org/officeDocument/2006/relationships/customXml" Target="../ink/ink607.xml"/><Relationship Id="rId956" Type="http://schemas.openxmlformats.org/officeDocument/2006/relationships/customXml" Target="../ink/ink954.xml"/><Relationship Id="rId1141" Type="http://schemas.openxmlformats.org/officeDocument/2006/relationships/customXml" Target="../ink/ink1139.xml"/><Relationship Id="rId1239" Type="http://schemas.openxmlformats.org/officeDocument/2006/relationships/customXml" Target="../ink/ink1237.xml"/><Relationship Id="rId1793" Type="http://schemas.openxmlformats.org/officeDocument/2006/relationships/customXml" Target="../ink/ink1791.xml"/><Relationship Id="rId85" Type="http://schemas.openxmlformats.org/officeDocument/2006/relationships/customXml" Target="../ink/ink83.xml"/><Relationship Id="rId816" Type="http://schemas.openxmlformats.org/officeDocument/2006/relationships/customXml" Target="../ink/ink814.xml"/><Relationship Id="rId1001" Type="http://schemas.openxmlformats.org/officeDocument/2006/relationships/customXml" Target="../ink/ink999.xml"/><Relationship Id="rId1446" Type="http://schemas.openxmlformats.org/officeDocument/2006/relationships/customXml" Target="../ink/ink1444.xml"/><Relationship Id="rId1653" Type="http://schemas.openxmlformats.org/officeDocument/2006/relationships/customXml" Target="../ink/ink1651.xml"/><Relationship Id="rId1860" Type="http://schemas.openxmlformats.org/officeDocument/2006/relationships/customXml" Target="../ink/ink1858.xml"/><Relationship Id="rId1306" Type="http://schemas.openxmlformats.org/officeDocument/2006/relationships/customXml" Target="../ink/ink1304.xml"/><Relationship Id="rId1513" Type="http://schemas.openxmlformats.org/officeDocument/2006/relationships/customXml" Target="../ink/ink1511.xml"/><Relationship Id="rId1720" Type="http://schemas.openxmlformats.org/officeDocument/2006/relationships/customXml" Target="../ink/ink1718.xml"/><Relationship Id="rId1958" Type="http://schemas.openxmlformats.org/officeDocument/2006/relationships/customXml" Target="../ink/ink1956.xml"/><Relationship Id="rId12" Type="http://schemas.openxmlformats.org/officeDocument/2006/relationships/customXml" Target="../ink/ink10.xml"/><Relationship Id="rId1818" Type="http://schemas.openxmlformats.org/officeDocument/2006/relationships/customXml" Target="../ink/ink1816.xml"/><Relationship Id="rId161" Type="http://schemas.openxmlformats.org/officeDocument/2006/relationships/customXml" Target="../ink/ink159.xml"/><Relationship Id="rId399" Type="http://schemas.openxmlformats.org/officeDocument/2006/relationships/customXml" Target="../ink/ink397.xml"/><Relationship Id="rId259" Type="http://schemas.openxmlformats.org/officeDocument/2006/relationships/customXml" Target="../ink/ink257.xml"/><Relationship Id="rId466" Type="http://schemas.openxmlformats.org/officeDocument/2006/relationships/customXml" Target="../ink/ink464.xml"/><Relationship Id="rId673" Type="http://schemas.openxmlformats.org/officeDocument/2006/relationships/customXml" Target="../ink/ink671.xml"/><Relationship Id="rId880" Type="http://schemas.openxmlformats.org/officeDocument/2006/relationships/customXml" Target="../ink/ink878.xml"/><Relationship Id="rId1096" Type="http://schemas.openxmlformats.org/officeDocument/2006/relationships/customXml" Target="../ink/ink1094.xml"/><Relationship Id="rId119" Type="http://schemas.openxmlformats.org/officeDocument/2006/relationships/customXml" Target="../ink/ink117.xml"/><Relationship Id="rId326" Type="http://schemas.openxmlformats.org/officeDocument/2006/relationships/customXml" Target="../ink/ink324.xml"/><Relationship Id="rId533" Type="http://schemas.openxmlformats.org/officeDocument/2006/relationships/customXml" Target="../ink/ink531.xml"/><Relationship Id="rId978" Type="http://schemas.openxmlformats.org/officeDocument/2006/relationships/customXml" Target="../ink/ink976.xml"/><Relationship Id="rId1163" Type="http://schemas.openxmlformats.org/officeDocument/2006/relationships/customXml" Target="../ink/ink1161.xml"/><Relationship Id="rId1370" Type="http://schemas.openxmlformats.org/officeDocument/2006/relationships/customXml" Target="../ink/ink1368.xml"/><Relationship Id="rId2007" Type="http://schemas.openxmlformats.org/officeDocument/2006/relationships/customXml" Target="../ink/ink2005.xml"/><Relationship Id="rId740" Type="http://schemas.openxmlformats.org/officeDocument/2006/relationships/customXml" Target="../ink/ink738.xml"/><Relationship Id="rId838" Type="http://schemas.openxmlformats.org/officeDocument/2006/relationships/customXml" Target="../ink/ink836.xml"/><Relationship Id="rId1023" Type="http://schemas.openxmlformats.org/officeDocument/2006/relationships/customXml" Target="../ink/ink1021.xml"/><Relationship Id="rId1468" Type="http://schemas.openxmlformats.org/officeDocument/2006/relationships/customXml" Target="../ink/ink1466.xml"/><Relationship Id="rId1675" Type="http://schemas.openxmlformats.org/officeDocument/2006/relationships/customXml" Target="../ink/ink1673.xml"/><Relationship Id="rId1882" Type="http://schemas.openxmlformats.org/officeDocument/2006/relationships/customXml" Target="../ink/ink1880.xml"/><Relationship Id="rId600" Type="http://schemas.openxmlformats.org/officeDocument/2006/relationships/customXml" Target="../ink/ink598.xml"/><Relationship Id="rId1230" Type="http://schemas.openxmlformats.org/officeDocument/2006/relationships/customXml" Target="../ink/ink1228.xml"/><Relationship Id="rId1328" Type="http://schemas.openxmlformats.org/officeDocument/2006/relationships/customXml" Target="../ink/ink1326.xml"/><Relationship Id="rId1535" Type="http://schemas.openxmlformats.org/officeDocument/2006/relationships/customXml" Target="../ink/ink1533.xml"/><Relationship Id="rId905" Type="http://schemas.openxmlformats.org/officeDocument/2006/relationships/customXml" Target="../ink/ink903.xml"/><Relationship Id="rId1742" Type="http://schemas.openxmlformats.org/officeDocument/2006/relationships/customXml" Target="../ink/ink1740.xml"/><Relationship Id="rId34" Type="http://schemas.openxmlformats.org/officeDocument/2006/relationships/customXml" Target="../ink/ink32.xml"/><Relationship Id="rId1602" Type="http://schemas.openxmlformats.org/officeDocument/2006/relationships/customXml" Target="../ink/ink1600.xml"/><Relationship Id="rId183" Type="http://schemas.openxmlformats.org/officeDocument/2006/relationships/customXml" Target="../ink/ink181.xml"/><Relationship Id="rId390" Type="http://schemas.openxmlformats.org/officeDocument/2006/relationships/customXml" Target="../ink/ink388.xml"/><Relationship Id="rId1907" Type="http://schemas.openxmlformats.org/officeDocument/2006/relationships/customXml" Target="../ink/ink1905.xml"/><Relationship Id="rId250" Type="http://schemas.openxmlformats.org/officeDocument/2006/relationships/customXml" Target="../ink/ink248.xml"/><Relationship Id="rId488" Type="http://schemas.openxmlformats.org/officeDocument/2006/relationships/customXml" Target="../ink/ink486.xml"/><Relationship Id="rId695" Type="http://schemas.openxmlformats.org/officeDocument/2006/relationships/customXml" Target="../ink/ink693.xml"/><Relationship Id="rId110" Type="http://schemas.openxmlformats.org/officeDocument/2006/relationships/customXml" Target="../ink/ink108.xml"/><Relationship Id="rId348" Type="http://schemas.openxmlformats.org/officeDocument/2006/relationships/customXml" Target="../ink/ink346.xml"/><Relationship Id="rId555" Type="http://schemas.openxmlformats.org/officeDocument/2006/relationships/customXml" Target="../ink/ink553.xml"/><Relationship Id="rId762" Type="http://schemas.openxmlformats.org/officeDocument/2006/relationships/customXml" Target="../ink/ink760.xml"/><Relationship Id="rId1185" Type="http://schemas.openxmlformats.org/officeDocument/2006/relationships/customXml" Target="../ink/ink1183.xml"/><Relationship Id="rId1392" Type="http://schemas.openxmlformats.org/officeDocument/2006/relationships/customXml" Target="../ink/ink1390.xml"/><Relationship Id="rId2029" Type="http://schemas.openxmlformats.org/officeDocument/2006/relationships/customXml" Target="../ink/ink2027.xml"/><Relationship Id="rId208" Type="http://schemas.openxmlformats.org/officeDocument/2006/relationships/customXml" Target="../ink/ink206.xml"/><Relationship Id="rId415" Type="http://schemas.openxmlformats.org/officeDocument/2006/relationships/customXml" Target="../ink/ink413.xml"/><Relationship Id="rId622" Type="http://schemas.openxmlformats.org/officeDocument/2006/relationships/customXml" Target="../ink/ink620.xml"/><Relationship Id="rId1045" Type="http://schemas.openxmlformats.org/officeDocument/2006/relationships/customXml" Target="../ink/ink1043.xml"/><Relationship Id="rId1252" Type="http://schemas.openxmlformats.org/officeDocument/2006/relationships/customXml" Target="../ink/ink1250.xml"/><Relationship Id="rId1697" Type="http://schemas.openxmlformats.org/officeDocument/2006/relationships/customXml" Target="../ink/ink1695.xml"/><Relationship Id="rId927" Type="http://schemas.openxmlformats.org/officeDocument/2006/relationships/customXml" Target="../ink/ink925.xml"/><Relationship Id="rId1112" Type="http://schemas.openxmlformats.org/officeDocument/2006/relationships/customXml" Target="../ink/ink1110.xml"/><Relationship Id="rId1557" Type="http://schemas.openxmlformats.org/officeDocument/2006/relationships/customXml" Target="../ink/ink1555.xml"/><Relationship Id="rId1764" Type="http://schemas.openxmlformats.org/officeDocument/2006/relationships/customXml" Target="../ink/ink1762.xml"/><Relationship Id="rId1971" Type="http://schemas.openxmlformats.org/officeDocument/2006/relationships/customXml" Target="../ink/ink1969.xml"/><Relationship Id="rId56" Type="http://schemas.openxmlformats.org/officeDocument/2006/relationships/customXml" Target="../ink/ink54.xml"/><Relationship Id="rId1417" Type="http://schemas.openxmlformats.org/officeDocument/2006/relationships/customXml" Target="../ink/ink1415.xml"/><Relationship Id="rId1624" Type="http://schemas.openxmlformats.org/officeDocument/2006/relationships/customXml" Target="../ink/ink1622.xml"/><Relationship Id="rId1831" Type="http://schemas.openxmlformats.org/officeDocument/2006/relationships/customXml" Target="../ink/ink1829.xml"/><Relationship Id="rId1929" Type="http://schemas.openxmlformats.org/officeDocument/2006/relationships/customXml" Target="../ink/ink1927.xml"/><Relationship Id="rId272" Type="http://schemas.openxmlformats.org/officeDocument/2006/relationships/customXml" Target="../ink/ink270.xml"/><Relationship Id="rId577" Type="http://schemas.openxmlformats.org/officeDocument/2006/relationships/customXml" Target="../ink/ink575.xml"/><Relationship Id="rId132" Type="http://schemas.openxmlformats.org/officeDocument/2006/relationships/customXml" Target="../ink/ink130.xml"/><Relationship Id="rId784" Type="http://schemas.openxmlformats.org/officeDocument/2006/relationships/customXml" Target="../ink/ink782.xml"/><Relationship Id="rId991" Type="http://schemas.openxmlformats.org/officeDocument/2006/relationships/customXml" Target="../ink/ink989.xml"/><Relationship Id="rId1067" Type="http://schemas.openxmlformats.org/officeDocument/2006/relationships/customXml" Target="../ink/ink1065.xml"/><Relationship Id="rId2020" Type="http://schemas.openxmlformats.org/officeDocument/2006/relationships/customXml" Target="../ink/ink2018.xml"/><Relationship Id="rId437" Type="http://schemas.openxmlformats.org/officeDocument/2006/relationships/customXml" Target="../ink/ink435.xml"/><Relationship Id="rId644" Type="http://schemas.openxmlformats.org/officeDocument/2006/relationships/customXml" Target="../ink/ink642.xml"/><Relationship Id="rId851" Type="http://schemas.openxmlformats.org/officeDocument/2006/relationships/customXml" Target="../ink/ink849.xml"/><Relationship Id="rId1274" Type="http://schemas.openxmlformats.org/officeDocument/2006/relationships/customXml" Target="../ink/ink1272.xml"/><Relationship Id="rId1481" Type="http://schemas.openxmlformats.org/officeDocument/2006/relationships/customXml" Target="../ink/ink1479.xml"/><Relationship Id="rId1579" Type="http://schemas.openxmlformats.org/officeDocument/2006/relationships/customXml" Target="../ink/ink1577.xml"/><Relationship Id="rId504" Type="http://schemas.openxmlformats.org/officeDocument/2006/relationships/customXml" Target="../ink/ink502.xml"/><Relationship Id="rId711" Type="http://schemas.openxmlformats.org/officeDocument/2006/relationships/customXml" Target="../ink/ink709.xml"/><Relationship Id="rId949" Type="http://schemas.openxmlformats.org/officeDocument/2006/relationships/customXml" Target="../ink/ink947.xml"/><Relationship Id="rId1134" Type="http://schemas.openxmlformats.org/officeDocument/2006/relationships/customXml" Target="../ink/ink1132.xml"/><Relationship Id="rId1341" Type="http://schemas.openxmlformats.org/officeDocument/2006/relationships/customXml" Target="../ink/ink1339.xml"/><Relationship Id="rId1786" Type="http://schemas.openxmlformats.org/officeDocument/2006/relationships/customXml" Target="../ink/ink1784.xml"/><Relationship Id="rId1993" Type="http://schemas.openxmlformats.org/officeDocument/2006/relationships/customXml" Target="../ink/ink1991.xml"/><Relationship Id="rId78" Type="http://schemas.openxmlformats.org/officeDocument/2006/relationships/customXml" Target="../ink/ink76.xml"/><Relationship Id="rId809" Type="http://schemas.openxmlformats.org/officeDocument/2006/relationships/customXml" Target="../ink/ink807.xml"/><Relationship Id="rId1201" Type="http://schemas.openxmlformats.org/officeDocument/2006/relationships/customXml" Target="../ink/ink1199.xml"/><Relationship Id="rId1439" Type="http://schemas.openxmlformats.org/officeDocument/2006/relationships/customXml" Target="../ink/ink1437.xml"/><Relationship Id="rId1646" Type="http://schemas.openxmlformats.org/officeDocument/2006/relationships/customXml" Target="../ink/ink1644.xml"/><Relationship Id="rId1853" Type="http://schemas.openxmlformats.org/officeDocument/2006/relationships/customXml" Target="../ink/ink1851.xml"/><Relationship Id="rId1506" Type="http://schemas.openxmlformats.org/officeDocument/2006/relationships/customXml" Target="../ink/ink1504.xml"/><Relationship Id="rId1713" Type="http://schemas.openxmlformats.org/officeDocument/2006/relationships/customXml" Target="../ink/ink1711.xml"/><Relationship Id="rId1920" Type="http://schemas.openxmlformats.org/officeDocument/2006/relationships/customXml" Target="../ink/ink1918.xml"/><Relationship Id="rId294" Type="http://schemas.openxmlformats.org/officeDocument/2006/relationships/customXml" Target="../ink/ink292.xml"/><Relationship Id="rId154" Type="http://schemas.openxmlformats.org/officeDocument/2006/relationships/customXml" Target="../ink/ink152.xml"/><Relationship Id="rId361" Type="http://schemas.openxmlformats.org/officeDocument/2006/relationships/customXml" Target="../ink/ink359.xml"/><Relationship Id="rId599" Type="http://schemas.openxmlformats.org/officeDocument/2006/relationships/customXml" Target="../ink/ink597.xml"/><Relationship Id="rId2042" Type="http://schemas.openxmlformats.org/officeDocument/2006/relationships/customXml" Target="../ink/ink2040.xml"/><Relationship Id="rId459" Type="http://schemas.openxmlformats.org/officeDocument/2006/relationships/customXml" Target="../ink/ink457.xml"/><Relationship Id="rId666" Type="http://schemas.openxmlformats.org/officeDocument/2006/relationships/customXml" Target="../ink/ink664.xml"/><Relationship Id="rId873" Type="http://schemas.openxmlformats.org/officeDocument/2006/relationships/customXml" Target="../ink/ink871.xml"/><Relationship Id="rId1089" Type="http://schemas.openxmlformats.org/officeDocument/2006/relationships/customXml" Target="../ink/ink1087.xml"/><Relationship Id="rId1296" Type="http://schemas.openxmlformats.org/officeDocument/2006/relationships/customXml" Target="../ink/ink1294.xml"/><Relationship Id="rId221" Type="http://schemas.openxmlformats.org/officeDocument/2006/relationships/customXml" Target="../ink/ink219.xml"/><Relationship Id="rId319" Type="http://schemas.openxmlformats.org/officeDocument/2006/relationships/customXml" Target="../ink/ink317.xml"/><Relationship Id="rId526" Type="http://schemas.openxmlformats.org/officeDocument/2006/relationships/customXml" Target="../ink/ink524.xml"/><Relationship Id="rId1156" Type="http://schemas.openxmlformats.org/officeDocument/2006/relationships/customXml" Target="../ink/ink1154.xml"/><Relationship Id="rId1363" Type="http://schemas.openxmlformats.org/officeDocument/2006/relationships/customXml" Target="../ink/ink1361.xml"/><Relationship Id="rId733" Type="http://schemas.openxmlformats.org/officeDocument/2006/relationships/customXml" Target="../ink/ink731.xml"/><Relationship Id="rId940" Type="http://schemas.openxmlformats.org/officeDocument/2006/relationships/customXml" Target="../ink/ink938.xml"/><Relationship Id="rId1016" Type="http://schemas.openxmlformats.org/officeDocument/2006/relationships/customXml" Target="../ink/ink1014.xml"/><Relationship Id="rId1570" Type="http://schemas.openxmlformats.org/officeDocument/2006/relationships/customXml" Target="../ink/ink1568.xml"/><Relationship Id="rId1668" Type="http://schemas.openxmlformats.org/officeDocument/2006/relationships/customXml" Target="../ink/ink1666.xml"/><Relationship Id="rId1875" Type="http://schemas.openxmlformats.org/officeDocument/2006/relationships/customXml" Target="../ink/ink1873.xml"/><Relationship Id="rId800" Type="http://schemas.openxmlformats.org/officeDocument/2006/relationships/customXml" Target="../ink/ink798.xml"/><Relationship Id="rId1223" Type="http://schemas.openxmlformats.org/officeDocument/2006/relationships/customXml" Target="../ink/ink1221.xml"/><Relationship Id="rId1430" Type="http://schemas.openxmlformats.org/officeDocument/2006/relationships/customXml" Target="../ink/ink1428.xml"/><Relationship Id="rId1528" Type="http://schemas.openxmlformats.org/officeDocument/2006/relationships/customXml" Target="../ink/ink1526.xml"/><Relationship Id="rId1735" Type="http://schemas.openxmlformats.org/officeDocument/2006/relationships/customXml" Target="../ink/ink1733.xml"/><Relationship Id="rId1942" Type="http://schemas.openxmlformats.org/officeDocument/2006/relationships/customXml" Target="../ink/ink1940.xml"/><Relationship Id="rId27" Type="http://schemas.openxmlformats.org/officeDocument/2006/relationships/customXml" Target="../ink/ink25.xml"/><Relationship Id="rId1802" Type="http://schemas.openxmlformats.org/officeDocument/2006/relationships/customXml" Target="../ink/ink1800.xml"/><Relationship Id="rId176" Type="http://schemas.openxmlformats.org/officeDocument/2006/relationships/customXml" Target="../ink/ink174.xml"/><Relationship Id="rId383" Type="http://schemas.openxmlformats.org/officeDocument/2006/relationships/customXml" Target="../ink/ink381.xml"/><Relationship Id="rId590" Type="http://schemas.openxmlformats.org/officeDocument/2006/relationships/customXml" Target="../ink/ink588.xml"/><Relationship Id="rId243" Type="http://schemas.openxmlformats.org/officeDocument/2006/relationships/customXml" Target="../ink/ink241.xml"/><Relationship Id="rId450" Type="http://schemas.openxmlformats.org/officeDocument/2006/relationships/customXml" Target="../ink/ink448.xml"/><Relationship Id="rId688" Type="http://schemas.openxmlformats.org/officeDocument/2006/relationships/customXml" Target="../ink/ink686.xml"/><Relationship Id="rId895" Type="http://schemas.openxmlformats.org/officeDocument/2006/relationships/customXml" Target="../ink/ink893.xml"/><Relationship Id="rId1080" Type="http://schemas.openxmlformats.org/officeDocument/2006/relationships/customXml" Target="../ink/ink1078.xml"/><Relationship Id="rId103" Type="http://schemas.openxmlformats.org/officeDocument/2006/relationships/customXml" Target="../ink/ink101.xml"/><Relationship Id="rId310" Type="http://schemas.openxmlformats.org/officeDocument/2006/relationships/customXml" Target="../ink/ink308.xml"/><Relationship Id="rId548" Type="http://schemas.openxmlformats.org/officeDocument/2006/relationships/customXml" Target="../ink/ink546.xml"/><Relationship Id="rId755" Type="http://schemas.openxmlformats.org/officeDocument/2006/relationships/customXml" Target="../ink/ink753.xml"/><Relationship Id="rId962" Type="http://schemas.openxmlformats.org/officeDocument/2006/relationships/customXml" Target="../ink/ink960.xml"/><Relationship Id="rId1178" Type="http://schemas.openxmlformats.org/officeDocument/2006/relationships/customXml" Target="../ink/ink1176.xml"/><Relationship Id="rId1385" Type="http://schemas.openxmlformats.org/officeDocument/2006/relationships/customXml" Target="../ink/ink1383.xml"/><Relationship Id="rId1592" Type="http://schemas.openxmlformats.org/officeDocument/2006/relationships/customXml" Target="../ink/ink1590.xml"/><Relationship Id="rId91" Type="http://schemas.openxmlformats.org/officeDocument/2006/relationships/customXml" Target="../ink/ink89.xml"/><Relationship Id="rId408" Type="http://schemas.openxmlformats.org/officeDocument/2006/relationships/customXml" Target="../ink/ink406.xml"/><Relationship Id="rId615" Type="http://schemas.openxmlformats.org/officeDocument/2006/relationships/customXml" Target="../ink/ink613.xml"/><Relationship Id="rId822" Type="http://schemas.openxmlformats.org/officeDocument/2006/relationships/customXml" Target="../ink/ink820.xml"/><Relationship Id="rId1038" Type="http://schemas.openxmlformats.org/officeDocument/2006/relationships/customXml" Target="../ink/ink1036.xml"/><Relationship Id="rId1245" Type="http://schemas.openxmlformats.org/officeDocument/2006/relationships/customXml" Target="../ink/ink1243.xml"/><Relationship Id="rId1452" Type="http://schemas.openxmlformats.org/officeDocument/2006/relationships/customXml" Target="../ink/ink1450.xml"/><Relationship Id="rId1897" Type="http://schemas.openxmlformats.org/officeDocument/2006/relationships/customXml" Target="../ink/ink1895.xml"/><Relationship Id="rId1105" Type="http://schemas.openxmlformats.org/officeDocument/2006/relationships/customXml" Target="../ink/ink1103.xml"/><Relationship Id="rId1312" Type="http://schemas.openxmlformats.org/officeDocument/2006/relationships/customXml" Target="../ink/ink1310.xml"/><Relationship Id="rId1757" Type="http://schemas.openxmlformats.org/officeDocument/2006/relationships/customXml" Target="../ink/ink1755.xml"/><Relationship Id="rId1964" Type="http://schemas.openxmlformats.org/officeDocument/2006/relationships/customXml" Target="../ink/ink1962.xml"/><Relationship Id="rId49" Type="http://schemas.openxmlformats.org/officeDocument/2006/relationships/customXml" Target="../ink/ink47.xml"/><Relationship Id="rId1617" Type="http://schemas.openxmlformats.org/officeDocument/2006/relationships/customXml" Target="../ink/ink1615.xml"/><Relationship Id="rId1824" Type="http://schemas.openxmlformats.org/officeDocument/2006/relationships/customXml" Target="../ink/ink1822.xml"/><Relationship Id="rId198" Type="http://schemas.openxmlformats.org/officeDocument/2006/relationships/customXml" Target="../ink/ink196.xml"/><Relationship Id="rId265" Type="http://schemas.openxmlformats.org/officeDocument/2006/relationships/customXml" Target="../ink/ink263.xml"/><Relationship Id="rId472" Type="http://schemas.openxmlformats.org/officeDocument/2006/relationships/customXml" Target="../ink/ink470.xml"/><Relationship Id="rId125" Type="http://schemas.openxmlformats.org/officeDocument/2006/relationships/customXml" Target="../ink/ink123.xml"/><Relationship Id="rId332" Type="http://schemas.openxmlformats.org/officeDocument/2006/relationships/customXml" Target="../ink/ink330.xml"/><Relationship Id="rId777" Type="http://schemas.openxmlformats.org/officeDocument/2006/relationships/customXml" Target="../ink/ink775.xml"/><Relationship Id="rId984" Type="http://schemas.openxmlformats.org/officeDocument/2006/relationships/customXml" Target="../ink/ink982.xml"/><Relationship Id="rId2013" Type="http://schemas.openxmlformats.org/officeDocument/2006/relationships/customXml" Target="../ink/ink2011.xml"/><Relationship Id="rId637" Type="http://schemas.openxmlformats.org/officeDocument/2006/relationships/customXml" Target="../ink/ink635.xml"/><Relationship Id="rId844" Type="http://schemas.openxmlformats.org/officeDocument/2006/relationships/customXml" Target="../ink/ink842.xml"/><Relationship Id="rId1267" Type="http://schemas.openxmlformats.org/officeDocument/2006/relationships/customXml" Target="../ink/ink1265.xml"/><Relationship Id="rId1474" Type="http://schemas.openxmlformats.org/officeDocument/2006/relationships/customXml" Target="../ink/ink1472.xml"/><Relationship Id="rId1681" Type="http://schemas.openxmlformats.org/officeDocument/2006/relationships/customXml" Target="../ink/ink1679.xml"/><Relationship Id="rId704" Type="http://schemas.openxmlformats.org/officeDocument/2006/relationships/customXml" Target="../ink/ink702.xml"/><Relationship Id="rId911" Type="http://schemas.openxmlformats.org/officeDocument/2006/relationships/customXml" Target="../ink/ink909.xml"/><Relationship Id="rId1127" Type="http://schemas.openxmlformats.org/officeDocument/2006/relationships/customXml" Target="../ink/ink1125.xml"/><Relationship Id="rId1334" Type="http://schemas.openxmlformats.org/officeDocument/2006/relationships/customXml" Target="../ink/ink1332.xml"/><Relationship Id="rId1541" Type="http://schemas.openxmlformats.org/officeDocument/2006/relationships/customXml" Target="../ink/ink1539.xml"/><Relationship Id="rId1779" Type="http://schemas.openxmlformats.org/officeDocument/2006/relationships/customXml" Target="../ink/ink1777.xml"/><Relationship Id="rId1986" Type="http://schemas.openxmlformats.org/officeDocument/2006/relationships/customXml" Target="../ink/ink1984.xml"/><Relationship Id="rId40" Type="http://schemas.openxmlformats.org/officeDocument/2006/relationships/customXml" Target="../ink/ink38.xml"/><Relationship Id="rId1401" Type="http://schemas.openxmlformats.org/officeDocument/2006/relationships/customXml" Target="../ink/ink1399.xml"/><Relationship Id="rId1639" Type="http://schemas.openxmlformats.org/officeDocument/2006/relationships/customXml" Target="../ink/ink1637.xml"/><Relationship Id="rId1846" Type="http://schemas.openxmlformats.org/officeDocument/2006/relationships/customXml" Target="../ink/ink1844.xml"/><Relationship Id="rId1706" Type="http://schemas.openxmlformats.org/officeDocument/2006/relationships/customXml" Target="../ink/ink1704.xml"/><Relationship Id="rId1913" Type="http://schemas.openxmlformats.org/officeDocument/2006/relationships/customXml" Target="../ink/ink1911.xml"/><Relationship Id="rId287" Type="http://schemas.openxmlformats.org/officeDocument/2006/relationships/customXml" Target="../ink/ink285.xml"/><Relationship Id="rId494" Type="http://schemas.openxmlformats.org/officeDocument/2006/relationships/customXml" Target="../ink/ink492.xml"/><Relationship Id="rId147" Type="http://schemas.openxmlformats.org/officeDocument/2006/relationships/customXml" Target="../ink/ink145.xml"/><Relationship Id="rId354" Type="http://schemas.openxmlformats.org/officeDocument/2006/relationships/customXml" Target="../ink/ink352.xml"/><Relationship Id="rId799" Type="http://schemas.openxmlformats.org/officeDocument/2006/relationships/customXml" Target="../ink/ink797.xml"/><Relationship Id="rId1191" Type="http://schemas.openxmlformats.org/officeDocument/2006/relationships/customXml" Target="../ink/ink1189.xml"/><Relationship Id="rId2035" Type="http://schemas.openxmlformats.org/officeDocument/2006/relationships/customXml" Target="../ink/ink2033.xml"/><Relationship Id="rId561" Type="http://schemas.openxmlformats.org/officeDocument/2006/relationships/customXml" Target="../ink/ink559.xml"/><Relationship Id="rId659" Type="http://schemas.openxmlformats.org/officeDocument/2006/relationships/customXml" Target="../ink/ink657.xml"/><Relationship Id="rId866" Type="http://schemas.openxmlformats.org/officeDocument/2006/relationships/customXml" Target="../ink/ink864.xml"/><Relationship Id="rId1289" Type="http://schemas.openxmlformats.org/officeDocument/2006/relationships/customXml" Target="../ink/ink1287.xml"/><Relationship Id="rId1496" Type="http://schemas.openxmlformats.org/officeDocument/2006/relationships/customXml" Target="../ink/ink1494.xml"/><Relationship Id="rId214" Type="http://schemas.openxmlformats.org/officeDocument/2006/relationships/customXml" Target="../ink/ink212.xml"/><Relationship Id="rId421" Type="http://schemas.openxmlformats.org/officeDocument/2006/relationships/customXml" Target="../ink/ink419.xml"/><Relationship Id="rId519" Type="http://schemas.openxmlformats.org/officeDocument/2006/relationships/customXml" Target="../ink/ink517.xml"/><Relationship Id="rId1051" Type="http://schemas.openxmlformats.org/officeDocument/2006/relationships/customXml" Target="../ink/ink1049.xml"/><Relationship Id="rId1149" Type="http://schemas.openxmlformats.org/officeDocument/2006/relationships/customXml" Target="../ink/ink1147.xml"/><Relationship Id="rId1356" Type="http://schemas.openxmlformats.org/officeDocument/2006/relationships/customXml" Target="../ink/ink1354.xml"/><Relationship Id="rId726" Type="http://schemas.openxmlformats.org/officeDocument/2006/relationships/customXml" Target="../ink/ink724.xml"/><Relationship Id="rId933" Type="http://schemas.openxmlformats.org/officeDocument/2006/relationships/customXml" Target="../ink/ink931.xml"/><Relationship Id="rId1009" Type="http://schemas.openxmlformats.org/officeDocument/2006/relationships/customXml" Target="../ink/ink1007.xml"/><Relationship Id="rId1563" Type="http://schemas.openxmlformats.org/officeDocument/2006/relationships/customXml" Target="../ink/ink1561.xml"/><Relationship Id="rId1770" Type="http://schemas.openxmlformats.org/officeDocument/2006/relationships/customXml" Target="../ink/ink1768.xml"/><Relationship Id="rId1868" Type="http://schemas.openxmlformats.org/officeDocument/2006/relationships/customXml" Target="../ink/ink1866.xml"/><Relationship Id="rId62" Type="http://schemas.openxmlformats.org/officeDocument/2006/relationships/customXml" Target="../ink/ink60.xml"/><Relationship Id="rId1216" Type="http://schemas.openxmlformats.org/officeDocument/2006/relationships/customXml" Target="../ink/ink1214.xml"/><Relationship Id="rId1423" Type="http://schemas.openxmlformats.org/officeDocument/2006/relationships/customXml" Target="../ink/ink1421.xml"/><Relationship Id="rId1630" Type="http://schemas.openxmlformats.org/officeDocument/2006/relationships/customXml" Target="../ink/ink1628.xml"/><Relationship Id="rId1728" Type="http://schemas.openxmlformats.org/officeDocument/2006/relationships/customXml" Target="../ink/ink1726.xml"/><Relationship Id="rId1935" Type="http://schemas.openxmlformats.org/officeDocument/2006/relationships/customXml" Target="../ink/ink1933.xml"/><Relationship Id="rId169" Type="http://schemas.openxmlformats.org/officeDocument/2006/relationships/customXml" Target="../ink/ink167.xml"/><Relationship Id="rId376" Type="http://schemas.openxmlformats.org/officeDocument/2006/relationships/customXml" Target="../ink/ink374.xml"/><Relationship Id="rId583" Type="http://schemas.openxmlformats.org/officeDocument/2006/relationships/customXml" Target="../ink/ink581.xml"/><Relationship Id="rId790" Type="http://schemas.openxmlformats.org/officeDocument/2006/relationships/customXml" Target="../ink/ink788.xml"/><Relationship Id="rId4" Type="http://schemas.openxmlformats.org/officeDocument/2006/relationships/image" Target="../media/image3.png"/><Relationship Id="rId236" Type="http://schemas.openxmlformats.org/officeDocument/2006/relationships/customXml" Target="../ink/ink234.xml"/><Relationship Id="rId443" Type="http://schemas.openxmlformats.org/officeDocument/2006/relationships/customXml" Target="../ink/ink441.xml"/><Relationship Id="rId650" Type="http://schemas.openxmlformats.org/officeDocument/2006/relationships/customXml" Target="../ink/ink648.xml"/><Relationship Id="rId888" Type="http://schemas.openxmlformats.org/officeDocument/2006/relationships/customXml" Target="../ink/ink886.xml"/><Relationship Id="rId1073" Type="http://schemas.openxmlformats.org/officeDocument/2006/relationships/customXml" Target="../ink/ink1071.xml"/><Relationship Id="rId1280" Type="http://schemas.openxmlformats.org/officeDocument/2006/relationships/customXml" Target="../ink/ink1278.xml"/><Relationship Id="rId303" Type="http://schemas.openxmlformats.org/officeDocument/2006/relationships/customXml" Target="../ink/ink301.xml"/><Relationship Id="rId748" Type="http://schemas.openxmlformats.org/officeDocument/2006/relationships/customXml" Target="../ink/ink746.xml"/><Relationship Id="rId955" Type="http://schemas.openxmlformats.org/officeDocument/2006/relationships/customXml" Target="../ink/ink953.xml"/><Relationship Id="rId1140" Type="http://schemas.openxmlformats.org/officeDocument/2006/relationships/customXml" Target="../ink/ink1138.xml"/><Relationship Id="rId1378" Type="http://schemas.openxmlformats.org/officeDocument/2006/relationships/customXml" Target="../ink/ink1376.xml"/><Relationship Id="rId1585" Type="http://schemas.openxmlformats.org/officeDocument/2006/relationships/customXml" Target="../ink/ink1583.xml"/><Relationship Id="rId1792" Type="http://schemas.openxmlformats.org/officeDocument/2006/relationships/customXml" Target="../ink/ink1790.xml"/><Relationship Id="rId84" Type="http://schemas.openxmlformats.org/officeDocument/2006/relationships/customXml" Target="../ink/ink82.xml"/><Relationship Id="rId510" Type="http://schemas.openxmlformats.org/officeDocument/2006/relationships/customXml" Target="../ink/ink508.xml"/><Relationship Id="rId608" Type="http://schemas.openxmlformats.org/officeDocument/2006/relationships/customXml" Target="../ink/ink606.xml"/><Relationship Id="rId815" Type="http://schemas.openxmlformats.org/officeDocument/2006/relationships/customXml" Target="../ink/ink813.xml"/><Relationship Id="rId1238" Type="http://schemas.openxmlformats.org/officeDocument/2006/relationships/customXml" Target="../ink/ink1236.xml"/><Relationship Id="rId1445" Type="http://schemas.openxmlformats.org/officeDocument/2006/relationships/customXml" Target="../ink/ink1443.xml"/><Relationship Id="rId1652" Type="http://schemas.openxmlformats.org/officeDocument/2006/relationships/customXml" Target="../ink/ink1650.xml"/><Relationship Id="rId1000" Type="http://schemas.openxmlformats.org/officeDocument/2006/relationships/customXml" Target="../ink/ink998.xml"/><Relationship Id="rId1305" Type="http://schemas.openxmlformats.org/officeDocument/2006/relationships/customXml" Target="../ink/ink1303.xml"/><Relationship Id="rId1957" Type="http://schemas.openxmlformats.org/officeDocument/2006/relationships/customXml" Target="../ink/ink1955.xml"/><Relationship Id="rId1512" Type="http://schemas.openxmlformats.org/officeDocument/2006/relationships/customXml" Target="../ink/ink1510.xml"/><Relationship Id="rId1817" Type="http://schemas.openxmlformats.org/officeDocument/2006/relationships/customXml" Target="../ink/ink1815.xml"/><Relationship Id="rId11" Type="http://schemas.openxmlformats.org/officeDocument/2006/relationships/customXml" Target="../ink/ink9.xml"/><Relationship Id="rId398" Type="http://schemas.openxmlformats.org/officeDocument/2006/relationships/customXml" Target="../ink/ink396.xml"/><Relationship Id="rId160" Type="http://schemas.openxmlformats.org/officeDocument/2006/relationships/customXml" Target="../ink/ink158.xml"/><Relationship Id="rId258" Type="http://schemas.openxmlformats.org/officeDocument/2006/relationships/customXml" Target="../ink/ink256.xml"/><Relationship Id="rId465" Type="http://schemas.openxmlformats.org/officeDocument/2006/relationships/customXml" Target="../ink/ink463.xml"/><Relationship Id="rId672" Type="http://schemas.openxmlformats.org/officeDocument/2006/relationships/customXml" Target="../ink/ink670.xml"/><Relationship Id="rId1095" Type="http://schemas.openxmlformats.org/officeDocument/2006/relationships/customXml" Target="../ink/ink1093.xml"/><Relationship Id="rId118" Type="http://schemas.openxmlformats.org/officeDocument/2006/relationships/customXml" Target="../ink/ink116.xml"/><Relationship Id="rId325" Type="http://schemas.openxmlformats.org/officeDocument/2006/relationships/customXml" Target="../ink/ink323.xml"/><Relationship Id="rId532" Type="http://schemas.openxmlformats.org/officeDocument/2006/relationships/customXml" Target="../ink/ink530.xml"/><Relationship Id="rId977" Type="http://schemas.openxmlformats.org/officeDocument/2006/relationships/customXml" Target="../ink/ink975.xml"/><Relationship Id="rId1162" Type="http://schemas.openxmlformats.org/officeDocument/2006/relationships/customXml" Target="../ink/ink1160.xml"/><Relationship Id="rId2006" Type="http://schemas.openxmlformats.org/officeDocument/2006/relationships/customXml" Target="../ink/ink2004.xml"/><Relationship Id="rId837" Type="http://schemas.openxmlformats.org/officeDocument/2006/relationships/customXml" Target="../ink/ink835.xml"/><Relationship Id="rId1022" Type="http://schemas.openxmlformats.org/officeDocument/2006/relationships/customXml" Target="../ink/ink1020.xml"/><Relationship Id="rId1467" Type="http://schemas.openxmlformats.org/officeDocument/2006/relationships/customXml" Target="../ink/ink1465.xml"/><Relationship Id="rId1674" Type="http://schemas.openxmlformats.org/officeDocument/2006/relationships/customXml" Target="../ink/ink1672.xml"/><Relationship Id="rId1881" Type="http://schemas.openxmlformats.org/officeDocument/2006/relationships/customXml" Target="../ink/ink1879.xml"/><Relationship Id="rId904" Type="http://schemas.openxmlformats.org/officeDocument/2006/relationships/customXml" Target="../ink/ink902.xml"/><Relationship Id="rId1327" Type="http://schemas.openxmlformats.org/officeDocument/2006/relationships/customXml" Target="../ink/ink1325.xml"/><Relationship Id="rId1534" Type="http://schemas.openxmlformats.org/officeDocument/2006/relationships/customXml" Target="../ink/ink1532.xml"/><Relationship Id="rId1741" Type="http://schemas.openxmlformats.org/officeDocument/2006/relationships/customXml" Target="../ink/ink1739.xml"/><Relationship Id="rId1979" Type="http://schemas.openxmlformats.org/officeDocument/2006/relationships/customXml" Target="../ink/ink1977.xml"/><Relationship Id="rId33" Type="http://schemas.openxmlformats.org/officeDocument/2006/relationships/customXml" Target="../ink/ink31.xml"/><Relationship Id="rId1601" Type="http://schemas.openxmlformats.org/officeDocument/2006/relationships/customXml" Target="../ink/ink1599.xml"/><Relationship Id="rId1839" Type="http://schemas.openxmlformats.org/officeDocument/2006/relationships/customXml" Target="../ink/ink1837.xml"/><Relationship Id="rId182" Type="http://schemas.openxmlformats.org/officeDocument/2006/relationships/customXml" Target="../ink/ink180.xml"/><Relationship Id="rId1906" Type="http://schemas.openxmlformats.org/officeDocument/2006/relationships/customXml" Target="../ink/ink1904.xml"/><Relationship Id="rId487" Type="http://schemas.openxmlformats.org/officeDocument/2006/relationships/customXml" Target="../ink/ink485.xml"/><Relationship Id="rId694" Type="http://schemas.openxmlformats.org/officeDocument/2006/relationships/customXml" Target="../ink/ink692.xml"/><Relationship Id="rId347" Type="http://schemas.openxmlformats.org/officeDocument/2006/relationships/customXml" Target="../ink/ink345.xml"/><Relationship Id="rId999" Type="http://schemas.openxmlformats.org/officeDocument/2006/relationships/customXml" Target="../ink/ink997.xml"/><Relationship Id="rId1184" Type="http://schemas.openxmlformats.org/officeDocument/2006/relationships/customXml" Target="../ink/ink1182.xml"/><Relationship Id="rId2028" Type="http://schemas.openxmlformats.org/officeDocument/2006/relationships/customXml" Target="../ink/ink2026.xml"/><Relationship Id="rId554" Type="http://schemas.openxmlformats.org/officeDocument/2006/relationships/customXml" Target="../ink/ink552.xml"/><Relationship Id="rId761" Type="http://schemas.openxmlformats.org/officeDocument/2006/relationships/customXml" Target="../ink/ink759.xml"/><Relationship Id="rId859" Type="http://schemas.openxmlformats.org/officeDocument/2006/relationships/customXml" Target="../ink/ink857.xml"/><Relationship Id="rId1391" Type="http://schemas.openxmlformats.org/officeDocument/2006/relationships/customXml" Target="../ink/ink1389.xml"/><Relationship Id="rId1489" Type="http://schemas.openxmlformats.org/officeDocument/2006/relationships/customXml" Target="../ink/ink1487.xml"/><Relationship Id="rId1696" Type="http://schemas.openxmlformats.org/officeDocument/2006/relationships/customXml" Target="../ink/ink1694.xml"/><Relationship Id="rId207" Type="http://schemas.openxmlformats.org/officeDocument/2006/relationships/customXml" Target="../ink/ink205.xml"/><Relationship Id="rId414" Type="http://schemas.openxmlformats.org/officeDocument/2006/relationships/customXml" Target="../ink/ink412.xml"/><Relationship Id="rId621" Type="http://schemas.openxmlformats.org/officeDocument/2006/relationships/customXml" Target="../ink/ink619.xml"/><Relationship Id="rId1044" Type="http://schemas.openxmlformats.org/officeDocument/2006/relationships/customXml" Target="../ink/ink1042.xml"/><Relationship Id="rId1251" Type="http://schemas.openxmlformats.org/officeDocument/2006/relationships/customXml" Target="../ink/ink1249.xml"/><Relationship Id="rId1349" Type="http://schemas.openxmlformats.org/officeDocument/2006/relationships/customXml" Target="../ink/ink1347.xml"/><Relationship Id="rId719" Type="http://schemas.openxmlformats.org/officeDocument/2006/relationships/customXml" Target="../ink/ink717.xml"/><Relationship Id="rId926" Type="http://schemas.openxmlformats.org/officeDocument/2006/relationships/customXml" Target="../ink/ink924.xml"/><Relationship Id="rId1111" Type="http://schemas.openxmlformats.org/officeDocument/2006/relationships/customXml" Target="../ink/ink1109.xml"/><Relationship Id="rId1556" Type="http://schemas.openxmlformats.org/officeDocument/2006/relationships/customXml" Target="../ink/ink1554.xml"/><Relationship Id="rId1763" Type="http://schemas.openxmlformats.org/officeDocument/2006/relationships/customXml" Target="../ink/ink1761.xml"/><Relationship Id="rId1970" Type="http://schemas.openxmlformats.org/officeDocument/2006/relationships/customXml" Target="../ink/ink1968.xml"/><Relationship Id="rId55" Type="http://schemas.openxmlformats.org/officeDocument/2006/relationships/customXml" Target="../ink/ink53.xml"/><Relationship Id="rId1209" Type="http://schemas.openxmlformats.org/officeDocument/2006/relationships/customXml" Target="../ink/ink1207.xml"/><Relationship Id="rId1416" Type="http://schemas.openxmlformats.org/officeDocument/2006/relationships/customXml" Target="../ink/ink1414.xml"/><Relationship Id="rId1623" Type="http://schemas.openxmlformats.org/officeDocument/2006/relationships/customXml" Target="../ink/ink1621.xml"/><Relationship Id="rId1830" Type="http://schemas.openxmlformats.org/officeDocument/2006/relationships/customXml" Target="../ink/ink1828.xml"/><Relationship Id="rId1928" Type="http://schemas.openxmlformats.org/officeDocument/2006/relationships/customXml" Target="../ink/ink1926.xml"/><Relationship Id="rId271" Type="http://schemas.openxmlformats.org/officeDocument/2006/relationships/customXml" Target="../ink/ink269.xml"/><Relationship Id="rId131" Type="http://schemas.openxmlformats.org/officeDocument/2006/relationships/customXml" Target="../ink/ink129.xml"/><Relationship Id="rId369" Type="http://schemas.openxmlformats.org/officeDocument/2006/relationships/customXml" Target="../ink/ink367.xml"/><Relationship Id="rId576" Type="http://schemas.openxmlformats.org/officeDocument/2006/relationships/customXml" Target="../ink/ink574.xml"/><Relationship Id="rId783" Type="http://schemas.openxmlformats.org/officeDocument/2006/relationships/customXml" Target="../ink/ink781.xml"/><Relationship Id="rId990" Type="http://schemas.openxmlformats.org/officeDocument/2006/relationships/customXml" Target="../ink/ink988.xml"/><Relationship Id="rId229" Type="http://schemas.openxmlformats.org/officeDocument/2006/relationships/customXml" Target="../ink/ink227.xml"/><Relationship Id="rId436" Type="http://schemas.openxmlformats.org/officeDocument/2006/relationships/customXml" Target="../ink/ink434.xml"/><Relationship Id="rId643" Type="http://schemas.openxmlformats.org/officeDocument/2006/relationships/customXml" Target="../ink/ink641.xml"/><Relationship Id="rId1066" Type="http://schemas.openxmlformats.org/officeDocument/2006/relationships/customXml" Target="../ink/ink1064.xml"/><Relationship Id="rId1273" Type="http://schemas.openxmlformats.org/officeDocument/2006/relationships/customXml" Target="../ink/ink1271.xml"/><Relationship Id="rId1480" Type="http://schemas.openxmlformats.org/officeDocument/2006/relationships/customXml" Target="../ink/ink1478.xml"/><Relationship Id="rId850" Type="http://schemas.openxmlformats.org/officeDocument/2006/relationships/customXml" Target="../ink/ink848.xml"/><Relationship Id="rId948" Type="http://schemas.openxmlformats.org/officeDocument/2006/relationships/customXml" Target="../ink/ink946.xml"/><Relationship Id="rId1133" Type="http://schemas.openxmlformats.org/officeDocument/2006/relationships/customXml" Target="../ink/ink1131.xml"/><Relationship Id="rId1578" Type="http://schemas.openxmlformats.org/officeDocument/2006/relationships/customXml" Target="../ink/ink1576.xml"/><Relationship Id="rId1785" Type="http://schemas.openxmlformats.org/officeDocument/2006/relationships/customXml" Target="../ink/ink1783.xml"/><Relationship Id="rId1992" Type="http://schemas.openxmlformats.org/officeDocument/2006/relationships/customXml" Target="../ink/ink1990.xml"/><Relationship Id="rId77" Type="http://schemas.openxmlformats.org/officeDocument/2006/relationships/customXml" Target="../ink/ink75.xml"/><Relationship Id="rId503" Type="http://schemas.openxmlformats.org/officeDocument/2006/relationships/customXml" Target="../ink/ink501.xml"/><Relationship Id="rId710" Type="http://schemas.openxmlformats.org/officeDocument/2006/relationships/customXml" Target="../ink/ink708.xml"/><Relationship Id="rId808" Type="http://schemas.openxmlformats.org/officeDocument/2006/relationships/customXml" Target="../ink/ink806.xml"/><Relationship Id="rId1340" Type="http://schemas.openxmlformats.org/officeDocument/2006/relationships/customXml" Target="../ink/ink1338.xml"/><Relationship Id="rId1438" Type="http://schemas.openxmlformats.org/officeDocument/2006/relationships/customXml" Target="../ink/ink1436.xml"/><Relationship Id="rId1645" Type="http://schemas.openxmlformats.org/officeDocument/2006/relationships/customXml" Target="../ink/ink1643.xml"/><Relationship Id="rId1200" Type="http://schemas.openxmlformats.org/officeDocument/2006/relationships/customXml" Target="../ink/ink1198.xml"/><Relationship Id="rId1852" Type="http://schemas.openxmlformats.org/officeDocument/2006/relationships/customXml" Target="../ink/ink1850.xml"/><Relationship Id="rId1505" Type="http://schemas.openxmlformats.org/officeDocument/2006/relationships/customXml" Target="../ink/ink1503.xml"/><Relationship Id="rId1712" Type="http://schemas.openxmlformats.org/officeDocument/2006/relationships/customXml" Target="../ink/ink1710.xml"/><Relationship Id="rId293" Type="http://schemas.openxmlformats.org/officeDocument/2006/relationships/customXml" Target="../ink/ink291.xml"/><Relationship Id="rId153" Type="http://schemas.openxmlformats.org/officeDocument/2006/relationships/customXml" Target="../ink/ink151.xml"/><Relationship Id="rId360" Type="http://schemas.openxmlformats.org/officeDocument/2006/relationships/customXml" Target="../ink/ink358.xml"/><Relationship Id="rId598" Type="http://schemas.openxmlformats.org/officeDocument/2006/relationships/customXml" Target="../ink/ink596.xml"/><Relationship Id="rId2041" Type="http://schemas.openxmlformats.org/officeDocument/2006/relationships/customXml" Target="../ink/ink2039.xml"/><Relationship Id="rId220" Type="http://schemas.openxmlformats.org/officeDocument/2006/relationships/customXml" Target="../ink/ink218.xml"/><Relationship Id="rId458" Type="http://schemas.openxmlformats.org/officeDocument/2006/relationships/customXml" Target="../ink/ink456.xml"/><Relationship Id="rId665" Type="http://schemas.openxmlformats.org/officeDocument/2006/relationships/customXml" Target="../ink/ink663.xml"/><Relationship Id="rId872" Type="http://schemas.openxmlformats.org/officeDocument/2006/relationships/customXml" Target="../ink/ink870.xml"/><Relationship Id="rId1088" Type="http://schemas.openxmlformats.org/officeDocument/2006/relationships/customXml" Target="../ink/ink1086.xml"/><Relationship Id="rId1295" Type="http://schemas.openxmlformats.org/officeDocument/2006/relationships/customXml" Target="../ink/ink1293.xml"/><Relationship Id="rId318" Type="http://schemas.openxmlformats.org/officeDocument/2006/relationships/customXml" Target="../ink/ink316.xml"/><Relationship Id="rId525" Type="http://schemas.openxmlformats.org/officeDocument/2006/relationships/customXml" Target="../ink/ink523.xml"/><Relationship Id="rId732" Type="http://schemas.openxmlformats.org/officeDocument/2006/relationships/customXml" Target="../ink/ink730.xml"/><Relationship Id="rId1155" Type="http://schemas.openxmlformats.org/officeDocument/2006/relationships/customXml" Target="../ink/ink1153.xml"/><Relationship Id="rId1362" Type="http://schemas.openxmlformats.org/officeDocument/2006/relationships/customXml" Target="../ink/ink1360.xml"/><Relationship Id="rId99" Type="http://schemas.openxmlformats.org/officeDocument/2006/relationships/customXml" Target="../ink/ink97.xml"/><Relationship Id="rId1015" Type="http://schemas.openxmlformats.org/officeDocument/2006/relationships/customXml" Target="../ink/ink1013.xml"/><Relationship Id="rId1222" Type="http://schemas.openxmlformats.org/officeDocument/2006/relationships/customXml" Target="../ink/ink1220.xml"/><Relationship Id="rId1667" Type="http://schemas.openxmlformats.org/officeDocument/2006/relationships/customXml" Target="../ink/ink1665.xml"/><Relationship Id="rId1874" Type="http://schemas.openxmlformats.org/officeDocument/2006/relationships/customXml" Target="../ink/ink1872.xml"/><Relationship Id="rId1527" Type="http://schemas.openxmlformats.org/officeDocument/2006/relationships/customXml" Target="../ink/ink1525.xml"/><Relationship Id="rId1734" Type="http://schemas.openxmlformats.org/officeDocument/2006/relationships/customXml" Target="../ink/ink1732.xml"/><Relationship Id="rId1941" Type="http://schemas.openxmlformats.org/officeDocument/2006/relationships/customXml" Target="../ink/ink1939.xml"/><Relationship Id="rId26" Type="http://schemas.openxmlformats.org/officeDocument/2006/relationships/customXml" Target="../ink/ink24.xml"/><Relationship Id="rId175" Type="http://schemas.openxmlformats.org/officeDocument/2006/relationships/customXml" Target="../ink/ink173.xml"/><Relationship Id="rId1801" Type="http://schemas.openxmlformats.org/officeDocument/2006/relationships/customXml" Target="../ink/ink1799.xml"/><Relationship Id="rId382" Type="http://schemas.openxmlformats.org/officeDocument/2006/relationships/customXml" Target="../ink/ink380.xml"/><Relationship Id="rId687" Type="http://schemas.openxmlformats.org/officeDocument/2006/relationships/customXml" Target="../ink/ink685.xml"/><Relationship Id="rId242" Type="http://schemas.openxmlformats.org/officeDocument/2006/relationships/customXml" Target="../ink/ink240.xml"/><Relationship Id="rId894" Type="http://schemas.openxmlformats.org/officeDocument/2006/relationships/customXml" Target="../ink/ink892.xml"/><Relationship Id="rId1177" Type="http://schemas.openxmlformats.org/officeDocument/2006/relationships/customXml" Target="../ink/ink1175.xml"/><Relationship Id="rId102" Type="http://schemas.openxmlformats.org/officeDocument/2006/relationships/customXml" Target="../ink/ink100.xml"/><Relationship Id="rId547" Type="http://schemas.openxmlformats.org/officeDocument/2006/relationships/customXml" Target="../ink/ink545.xml"/><Relationship Id="rId754" Type="http://schemas.openxmlformats.org/officeDocument/2006/relationships/customXml" Target="../ink/ink752.xml"/><Relationship Id="rId961" Type="http://schemas.openxmlformats.org/officeDocument/2006/relationships/customXml" Target="../ink/ink959.xml"/><Relationship Id="rId1384" Type="http://schemas.openxmlformats.org/officeDocument/2006/relationships/customXml" Target="../ink/ink1382.xml"/><Relationship Id="rId1591" Type="http://schemas.openxmlformats.org/officeDocument/2006/relationships/customXml" Target="../ink/ink1589.xml"/><Relationship Id="rId1689" Type="http://schemas.openxmlformats.org/officeDocument/2006/relationships/customXml" Target="../ink/ink1687.xml"/><Relationship Id="rId90" Type="http://schemas.openxmlformats.org/officeDocument/2006/relationships/customXml" Target="../ink/ink88.xml"/><Relationship Id="rId407" Type="http://schemas.openxmlformats.org/officeDocument/2006/relationships/customXml" Target="../ink/ink405.xml"/><Relationship Id="rId614" Type="http://schemas.openxmlformats.org/officeDocument/2006/relationships/customXml" Target="../ink/ink612.xml"/><Relationship Id="rId821" Type="http://schemas.openxmlformats.org/officeDocument/2006/relationships/customXml" Target="../ink/ink819.xml"/><Relationship Id="rId1037" Type="http://schemas.openxmlformats.org/officeDocument/2006/relationships/customXml" Target="../ink/ink1035.xml"/><Relationship Id="rId1244" Type="http://schemas.openxmlformats.org/officeDocument/2006/relationships/customXml" Target="../ink/ink1242.xml"/><Relationship Id="rId1451" Type="http://schemas.openxmlformats.org/officeDocument/2006/relationships/customXml" Target="../ink/ink1449.xml"/><Relationship Id="rId1896" Type="http://schemas.openxmlformats.org/officeDocument/2006/relationships/customXml" Target="../ink/ink1894.xml"/><Relationship Id="rId919" Type="http://schemas.openxmlformats.org/officeDocument/2006/relationships/customXml" Target="../ink/ink917.xml"/><Relationship Id="rId1104" Type="http://schemas.openxmlformats.org/officeDocument/2006/relationships/customXml" Target="../ink/ink1102.xml"/><Relationship Id="rId1311" Type="http://schemas.openxmlformats.org/officeDocument/2006/relationships/customXml" Target="../ink/ink1309.xml"/><Relationship Id="rId1549" Type="http://schemas.openxmlformats.org/officeDocument/2006/relationships/customXml" Target="../ink/ink1547.xml"/><Relationship Id="rId1756" Type="http://schemas.openxmlformats.org/officeDocument/2006/relationships/customXml" Target="../ink/ink1754.xml"/><Relationship Id="rId1963" Type="http://schemas.openxmlformats.org/officeDocument/2006/relationships/customXml" Target="../ink/ink1961.xml"/><Relationship Id="rId48" Type="http://schemas.openxmlformats.org/officeDocument/2006/relationships/customXml" Target="../ink/ink46.xml"/><Relationship Id="rId1409" Type="http://schemas.openxmlformats.org/officeDocument/2006/relationships/customXml" Target="../ink/ink1407.xml"/><Relationship Id="rId1616" Type="http://schemas.openxmlformats.org/officeDocument/2006/relationships/customXml" Target="../ink/ink1614.xml"/><Relationship Id="rId1823" Type="http://schemas.openxmlformats.org/officeDocument/2006/relationships/customXml" Target="../ink/ink1821.xml"/><Relationship Id="rId197" Type="http://schemas.openxmlformats.org/officeDocument/2006/relationships/customXml" Target="../ink/ink195.xml"/><Relationship Id="rId264" Type="http://schemas.openxmlformats.org/officeDocument/2006/relationships/customXml" Target="../ink/ink262.xml"/><Relationship Id="rId471" Type="http://schemas.openxmlformats.org/officeDocument/2006/relationships/customXml" Target="../ink/ink469.xml"/><Relationship Id="rId124" Type="http://schemas.openxmlformats.org/officeDocument/2006/relationships/customXml" Target="../ink/ink122.xml"/><Relationship Id="rId569" Type="http://schemas.openxmlformats.org/officeDocument/2006/relationships/customXml" Target="../ink/ink567.xml"/><Relationship Id="rId776" Type="http://schemas.openxmlformats.org/officeDocument/2006/relationships/customXml" Target="../ink/ink774.xml"/><Relationship Id="rId983" Type="http://schemas.openxmlformats.org/officeDocument/2006/relationships/customXml" Target="../ink/ink981.xml"/><Relationship Id="rId1199" Type="http://schemas.openxmlformats.org/officeDocument/2006/relationships/customXml" Target="../ink/ink1197.xml"/><Relationship Id="rId331" Type="http://schemas.openxmlformats.org/officeDocument/2006/relationships/customXml" Target="../ink/ink329.xml"/><Relationship Id="rId429" Type="http://schemas.openxmlformats.org/officeDocument/2006/relationships/customXml" Target="../ink/ink427.xml"/><Relationship Id="rId636" Type="http://schemas.openxmlformats.org/officeDocument/2006/relationships/customXml" Target="../ink/ink634.xml"/><Relationship Id="rId1059" Type="http://schemas.openxmlformats.org/officeDocument/2006/relationships/customXml" Target="../ink/ink1057.xml"/><Relationship Id="rId1266" Type="http://schemas.openxmlformats.org/officeDocument/2006/relationships/customXml" Target="../ink/ink1264.xml"/><Relationship Id="rId1473" Type="http://schemas.openxmlformats.org/officeDocument/2006/relationships/customXml" Target="../ink/ink1471.xml"/><Relationship Id="rId2012" Type="http://schemas.openxmlformats.org/officeDocument/2006/relationships/customXml" Target="../ink/ink2010.xml"/><Relationship Id="rId843" Type="http://schemas.openxmlformats.org/officeDocument/2006/relationships/customXml" Target="../ink/ink841.xml"/><Relationship Id="rId1126" Type="http://schemas.openxmlformats.org/officeDocument/2006/relationships/customXml" Target="../ink/ink1124.xml"/><Relationship Id="rId1680" Type="http://schemas.openxmlformats.org/officeDocument/2006/relationships/customXml" Target="../ink/ink1678.xml"/><Relationship Id="rId1778" Type="http://schemas.openxmlformats.org/officeDocument/2006/relationships/customXml" Target="../ink/ink1776.xml"/><Relationship Id="rId1985" Type="http://schemas.openxmlformats.org/officeDocument/2006/relationships/customXml" Target="../ink/ink1983.xml"/><Relationship Id="rId703" Type="http://schemas.openxmlformats.org/officeDocument/2006/relationships/customXml" Target="../ink/ink701.xml"/><Relationship Id="rId910" Type="http://schemas.openxmlformats.org/officeDocument/2006/relationships/customXml" Target="../ink/ink908.xml"/><Relationship Id="rId1333" Type="http://schemas.openxmlformats.org/officeDocument/2006/relationships/customXml" Target="../ink/ink1331.xml"/><Relationship Id="rId1540" Type="http://schemas.openxmlformats.org/officeDocument/2006/relationships/customXml" Target="../ink/ink1538.xml"/><Relationship Id="rId1638" Type="http://schemas.openxmlformats.org/officeDocument/2006/relationships/customXml" Target="../ink/ink1636.xml"/><Relationship Id="rId1400" Type="http://schemas.openxmlformats.org/officeDocument/2006/relationships/customXml" Target="../ink/ink1398.xml"/><Relationship Id="rId1845" Type="http://schemas.openxmlformats.org/officeDocument/2006/relationships/customXml" Target="../ink/ink1843.xml"/><Relationship Id="rId1705" Type="http://schemas.openxmlformats.org/officeDocument/2006/relationships/customXml" Target="../ink/ink1703.xml"/><Relationship Id="rId1912" Type="http://schemas.openxmlformats.org/officeDocument/2006/relationships/customXml" Target="../ink/ink1910.xml"/><Relationship Id="rId286" Type="http://schemas.openxmlformats.org/officeDocument/2006/relationships/customXml" Target="../ink/ink284.xml"/><Relationship Id="rId493" Type="http://schemas.openxmlformats.org/officeDocument/2006/relationships/customXml" Target="../ink/ink491.xml"/><Relationship Id="rId146" Type="http://schemas.openxmlformats.org/officeDocument/2006/relationships/customXml" Target="../ink/ink144.xml"/><Relationship Id="rId353" Type="http://schemas.openxmlformats.org/officeDocument/2006/relationships/customXml" Target="../ink/ink351.xml"/><Relationship Id="rId560" Type="http://schemas.openxmlformats.org/officeDocument/2006/relationships/customXml" Target="../ink/ink558.xml"/><Relationship Id="rId798" Type="http://schemas.openxmlformats.org/officeDocument/2006/relationships/customXml" Target="../ink/ink796.xml"/><Relationship Id="rId1190" Type="http://schemas.openxmlformats.org/officeDocument/2006/relationships/customXml" Target="../ink/ink1188.xml"/><Relationship Id="rId2034" Type="http://schemas.openxmlformats.org/officeDocument/2006/relationships/customXml" Target="../ink/ink2032.xml"/><Relationship Id="rId213" Type="http://schemas.openxmlformats.org/officeDocument/2006/relationships/customXml" Target="../ink/ink211.xml"/><Relationship Id="rId420" Type="http://schemas.openxmlformats.org/officeDocument/2006/relationships/customXml" Target="../ink/ink418.xml"/><Relationship Id="rId658" Type="http://schemas.openxmlformats.org/officeDocument/2006/relationships/customXml" Target="../ink/ink656.xml"/><Relationship Id="rId865" Type="http://schemas.openxmlformats.org/officeDocument/2006/relationships/customXml" Target="../ink/ink863.xml"/><Relationship Id="rId1050" Type="http://schemas.openxmlformats.org/officeDocument/2006/relationships/customXml" Target="../ink/ink1048.xml"/><Relationship Id="rId1288" Type="http://schemas.openxmlformats.org/officeDocument/2006/relationships/customXml" Target="../ink/ink1286.xml"/><Relationship Id="rId1495" Type="http://schemas.openxmlformats.org/officeDocument/2006/relationships/customXml" Target="../ink/ink1493.xml"/><Relationship Id="rId518" Type="http://schemas.openxmlformats.org/officeDocument/2006/relationships/customXml" Target="../ink/ink516.xml"/><Relationship Id="rId725" Type="http://schemas.openxmlformats.org/officeDocument/2006/relationships/customXml" Target="../ink/ink723.xml"/><Relationship Id="rId932" Type="http://schemas.openxmlformats.org/officeDocument/2006/relationships/customXml" Target="../ink/ink930.xml"/><Relationship Id="rId1148" Type="http://schemas.openxmlformats.org/officeDocument/2006/relationships/customXml" Target="../ink/ink1146.xml"/><Relationship Id="rId1355" Type="http://schemas.openxmlformats.org/officeDocument/2006/relationships/customXml" Target="../ink/ink1353.xml"/><Relationship Id="rId1562" Type="http://schemas.openxmlformats.org/officeDocument/2006/relationships/customXml" Target="../ink/ink1560.xml"/><Relationship Id="rId1008" Type="http://schemas.openxmlformats.org/officeDocument/2006/relationships/customXml" Target="../ink/ink1006.xml"/><Relationship Id="rId1215" Type="http://schemas.openxmlformats.org/officeDocument/2006/relationships/customXml" Target="../ink/ink1213.xml"/><Relationship Id="rId1422" Type="http://schemas.openxmlformats.org/officeDocument/2006/relationships/customXml" Target="../ink/ink1420.xml"/><Relationship Id="rId1867" Type="http://schemas.openxmlformats.org/officeDocument/2006/relationships/customXml" Target="../ink/ink1865.xml"/><Relationship Id="rId61" Type="http://schemas.openxmlformats.org/officeDocument/2006/relationships/customXml" Target="../ink/ink59.xml"/><Relationship Id="rId1727" Type="http://schemas.openxmlformats.org/officeDocument/2006/relationships/customXml" Target="../ink/ink1725.xml"/><Relationship Id="rId1934" Type="http://schemas.openxmlformats.org/officeDocument/2006/relationships/customXml" Target="../ink/ink1932.xml"/><Relationship Id="rId19" Type="http://schemas.openxmlformats.org/officeDocument/2006/relationships/customXml" Target="../ink/ink17.xml"/><Relationship Id="rId168" Type="http://schemas.openxmlformats.org/officeDocument/2006/relationships/customXml" Target="../ink/ink166.xml"/><Relationship Id="rId375" Type="http://schemas.openxmlformats.org/officeDocument/2006/relationships/customXml" Target="../ink/ink373.xml"/><Relationship Id="rId582" Type="http://schemas.openxmlformats.org/officeDocument/2006/relationships/customXml" Target="../ink/ink580.xml"/><Relationship Id="rId3" Type="http://schemas.openxmlformats.org/officeDocument/2006/relationships/customXml" Target="../ink/ink2.xml"/><Relationship Id="rId235" Type="http://schemas.openxmlformats.org/officeDocument/2006/relationships/customXml" Target="../ink/ink233.xml"/><Relationship Id="rId442" Type="http://schemas.openxmlformats.org/officeDocument/2006/relationships/customXml" Target="../ink/ink440.xml"/><Relationship Id="rId887" Type="http://schemas.openxmlformats.org/officeDocument/2006/relationships/customXml" Target="../ink/ink885.xml"/><Relationship Id="rId1072" Type="http://schemas.openxmlformats.org/officeDocument/2006/relationships/customXml" Target="../ink/ink1070.xml"/><Relationship Id="rId302" Type="http://schemas.openxmlformats.org/officeDocument/2006/relationships/customXml" Target="../ink/ink300.xml"/><Relationship Id="rId747" Type="http://schemas.openxmlformats.org/officeDocument/2006/relationships/customXml" Target="../ink/ink745.xml"/><Relationship Id="rId954" Type="http://schemas.openxmlformats.org/officeDocument/2006/relationships/customXml" Target="../ink/ink952.xml"/><Relationship Id="rId1377" Type="http://schemas.openxmlformats.org/officeDocument/2006/relationships/customXml" Target="../ink/ink1375.xml"/><Relationship Id="rId1584" Type="http://schemas.openxmlformats.org/officeDocument/2006/relationships/customXml" Target="../ink/ink1582.xml"/><Relationship Id="rId1791" Type="http://schemas.openxmlformats.org/officeDocument/2006/relationships/customXml" Target="../ink/ink1789.xml"/><Relationship Id="rId83" Type="http://schemas.openxmlformats.org/officeDocument/2006/relationships/customXml" Target="../ink/ink81.xml"/><Relationship Id="rId607" Type="http://schemas.openxmlformats.org/officeDocument/2006/relationships/customXml" Target="../ink/ink605.xml"/><Relationship Id="rId814" Type="http://schemas.openxmlformats.org/officeDocument/2006/relationships/customXml" Target="../ink/ink812.xml"/><Relationship Id="rId1237" Type="http://schemas.openxmlformats.org/officeDocument/2006/relationships/customXml" Target="../ink/ink1235.xml"/><Relationship Id="rId1444" Type="http://schemas.openxmlformats.org/officeDocument/2006/relationships/customXml" Target="../ink/ink1442.xml"/><Relationship Id="rId1651" Type="http://schemas.openxmlformats.org/officeDocument/2006/relationships/customXml" Target="../ink/ink1649.xml"/><Relationship Id="rId1889" Type="http://schemas.openxmlformats.org/officeDocument/2006/relationships/customXml" Target="../ink/ink1887.xml"/><Relationship Id="rId1304" Type="http://schemas.openxmlformats.org/officeDocument/2006/relationships/customXml" Target="../ink/ink1302.xml"/><Relationship Id="rId1511" Type="http://schemas.openxmlformats.org/officeDocument/2006/relationships/customXml" Target="../ink/ink1509.xml"/><Relationship Id="rId1749" Type="http://schemas.openxmlformats.org/officeDocument/2006/relationships/customXml" Target="../ink/ink1747.xml"/><Relationship Id="rId1956" Type="http://schemas.openxmlformats.org/officeDocument/2006/relationships/customXml" Target="../ink/ink1954.xml"/><Relationship Id="rId1609" Type="http://schemas.openxmlformats.org/officeDocument/2006/relationships/customXml" Target="../ink/ink1607.xml"/><Relationship Id="rId1816" Type="http://schemas.openxmlformats.org/officeDocument/2006/relationships/customXml" Target="../ink/ink1814.xml"/><Relationship Id="rId10" Type="http://schemas.openxmlformats.org/officeDocument/2006/relationships/customXml" Target="../ink/ink8.xml"/><Relationship Id="rId397" Type="http://schemas.openxmlformats.org/officeDocument/2006/relationships/customXml" Target="../ink/ink395.xml"/><Relationship Id="rId257" Type="http://schemas.openxmlformats.org/officeDocument/2006/relationships/customXml" Target="../ink/ink255.xml"/><Relationship Id="rId464" Type="http://schemas.openxmlformats.org/officeDocument/2006/relationships/customXml" Target="../ink/ink462.xml"/><Relationship Id="rId1094" Type="http://schemas.openxmlformats.org/officeDocument/2006/relationships/customXml" Target="../ink/ink1092.xml"/><Relationship Id="rId117" Type="http://schemas.openxmlformats.org/officeDocument/2006/relationships/customXml" Target="../ink/ink115.xml"/><Relationship Id="rId671" Type="http://schemas.openxmlformats.org/officeDocument/2006/relationships/customXml" Target="../ink/ink669.xml"/><Relationship Id="rId769" Type="http://schemas.openxmlformats.org/officeDocument/2006/relationships/customXml" Target="../ink/ink767.xml"/><Relationship Id="rId976" Type="http://schemas.openxmlformats.org/officeDocument/2006/relationships/customXml" Target="../ink/ink974.xml"/><Relationship Id="rId1399" Type="http://schemas.openxmlformats.org/officeDocument/2006/relationships/customXml" Target="../ink/ink1397.xml"/><Relationship Id="rId324" Type="http://schemas.openxmlformats.org/officeDocument/2006/relationships/customXml" Target="../ink/ink322.xml"/><Relationship Id="rId531" Type="http://schemas.openxmlformats.org/officeDocument/2006/relationships/customXml" Target="../ink/ink529.xml"/><Relationship Id="rId629" Type="http://schemas.openxmlformats.org/officeDocument/2006/relationships/customXml" Target="../ink/ink627.xml"/><Relationship Id="rId1161" Type="http://schemas.openxmlformats.org/officeDocument/2006/relationships/customXml" Target="../ink/ink1159.xml"/><Relationship Id="rId1259" Type="http://schemas.openxmlformats.org/officeDocument/2006/relationships/customXml" Target="../ink/ink1257.xml"/><Relationship Id="rId1466" Type="http://schemas.openxmlformats.org/officeDocument/2006/relationships/customXml" Target="../ink/ink1464.xml"/><Relationship Id="rId2005" Type="http://schemas.openxmlformats.org/officeDocument/2006/relationships/customXml" Target="../ink/ink2003.xml"/><Relationship Id="rId836" Type="http://schemas.openxmlformats.org/officeDocument/2006/relationships/customXml" Target="../ink/ink834.xml"/><Relationship Id="rId1021" Type="http://schemas.openxmlformats.org/officeDocument/2006/relationships/customXml" Target="../ink/ink1019.xml"/><Relationship Id="rId1119" Type="http://schemas.openxmlformats.org/officeDocument/2006/relationships/customXml" Target="../ink/ink1117.xml"/><Relationship Id="rId1673" Type="http://schemas.openxmlformats.org/officeDocument/2006/relationships/customXml" Target="../ink/ink1671.xml"/><Relationship Id="rId1880" Type="http://schemas.openxmlformats.org/officeDocument/2006/relationships/customXml" Target="../ink/ink1878.xml"/><Relationship Id="rId1978" Type="http://schemas.openxmlformats.org/officeDocument/2006/relationships/customXml" Target="../ink/ink1976.xml"/><Relationship Id="rId903" Type="http://schemas.openxmlformats.org/officeDocument/2006/relationships/customXml" Target="../ink/ink901.xml"/><Relationship Id="rId1326" Type="http://schemas.openxmlformats.org/officeDocument/2006/relationships/customXml" Target="../ink/ink1324.xml"/><Relationship Id="rId1533" Type="http://schemas.openxmlformats.org/officeDocument/2006/relationships/customXml" Target="../ink/ink1531.xml"/><Relationship Id="rId1740" Type="http://schemas.openxmlformats.org/officeDocument/2006/relationships/customXml" Target="../ink/ink1738.xml"/><Relationship Id="rId32" Type="http://schemas.openxmlformats.org/officeDocument/2006/relationships/customXml" Target="../ink/ink30.xml"/><Relationship Id="rId1600" Type="http://schemas.openxmlformats.org/officeDocument/2006/relationships/customXml" Target="../ink/ink1598.xml"/><Relationship Id="rId1838" Type="http://schemas.openxmlformats.org/officeDocument/2006/relationships/customXml" Target="../ink/ink1836.xml"/><Relationship Id="rId181" Type="http://schemas.openxmlformats.org/officeDocument/2006/relationships/customXml" Target="../ink/ink179.xml"/><Relationship Id="rId1905" Type="http://schemas.openxmlformats.org/officeDocument/2006/relationships/customXml" Target="../ink/ink1903.xml"/><Relationship Id="rId279" Type="http://schemas.openxmlformats.org/officeDocument/2006/relationships/customXml" Target="../ink/ink277.xml"/><Relationship Id="rId486" Type="http://schemas.openxmlformats.org/officeDocument/2006/relationships/customXml" Target="../ink/ink484.xml"/><Relationship Id="rId693" Type="http://schemas.openxmlformats.org/officeDocument/2006/relationships/customXml" Target="../ink/ink691.xml"/><Relationship Id="rId139" Type="http://schemas.openxmlformats.org/officeDocument/2006/relationships/customXml" Target="../ink/ink137.xml"/><Relationship Id="rId346" Type="http://schemas.openxmlformats.org/officeDocument/2006/relationships/customXml" Target="../ink/ink344.xml"/><Relationship Id="rId553" Type="http://schemas.openxmlformats.org/officeDocument/2006/relationships/customXml" Target="../ink/ink551.xml"/><Relationship Id="rId760" Type="http://schemas.openxmlformats.org/officeDocument/2006/relationships/customXml" Target="../ink/ink758.xml"/><Relationship Id="rId998" Type="http://schemas.openxmlformats.org/officeDocument/2006/relationships/customXml" Target="../ink/ink996.xml"/><Relationship Id="rId1183" Type="http://schemas.openxmlformats.org/officeDocument/2006/relationships/customXml" Target="../ink/ink1181.xml"/><Relationship Id="rId1390" Type="http://schemas.openxmlformats.org/officeDocument/2006/relationships/customXml" Target="../ink/ink1388.xml"/><Relationship Id="rId2027" Type="http://schemas.openxmlformats.org/officeDocument/2006/relationships/customXml" Target="../ink/ink2025.xml"/><Relationship Id="rId206" Type="http://schemas.openxmlformats.org/officeDocument/2006/relationships/customXml" Target="../ink/ink204.xml"/><Relationship Id="rId413" Type="http://schemas.openxmlformats.org/officeDocument/2006/relationships/customXml" Target="../ink/ink411.xml"/><Relationship Id="rId858" Type="http://schemas.openxmlformats.org/officeDocument/2006/relationships/customXml" Target="../ink/ink856.xml"/><Relationship Id="rId1043" Type="http://schemas.openxmlformats.org/officeDocument/2006/relationships/customXml" Target="../ink/ink1041.xml"/><Relationship Id="rId1488" Type="http://schemas.openxmlformats.org/officeDocument/2006/relationships/customXml" Target="../ink/ink1486.xml"/><Relationship Id="rId1695" Type="http://schemas.openxmlformats.org/officeDocument/2006/relationships/customXml" Target="../ink/ink1693.xml"/><Relationship Id="rId620" Type="http://schemas.openxmlformats.org/officeDocument/2006/relationships/customXml" Target="../ink/ink618.xml"/><Relationship Id="rId718" Type="http://schemas.openxmlformats.org/officeDocument/2006/relationships/customXml" Target="../ink/ink716.xml"/><Relationship Id="rId925" Type="http://schemas.openxmlformats.org/officeDocument/2006/relationships/customXml" Target="../ink/ink923.xml"/><Relationship Id="rId1250" Type="http://schemas.openxmlformats.org/officeDocument/2006/relationships/customXml" Target="../ink/ink1248.xml"/><Relationship Id="rId1348" Type="http://schemas.openxmlformats.org/officeDocument/2006/relationships/customXml" Target="../ink/ink1346.xml"/><Relationship Id="rId1555" Type="http://schemas.openxmlformats.org/officeDocument/2006/relationships/customXml" Target="../ink/ink1553.xml"/><Relationship Id="rId1762" Type="http://schemas.openxmlformats.org/officeDocument/2006/relationships/customXml" Target="../ink/ink1760.xml"/><Relationship Id="rId1110" Type="http://schemas.openxmlformats.org/officeDocument/2006/relationships/customXml" Target="../ink/ink1108.xml"/><Relationship Id="rId1208" Type="http://schemas.openxmlformats.org/officeDocument/2006/relationships/customXml" Target="../ink/ink1206.xml"/><Relationship Id="rId1415" Type="http://schemas.openxmlformats.org/officeDocument/2006/relationships/customXml" Target="../ink/ink1413.xml"/><Relationship Id="rId54" Type="http://schemas.openxmlformats.org/officeDocument/2006/relationships/customXml" Target="../ink/ink52.xml"/><Relationship Id="rId1622" Type="http://schemas.openxmlformats.org/officeDocument/2006/relationships/customXml" Target="../ink/ink1620.xml"/><Relationship Id="rId1927" Type="http://schemas.openxmlformats.org/officeDocument/2006/relationships/customXml" Target="../ink/ink1925.xml"/><Relationship Id="rId270" Type="http://schemas.openxmlformats.org/officeDocument/2006/relationships/customXml" Target="../ink/ink268.xml"/><Relationship Id="rId130" Type="http://schemas.openxmlformats.org/officeDocument/2006/relationships/customXml" Target="../ink/ink128.xml"/><Relationship Id="rId368" Type="http://schemas.openxmlformats.org/officeDocument/2006/relationships/customXml" Target="../ink/ink366.xml"/><Relationship Id="rId575" Type="http://schemas.openxmlformats.org/officeDocument/2006/relationships/customXml" Target="../ink/ink573.xml"/><Relationship Id="rId782" Type="http://schemas.openxmlformats.org/officeDocument/2006/relationships/customXml" Target="../ink/ink780.xml"/><Relationship Id="rId2049" Type="http://schemas.openxmlformats.org/officeDocument/2006/relationships/customXml" Target="../ink/ink2047.xml"/><Relationship Id="rId228" Type="http://schemas.openxmlformats.org/officeDocument/2006/relationships/customXml" Target="../ink/ink226.xml"/><Relationship Id="rId435" Type="http://schemas.openxmlformats.org/officeDocument/2006/relationships/customXml" Target="../ink/ink433.xml"/><Relationship Id="rId642" Type="http://schemas.openxmlformats.org/officeDocument/2006/relationships/customXml" Target="../ink/ink640.xml"/><Relationship Id="rId1065" Type="http://schemas.openxmlformats.org/officeDocument/2006/relationships/customXml" Target="../ink/ink1063.xml"/><Relationship Id="rId1272" Type="http://schemas.openxmlformats.org/officeDocument/2006/relationships/customXml" Target="../ink/ink1270.xml"/><Relationship Id="rId502" Type="http://schemas.openxmlformats.org/officeDocument/2006/relationships/customXml" Target="../ink/ink500.xml"/><Relationship Id="rId947" Type="http://schemas.openxmlformats.org/officeDocument/2006/relationships/customXml" Target="../ink/ink945.xml"/><Relationship Id="rId1132" Type="http://schemas.openxmlformats.org/officeDocument/2006/relationships/customXml" Target="../ink/ink1130.xml"/><Relationship Id="rId1577" Type="http://schemas.openxmlformats.org/officeDocument/2006/relationships/customXml" Target="../ink/ink1575.xml"/><Relationship Id="rId1784" Type="http://schemas.openxmlformats.org/officeDocument/2006/relationships/customXml" Target="../ink/ink1782.xml"/><Relationship Id="rId1991" Type="http://schemas.openxmlformats.org/officeDocument/2006/relationships/customXml" Target="../ink/ink1989.xml"/><Relationship Id="rId76" Type="http://schemas.openxmlformats.org/officeDocument/2006/relationships/customXml" Target="../ink/ink74.xml"/><Relationship Id="rId807" Type="http://schemas.openxmlformats.org/officeDocument/2006/relationships/customXml" Target="../ink/ink805.xml"/><Relationship Id="rId1437" Type="http://schemas.openxmlformats.org/officeDocument/2006/relationships/customXml" Target="../ink/ink1435.xml"/><Relationship Id="rId1644" Type="http://schemas.openxmlformats.org/officeDocument/2006/relationships/customXml" Target="../ink/ink1642.xml"/><Relationship Id="rId1851" Type="http://schemas.openxmlformats.org/officeDocument/2006/relationships/customXml" Target="../ink/ink1849.xml"/><Relationship Id="rId1504" Type="http://schemas.openxmlformats.org/officeDocument/2006/relationships/customXml" Target="../ink/ink1502.xml"/><Relationship Id="rId1711" Type="http://schemas.openxmlformats.org/officeDocument/2006/relationships/customXml" Target="../ink/ink1709.xml"/><Relationship Id="rId1949" Type="http://schemas.openxmlformats.org/officeDocument/2006/relationships/customXml" Target="../ink/ink1947.xml"/><Relationship Id="rId292" Type="http://schemas.openxmlformats.org/officeDocument/2006/relationships/customXml" Target="../ink/ink290.xml"/><Relationship Id="rId1809" Type="http://schemas.openxmlformats.org/officeDocument/2006/relationships/customXml" Target="../ink/ink1807.xml"/><Relationship Id="rId597" Type="http://schemas.openxmlformats.org/officeDocument/2006/relationships/customXml" Target="../ink/ink595.xml"/><Relationship Id="rId152" Type="http://schemas.openxmlformats.org/officeDocument/2006/relationships/customXml" Target="../ink/ink150.xml"/><Relationship Id="rId457" Type="http://schemas.openxmlformats.org/officeDocument/2006/relationships/customXml" Target="../ink/ink455.xml"/><Relationship Id="rId1087" Type="http://schemas.openxmlformats.org/officeDocument/2006/relationships/customXml" Target="../ink/ink1085.xml"/><Relationship Id="rId1294" Type="http://schemas.openxmlformats.org/officeDocument/2006/relationships/customXml" Target="../ink/ink1292.xml"/><Relationship Id="rId2040" Type="http://schemas.openxmlformats.org/officeDocument/2006/relationships/customXml" Target="../ink/ink2038.xml"/><Relationship Id="rId664" Type="http://schemas.openxmlformats.org/officeDocument/2006/relationships/customXml" Target="../ink/ink662.xml"/><Relationship Id="rId871" Type="http://schemas.openxmlformats.org/officeDocument/2006/relationships/customXml" Target="../ink/ink869.xml"/><Relationship Id="rId969" Type="http://schemas.openxmlformats.org/officeDocument/2006/relationships/customXml" Target="../ink/ink967.xml"/><Relationship Id="rId1599" Type="http://schemas.openxmlformats.org/officeDocument/2006/relationships/customXml" Target="../ink/ink1597.xml"/><Relationship Id="rId317" Type="http://schemas.openxmlformats.org/officeDocument/2006/relationships/customXml" Target="../ink/ink315.xml"/><Relationship Id="rId524" Type="http://schemas.openxmlformats.org/officeDocument/2006/relationships/customXml" Target="../ink/ink522.xml"/><Relationship Id="rId731" Type="http://schemas.openxmlformats.org/officeDocument/2006/relationships/customXml" Target="../ink/ink729.xml"/><Relationship Id="rId1154" Type="http://schemas.openxmlformats.org/officeDocument/2006/relationships/customXml" Target="../ink/ink1152.xml"/><Relationship Id="rId1361" Type="http://schemas.openxmlformats.org/officeDocument/2006/relationships/customXml" Target="../ink/ink1359.xml"/><Relationship Id="rId1459" Type="http://schemas.openxmlformats.org/officeDocument/2006/relationships/customXml" Target="../ink/ink1457.xml"/><Relationship Id="rId98" Type="http://schemas.openxmlformats.org/officeDocument/2006/relationships/customXml" Target="../ink/ink96.xml"/><Relationship Id="rId829" Type="http://schemas.openxmlformats.org/officeDocument/2006/relationships/customXml" Target="../ink/ink827.xml"/><Relationship Id="rId1014" Type="http://schemas.openxmlformats.org/officeDocument/2006/relationships/customXml" Target="../ink/ink1012.xml"/><Relationship Id="rId1221" Type="http://schemas.openxmlformats.org/officeDocument/2006/relationships/customXml" Target="../ink/ink1219.xml"/><Relationship Id="rId1666" Type="http://schemas.openxmlformats.org/officeDocument/2006/relationships/customXml" Target="../ink/ink1664.xml"/><Relationship Id="rId1873" Type="http://schemas.openxmlformats.org/officeDocument/2006/relationships/customXml" Target="../ink/ink1871.xml"/><Relationship Id="rId1319" Type="http://schemas.openxmlformats.org/officeDocument/2006/relationships/customXml" Target="../ink/ink1317.xml"/><Relationship Id="rId1526" Type="http://schemas.openxmlformats.org/officeDocument/2006/relationships/customXml" Target="../ink/ink1524.xml"/><Relationship Id="rId1733" Type="http://schemas.openxmlformats.org/officeDocument/2006/relationships/customXml" Target="../ink/ink1731.xml"/><Relationship Id="rId1940" Type="http://schemas.openxmlformats.org/officeDocument/2006/relationships/customXml" Target="../ink/ink1938.xml"/><Relationship Id="rId25" Type="http://schemas.openxmlformats.org/officeDocument/2006/relationships/customXml" Target="../ink/ink23.xml"/><Relationship Id="rId1800" Type="http://schemas.openxmlformats.org/officeDocument/2006/relationships/customXml" Target="../ink/ink1798.xml"/><Relationship Id="rId174" Type="http://schemas.openxmlformats.org/officeDocument/2006/relationships/customXml" Target="../ink/ink172.xml"/><Relationship Id="rId381" Type="http://schemas.openxmlformats.org/officeDocument/2006/relationships/customXml" Target="../ink/ink379.xml"/><Relationship Id="rId241" Type="http://schemas.openxmlformats.org/officeDocument/2006/relationships/customXml" Target="../ink/ink239.xml"/><Relationship Id="rId479" Type="http://schemas.openxmlformats.org/officeDocument/2006/relationships/customXml" Target="../ink/ink477.xml"/><Relationship Id="rId686" Type="http://schemas.openxmlformats.org/officeDocument/2006/relationships/customXml" Target="../ink/ink684.xml"/><Relationship Id="rId893" Type="http://schemas.openxmlformats.org/officeDocument/2006/relationships/customXml" Target="../ink/ink891.xml"/><Relationship Id="rId339" Type="http://schemas.openxmlformats.org/officeDocument/2006/relationships/customXml" Target="../ink/ink337.xml"/><Relationship Id="rId546" Type="http://schemas.openxmlformats.org/officeDocument/2006/relationships/customXml" Target="../ink/ink544.xml"/><Relationship Id="rId753" Type="http://schemas.openxmlformats.org/officeDocument/2006/relationships/customXml" Target="../ink/ink751.xml"/><Relationship Id="rId1176" Type="http://schemas.openxmlformats.org/officeDocument/2006/relationships/customXml" Target="../ink/ink1174.xml"/><Relationship Id="rId1383" Type="http://schemas.openxmlformats.org/officeDocument/2006/relationships/customXml" Target="../ink/ink1381.xml"/><Relationship Id="rId101" Type="http://schemas.openxmlformats.org/officeDocument/2006/relationships/customXml" Target="../ink/ink99.xml"/><Relationship Id="rId406" Type="http://schemas.openxmlformats.org/officeDocument/2006/relationships/customXml" Target="../ink/ink404.xml"/><Relationship Id="rId960" Type="http://schemas.openxmlformats.org/officeDocument/2006/relationships/customXml" Target="../ink/ink958.xml"/><Relationship Id="rId1036" Type="http://schemas.openxmlformats.org/officeDocument/2006/relationships/customXml" Target="../ink/ink1034.xml"/><Relationship Id="rId1243" Type="http://schemas.openxmlformats.org/officeDocument/2006/relationships/customXml" Target="../ink/ink1241.xml"/><Relationship Id="rId1590" Type="http://schemas.openxmlformats.org/officeDocument/2006/relationships/customXml" Target="../ink/ink1588.xml"/><Relationship Id="rId1688" Type="http://schemas.openxmlformats.org/officeDocument/2006/relationships/customXml" Target="../ink/ink1686.xml"/><Relationship Id="rId1895" Type="http://schemas.openxmlformats.org/officeDocument/2006/relationships/customXml" Target="../ink/ink1893.xml"/><Relationship Id="rId613" Type="http://schemas.openxmlformats.org/officeDocument/2006/relationships/customXml" Target="../ink/ink611.xml"/><Relationship Id="rId820" Type="http://schemas.openxmlformats.org/officeDocument/2006/relationships/customXml" Target="../ink/ink818.xml"/><Relationship Id="rId918" Type="http://schemas.openxmlformats.org/officeDocument/2006/relationships/customXml" Target="../ink/ink916.xml"/><Relationship Id="rId1450" Type="http://schemas.openxmlformats.org/officeDocument/2006/relationships/customXml" Target="../ink/ink1448.xml"/><Relationship Id="rId1548" Type="http://schemas.openxmlformats.org/officeDocument/2006/relationships/customXml" Target="../ink/ink1546.xml"/><Relationship Id="rId1755" Type="http://schemas.openxmlformats.org/officeDocument/2006/relationships/customXml" Target="../ink/ink1753.xml"/><Relationship Id="rId1103" Type="http://schemas.openxmlformats.org/officeDocument/2006/relationships/customXml" Target="../ink/ink1101.xml"/><Relationship Id="rId1310" Type="http://schemas.openxmlformats.org/officeDocument/2006/relationships/customXml" Target="../ink/ink1308.xml"/><Relationship Id="rId1408" Type="http://schemas.openxmlformats.org/officeDocument/2006/relationships/customXml" Target="../ink/ink1406.xml"/><Relationship Id="rId1962" Type="http://schemas.openxmlformats.org/officeDocument/2006/relationships/customXml" Target="../ink/ink1960.xml"/><Relationship Id="rId47" Type="http://schemas.openxmlformats.org/officeDocument/2006/relationships/customXml" Target="../ink/ink45.xml"/><Relationship Id="rId1615" Type="http://schemas.openxmlformats.org/officeDocument/2006/relationships/customXml" Target="../ink/ink1613.xml"/><Relationship Id="rId1822" Type="http://schemas.openxmlformats.org/officeDocument/2006/relationships/customXml" Target="../ink/ink1820.xml"/><Relationship Id="rId196" Type="http://schemas.openxmlformats.org/officeDocument/2006/relationships/customXml" Target="../ink/ink194.xml"/><Relationship Id="rId263" Type="http://schemas.openxmlformats.org/officeDocument/2006/relationships/customXml" Target="../ink/ink261.xml"/><Relationship Id="rId470" Type="http://schemas.openxmlformats.org/officeDocument/2006/relationships/customXml" Target="../ink/ink468.xml"/><Relationship Id="rId123" Type="http://schemas.openxmlformats.org/officeDocument/2006/relationships/customXml" Target="../ink/ink121.xml"/><Relationship Id="rId330" Type="http://schemas.openxmlformats.org/officeDocument/2006/relationships/customXml" Target="../ink/ink328.xml"/><Relationship Id="rId568" Type="http://schemas.openxmlformats.org/officeDocument/2006/relationships/customXml" Target="../ink/ink566.xml"/><Relationship Id="rId775" Type="http://schemas.openxmlformats.org/officeDocument/2006/relationships/customXml" Target="../ink/ink773.xml"/><Relationship Id="rId982" Type="http://schemas.openxmlformats.org/officeDocument/2006/relationships/customXml" Target="../ink/ink980.xml"/><Relationship Id="rId1198" Type="http://schemas.openxmlformats.org/officeDocument/2006/relationships/customXml" Target="../ink/ink1196.xml"/><Relationship Id="rId2011" Type="http://schemas.openxmlformats.org/officeDocument/2006/relationships/customXml" Target="../ink/ink2009.xml"/><Relationship Id="rId428" Type="http://schemas.openxmlformats.org/officeDocument/2006/relationships/customXml" Target="../ink/ink426.xml"/><Relationship Id="rId635" Type="http://schemas.openxmlformats.org/officeDocument/2006/relationships/customXml" Target="../ink/ink633.xml"/><Relationship Id="rId842" Type="http://schemas.openxmlformats.org/officeDocument/2006/relationships/customXml" Target="../ink/ink840.xml"/><Relationship Id="rId1058" Type="http://schemas.openxmlformats.org/officeDocument/2006/relationships/customXml" Target="../ink/ink1056.xml"/><Relationship Id="rId1265" Type="http://schemas.openxmlformats.org/officeDocument/2006/relationships/customXml" Target="../ink/ink1263.xml"/><Relationship Id="rId1472" Type="http://schemas.openxmlformats.org/officeDocument/2006/relationships/customXml" Target="../ink/ink1470.xml"/><Relationship Id="rId702" Type="http://schemas.openxmlformats.org/officeDocument/2006/relationships/customXml" Target="../ink/ink700.xml"/><Relationship Id="rId1125" Type="http://schemas.openxmlformats.org/officeDocument/2006/relationships/customXml" Target="../ink/ink1123.xml"/><Relationship Id="rId1332" Type="http://schemas.openxmlformats.org/officeDocument/2006/relationships/customXml" Target="../ink/ink1330.xml"/><Relationship Id="rId1777" Type="http://schemas.openxmlformats.org/officeDocument/2006/relationships/customXml" Target="../ink/ink1775.xml"/><Relationship Id="rId1984" Type="http://schemas.openxmlformats.org/officeDocument/2006/relationships/customXml" Target="../ink/ink1982.xml"/><Relationship Id="rId69" Type="http://schemas.openxmlformats.org/officeDocument/2006/relationships/customXml" Target="../ink/ink67.xml"/><Relationship Id="rId1637" Type="http://schemas.openxmlformats.org/officeDocument/2006/relationships/customXml" Target="../ink/ink1635.xml"/><Relationship Id="rId1844" Type="http://schemas.openxmlformats.org/officeDocument/2006/relationships/customXml" Target="../ink/ink1842.xml"/><Relationship Id="rId1704" Type="http://schemas.openxmlformats.org/officeDocument/2006/relationships/customXml" Target="../ink/ink1702.xml"/><Relationship Id="rId285" Type="http://schemas.openxmlformats.org/officeDocument/2006/relationships/customXml" Target="../ink/ink283.xml"/><Relationship Id="rId1911" Type="http://schemas.openxmlformats.org/officeDocument/2006/relationships/customXml" Target="../ink/ink1909.xml"/><Relationship Id="rId492" Type="http://schemas.openxmlformats.org/officeDocument/2006/relationships/customXml" Target="../ink/ink490.xml"/><Relationship Id="rId797" Type="http://schemas.openxmlformats.org/officeDocument/2006/relationships/customXml" Target="../ink/ink795.xml"/><Relationship Id="rId145" Type="http://schemas.openxmlformats.org/officeDocument/2006/relationships/customXml" Target="../ink/ink143.xml"/><Relationship Id="rId352" Type="http://schemas.openxmlformats.org/officeDocument/2006/relationships/customXml" Target="../ink/ink350.xml"/><Relationship Id="rId1287" Type="http://schemas.openxmlformats.org/officeDocument/2006/relationships/customXml" Target="../ink/ink1285.xml"/><Relationship Id="rId2033" Type="http://schemas.openxmlformats.org/officeDocument/2006/relationships/customXml" Target="../ink/ink2031.xml"/><Relationship Id="rId212" Type="http://schemas.openxmlformats.org/officeDocument/2006/relationships/customXml" Target="../ink/ink210.xml"/><Relationship Id="rId657" Type="http://schemas.openxmlformats.org/officeDocument/2006/relationships/customXml" Target="../ink/ink655.xml"/><Relationship Id="rId864" Type="http://schemas.openxmlformats.org/officeDocument/2006/relationships/customXml" Target="../ink/ink862.xml"/><Relationship Id="rId1494" Type="http://schemas.openxmlformats.org/officeDocument/2006/relationships/customXml" Target="../ink/ink1492.xml"/><Relationship Id="rId1799" Type="http://schemas.openxmlformats.org/officeDocument/2006/relationships/customXml" Target="../ink/ink1797.xml"/><Relationship Id="rId517" Type="http://schemas.openxmlformats.org/officeDocument/2006/relationships/customXml" Target="../ink/ink515.xml"/><Relationship Id="rId724" Type="http://schemas.openxmlformats.org/officeDocument/2006/relationships/customXml" Target="../ink/ink722.xml"/><Relationship Id="rId931" Type="http://schemas.openxmlformats.org/officeDocument/2006/relationships/customXml" Target="../ink/ink929.xml"/><Relationship Id="rId1147" Type="http://schemas.openxmlformats.org/officeDocument/2006/relationships/customXml" Target="../ink/ink1145.xml"/><Relationship Id="rId1354" Type="http://schemas.openxmlformats.org/officeDocument/2006/relationships/customXml" Target="../ink/ink1352.xml"/><Relationship Id="rId1561" Type="http://schemas.openxmlformats.org/officeDocument/2006/relationships/customXml" Target="../ink/ink1559.xml"/><Relationship Id="rId60" Type="http://schemas.openxmlformats.org/officeDocument/2006/relationships/customXml" Target="../ink/ink58.xml"/><Relationship Id="rId1007" Type="http://schemas.openxmlformats.org/officeDocument/2006/relationships/customXml" Target="../ink/ink1005.xml"/><Relationship Id="rId1214" Type="http://schemas.openxmlformats.org/officeDocument/2006/relationships/customXml" Target="../ink/ink1212.xml"/><Relationship Id="rId1421" Type="http://schemas.openxmlformats.org/officeDocument/2006/relationships/customXml" Target="../ink/ink1419.xml"/><Relationship Id="rId1659" Type="http://schemas.openxmlformats.org/officeDocument/2006/relationships/customXml" Target="../ink/ink1657.xml"/><Relationship Id="rId1866" Type="http://schemas.openxmlformats.org/officeDocument/2006/relationships/customXml" Target="../ink/ink1864.xml"/><Relationship Id="rId1519" Type="http://schemas.openxmlformats.org/officeDocument/2006/relationships/customXml" Target="../ink/ink1517.xml"/><Relationship Id="rId1726" Type="http://schemas.openxmlformats.org/officeDocument/2006/relationships/customXml" Target="../ink/ink1724.xml"/><Relationship Id="rId1933" Type="http://schemas.openxmlformats.org/officeDocument/2006/relationships/customXml" Target="../ink/ink1931.xml"/><Relationship Id="rId18" Type="http://schemas.openxmlformats.org/officeDocument/2006/relationships/customXml" Target="../ink/ink16.xml"/><Relationship Id="rId167" Type="http://schemas.openxmlformats.org/officeDocument/2006/relationships/customXml" Target="../ink/ink165.xml"/><Relationship Id="rId374" Type="http://schemas.openxmlformats.org/officeDocument/2006/relationships/customXml" Target="../ink/ink372.xml"/><Relationship Id="rId581" Type="http://schemas.openxmlformats.org/officeDocument/2006/relationships/customXml" Target="../ink/ink579.xml"/><Relationship Id="rId234" Type="http://schemas.openxmlformats.org/officeDocument/2006/relationships/customXml" Target="../ink/ink232.xml"/><Relationship Id="rId679" Type="http://schemas.openxmlformats.org/officeDocument/2006/relationships/customXml" Target="../ink/ink677.xml"/><Relationship Id="rId886" Type="http://schemas.openxmlformats.org/officeDocument/2006/relationships/customXml" Target="../ink/ink884.xml"/><Relationship Id="rId2" Type="http://schemas.openxmlformats.org/officeDocument/2006/relationships/image" Target="../media/image2.png"/><Relationship Id="rId441" Type="http://schemas.openxmlformats.org/officeDocument/2006/relationships/customXml" Target="../ink/ink439.xml"/><Relationship Id="rId539" Type="http://schemas.openxmlformats.org/officeDocument/2006/relationships/customXml" Target="../ink/ink537.xml"/><Relationship Id="rId746" Type="http://schemas.openxmlformats.org/officeDocument/2006/relationships/customXml" Target="../ink/ink744.xml"/><Relationship Id="rId1071" Type="http://schemas.openxmlformats.org/officeDocument/2006/relationships/customXml" Target="../ink/ink1069.xml"/><Relationship Id="rId1169" Type="http://schemas.openxmlformats.org/officeDocument/2006/relationships/customXml" Target="../ink/ink1167.xml"/><Relationship Id="rId1376" Type="http://schemas.openxmlformats.org/officeDocument/2006/relationships/customXml" Target="../ink/ink1374.xml"/><Relationship Id="rId1583" Type="http://schemas.openxmlformats.org/officeDocument/2006/relationships/customXml" Target="../ink/ink1581.xml"/><Relationship Id="rId301" Type="http://schemas.openxmlformats.org/officeDocument/2006/relationships/customXml" Target="../ink/ink299.xml"/><Relationship Id="rId953" Type="http://schemas.openxmlformats.org/officeDocument/2006/relationships/customXml" Target="../ink/ink951.xml"/><Relationship Id="rId1029" Type="http://schemas.openxmlformats.org/officeDocument/2006/relationships/customXml" Target="../ink/ink1027.xml"/><Relationship Id="rId1236" Type="http://schemas.openxmlformats.org/officeDocument/2006/relationships/customXml" Target="../ink/ink1234.xml"/><Relationship Id="rId1790" Type="http://schemas.openxmlformats.org/officeDocument/2006/relationships/customXml" Target="../ink/ink1788.xml"/><Relationship Id="rId1888" Type="http://schemas.openxmlformats.org/officeDocument/2006/relationships/customXml" Target="../ink/ink1886.xml"/><Relationship Id="rId82" Type="http://schemas.openxmlformats.org/officeDocument/2006/relationships/customXml" Target="../ink/ink80.xml"/><Relationship Id="rId606" Type="http://schemas.openxmlformats.org/officeDocument/2006/relationships/customXml" Target="../ink/ink604.xml"/><Relationship Id="rId813" Type="http://schemas.openxmlformats.org/officeDocument/2006/relationships/customXml" Target="../ink/ink811.xml"/><Relationship Id="rId1443" Type="http://schemas.openxmlformats.org/officeDocument/2006/relationships/customXml" Target="../ink/ink1441.xml"/><Relationship Id="rId1650" Type="http://schemas.openxmlformats.org/officeDocument/2006/relationships/customXml" Target="../ink/ink1648.xml"/><Relationship Id="rId1748" Type="http://schemas.openxmlformats.org/officeDocument/2006/relationships/customXml" Target="../ink/ink1746.xml"/><Relationship Id="rId1303" Type="http://schemas.openxmlformats.org/officeDocument/2006/relationships/customXml" Target="../ink/ink1301.xml"/><Relationship Id="rId1510" Type="http://schemas.openxmlformats.org/officeDocument/2006/relationships/customXml" Target="../ink/ink1508.xml"/><Relationship Id="rId1955" Type="http://schemas.openxmlformats.org/officeDocument/2006/relationships/customXml" Target="../ink/ink1953.xml"/><Relationship Id="rId1608" Type="http://schemas.openxmlformats.org/officeDocument/2006/relationships/customXml" Target="../ink/ink1606.xml"/><Relationship Id="rId1815" Type="http://schemas.openxmlformats.org/officeDocument/2006/relationships/customXml" Target="../ink/ink1813.xml"/><Relationship Id="rId189" Type="http://schemas.openxmlformats.org/officeDocument/2006/relationships/customXml" Target="../ink/ink187.xml"/><Relationship Id="rId396" Type="http://schemas.openxmlformats.org/officeDocument/2006/relationships/customXml" Target="../ink/ink394.xml"/><Relationship Id="rId256" Type="http://schemas.openxmlformats.org/officeDocument/2006/relationships/customXml" Target="../ink/ink254.xml"/><Relationship Id="rId463" Type="http://schemas.openxmlformats.org/officeDocument/2006/relationships/customXml" Target="../ink/ink461.xml"/><Relationship Id="rId670" Type="http://schemas.openxmlformats.org/officeDocument/2006/relationships/customXml" Target="../ink/ink668.xml"/><Relationship Id="rId1093" Type="http://schemas.openxmlformats.org/officeDocument/2006/relationships/customXml" Target="../ink/ink1091.xml"/><Relationship Id="rId116" Type="http://schemas.openxmlformats.org/officeDocument/2006/relationships/customXml" Target="../ink/ink114.xml"/><Relationship Id="rId323" Type="http://schemas.openxmlformats.org/officeDocument/2006/relationships/customXml" Target="../ink/ink321.xml"/><Relationship Id="rId530" Type="http://schemas.openxmlformats.org/officeDocument/2006/relationships/customXml" Target="../ink/ink528.xml"/><Relationship Id="rId768" Type="http://schemas.openxmlformats.org/officeDocument/2006/relationships/customXml" Target="../ink/ink766.xml"/><Relationship Id="rId975" Type="http://schemas.openxmlformats.org/officeDocument/2006/relationships/customXml" Target="../ink/ink973.xml"/><Relationship Id="rId1160" Type="http://schemas.openxmlformats.org/officeDocument/2006/relationships/customXml" Target="../ink/ink1158.xml"/><Relationship Id="rId1398" Type="http://schemas.openxmlformats.org/officeDocument/2006/relationships/customXml" Target="../ink/ink1396.xml"/><Relationship Id="rId2004" Type="http://schemas.openxmlformats.org/officeDocument/2006/relationships/customXml" Target="../ink/ink2002.xml"/><Relationship Id="rId628" Type="http://schemas.openxmlformats.org/officeDocument/2006/relationships/customXml" Target="../ink/ink626.xml"/><Relationship Id="rId835" Type="http://schemas.openxmlformats.org/officeDocument/2006/relationships/customXml" Target="../ink/ink833.xml"/><Relationship Id="rId1258" Type="http://schemas.openxmlformats.org/officeDocument/2006/relationships/customXml" Target="../ink/ink1256.xml"/><Relationship Id="rId1465" Type="http://schemas.openxmlformats.org/officeDocument/2006/relationships/customXml" Target="../ink/ink1463.xml"/><Relationship Id="rId1672" Type="http://schemas.openxmlformats.org/officeDocument/2006/relationships/customXml" Target="../ink/ink1670.xml"/><Relationship Id="rId1020" Type="http://schemas.openxmlformats.org/officeDocument/2006/relationships/customXml" Target="../ink/ink1018.xml"/><Relationship Id="rId1118" Type="http://schemas.openxmlformats.org/officeDocument/2006/relationships/customXml" Target="../ink/ink1116.xml"/><Relationship Id="rId1325" Type="http://schemas.openxmlformats.org/officeDocument/2006/relationships/customXml" Target="../ink/ink1323.xml"/><Relationship Id="rId1532" Type="http://schemas.openxmlformats.org/officeDocument/2006/relationships/customXml" Target="../ink/ink1530.xml"/><Relationship Id="rId1977" Type="http://schemas.openxmlformats.org/officeDocument/2006/relationships/customXml" Target="../ink/ink1975.xml"/><Relationship Id="rId902" Type="http://schemas.openxmlformats.org/officeDocument/2006/relationships/customXml" Target="../ink/ink900.xml"/><Relationship Id="rId1837" Type="http://schemas.openxmlformats.org/officeDocument/2006/relationships/customXml" Target="../ink/ink1835.xml"/><Relationship Id="rId31" Type="http://schemas.openxmlformats.org/officeDocument/2006/relationships/customXml" Target="../ink/ink29.xml"/><Relationship Id="rId180" Type="http://schemas.openxmlformats.org/officeDocument/2006/relationships/customXml" Target="../ink/ink178.xml"/><Relationship Id="rId278" Type="http://schemas.openxmlformats.org/officeDocument/2006/relationships/customXml" Target="../ink/ink276.xml"/><Relationship Id="rId1904" Type="http://schemas.openxmlformats.org/officeDocument/2006/relationships/customXml" Target="../ink/ink1902.xml"/><Relationship Id="rId485" Type="http://schemas.openxmlformats.org/officeDocument/2006/relationships/customXml" Target="../ink/ink483.xml"/><Relationship Id="rId692" Type="http://schemas.openxmlformats.org/officeDocument/2006/relationships/customXml" Target="../ink/ink690.xml"/><Relationship Id="rId138" Type="http://schemas.openxmlformats.org/officeDocument/2006/relationships/customXml" Target="../ink/ink136.xml"/><Relationship Id="rId345" Type="http://schemas.openxmlformats.org/officeDocument/2006/relationships/customXml" Target="../ink/ink343.xml"/><Relationship Id="rId552" Type="http://schemas.openxmlformats.org/officeDocument/2006/relationships/customXml" Target="../ink/ink550.xml"/><Relationship Id="rId997" Type="http://schemas.openxmlformats.org/officeDocument/2006/relationships/customXml" Target="../ink/ink995.xml"/><Relationship Id="rId1182" Type="http://schemas.openxmlformats.org/officeDocument/2006/relationships/customXml" Target="../ink/ink1180.xml"/><Relationship Id="rId2026" Type="http://schemas.openxmlformats.org/officeDocument/2006/relationships/customXml" Target="../ink/ink2024.xml"/><Relationship Id="rId205" Type="http://schemas.openxmlformats.org/officeDocument/2006/relationships/customXml" Target="../ink/ink203.xml"/><Relationship Id="rId412" Type="http://schemas.openxmlformats.org/officeDocument/2006/relationships/customXml" Target="../ink/ink410.xml"/><Relationship Id="rId857" Type="http://schemas.openxmlformats.org/officeDocument/2006/relationships/customXml" Target="../ink/ink855.xml"/><Relationship Id="rId1042" Type="http://schemas.openxmlformats.org/officeDocument/2006/relationships/customXml" Target="../ink/ink1040.xml"/><Relationship Id="rId1487" Type="http://schemas.openxmlformats.org/officeDocument/2006/relationships/customXml" Target="../ink/ink1485.xml"/><Relationship Id="rId1694" Type="http://schemas.openxmlformats.org/officeDocument/2006/relationships/customXml" Target="../ink/ink1692.xml"/><Relationship Id="rId717" Type="http://schemas.openxmlformats.org/officeDocument/2006/relationships/customXml" Target="../ink/ink715.xml"/><Relationship Id="rId924" Type="http://schemas.openxmlformats.org/officeDocument/2006/relationships/customXml" Target="../ink/ink922.xml"/><Relationship Id="rId1347" Type="http://schemas.openxmlformats.org/officeDocument/2006/relationships/customXml" Target="../ink/ink1345.xml"/><Relationship Id="rId1554" Type="http://schemas.openxmlformats.org/officeDocument/2006/relationships/customXml" Target="../ink/ink1552.xml"/><Relationship Id="rId1761" Type="http://schemas.openxmlformats.org/officeDocument/2006/relationships/customXml" Target="../ink/ink1759.xml"/><Relationship Id="rId1999" Type="http://schemas.openxmlformats.org/officeDocument/2006/relationships/customXml" Target="../ink/ink1997.xml"/><Relationship Id="rId53" Type="http://schemas.openxmlformats.org/officeDocument/2006/relationships/customXml" Target="../ink/ink51.xml"/><Relationship Id="rId1207" Type="http://schemas.openxmlformats.org/officeDocument/2006/relationships/customXml" Target="../ink/ink1205.xml"/><Relationship Id="rId1414" Type="http://schemas.openxmlformats.org/officeDocument/2006/relationships/customXml" Target="../ink/ink1412.xml"/><Relationship Id="rId1621" Type="http://schemas.openxmlformats.org/officeDocument/2006/relationships/customXml" Target="../ink/ink1619.xml"/><Relationship Id="rId1859" Type="http://schemas.openxmlformats.org/officeDocument/2006/relationships/customXml" Target="../ink/ink1857.xml"/><Relationship Id="rId1719" Type="http://schemas.openxmlformats.org/officeDocument/2006/relationships/customXml" Target="../ink/ink1717.xml"/><Relationship Id="rId1926" Type="http://schemas.openxmlformats.org/officeDocument/2006/relationships/customXml" Target="../ink/ink1924.xml"/><Relationship Id="rId367" Type="http://schemas.openxmlformats.org/officeDocument/2006/relationships/customXml" Target="../ink/ink365.xml"/><Relationship Id="rId574" Type="http://schemas.openxmlformats.org/officeDocument/2006/relationships/customXml" Target="../ink/ink572.xml"/><Relationship Id="rId2048" Type="http://schemas.openxmlformats.org/officeDocument/2006/relationships/customXml" Target="../ink/ink2046.xml"/><Relationship Id="rId227" Type="http://schemas.openxmlformats.org/officeDocument/2006/relationships/customXml" Target="../ink/ink225.xml"/><Relationship Id="rId781" Type="http://schemas.openxmlformats.org/officeDocument/2006/relationships/customXml" Target="../ink/ink779.xml"/><Relationship Id="rId879" Type="http://schemas.openxmlformats.org/officeDocument/2006/relationships/customXml" Target="../ink/ink877.xml"/><Relationship Id="rId434" Type="http://schemas.openxmlformats.org/officeDocument/2006/relationships/customXml" Target="../ink/ink432.xml"/><Relationship Id="rId641" Type="http://schemas.openxmlformats.org/officeDocument/2006/relationships/customXml" Target="../ink/ink639.xml"/><Relationship Id="rId739" Type="http://schemas.openxmlformats.org/officeDocument/2006/relationships/customXml" Target="../ink/ink737.xml"/><Relationship Id="rId1064" Type="http://schemas.openxmlformats.org/officeDocument/2006/relationships/customXml" Target="../ink/ink1062.xml"/><Relationship Id="rId1271" Type="http://schemas.openxmlformats.org/officeDocument/2006/relationships/customXml" Target="../ink/ink1269.xml"/><Relationship Id="rId1369" Type="http://schemas.openxmlformats.org/officeDocument/2006/relationships/customXml" Target="../ink/ink1367.xml"/><Relationship Id="rId1576" Type="http://schemas.openxmlformats.org/officeDocument/2006/relationships/customXml" Target="../ink/ink1574.xml"/><Relationship Id="rId501" Type="http://schemas.openxmlformats.org/officeDocument/2006/relationships/customXml" Target="../ink/ink499.xml"/><Relationship Id="rId946" Type="http://schemas.openxmlformats.org/officeDocument/2006/relationships/customXml" Target="../ink/ink944.xml"/><Relationship Id="rId1131" Type="http://schemas.openxmlformats.org/officeDocument/2006/relationships/customXml" Target="../ink/ink1129.xml"/><Relationship Id="rId1229" Type="http://schemas.openxmlformats.org/officeDocument/2006/relationships/customXml" Target="../ink/ink1227.xml"/><Relationship Id="rId1783" Type="http://schemas.openxmlformats.org/officeDocument/2006/relationships/customXml" Target="../ink/ink1781.xml"/><Relationship Id="rId1990" Type="http://schemas.openxmlformats.org/officeDocument/2006/relationships/customXml" Target="../ink/ink1988.xml"/><Relationship Id="rId75" Type="http://schemas.openxmlformats.org/officeDocument/2006/relationships/customXml" Target="../ink/ink73.xml"/><Relationship Id="rId806" Type="http://schemas.openxmlformats.org/officeDocument/2006/relationships/customXml" Target="../ink/ink804.xml"/><Relationship Id="rId1436" Type="http://schemas.openxmlformats.org/officeDocument/2006/relationships/customXml" Target="../ink/ink1434.xml"/><Relationship Id="rId1643" Type="http://schemas.openxmlformats.org/officeDocument/2006/relationships/customXml" Target="../ink/ink1641.xml"/><Relationship Id="rId1850" Type="http://schemas.openxmlformats.org/officeDocument/2006/relationships/customXml" Target="../ink/ink1848.xml"/><Relationship Id="rId1503" Type="http://schemas.openxmlformats.org/officeDocument/2006/relationships/customXml" Target="../ink/ink1501.xml"/><Relationship Id="rId1710" Type="http://schemas.openxmlformats.org/officeDocument/2006/relationships/customXml" Target="../ink/ink1708.xml"/><Relationship Id="rId1948" Type="http://schemas.openxmlformats.org/officeDocument/2006/relationships/customXml" Target="../ink/ink1946.xml"/><Relationship Id="rId291" Type="http://schemas.openxmlformats.org/officeDocument/2006/relationships/customXml" Target="../ink/ink289.xml"/><Relationship Id="rId1808" Type="http://schemas.openxmlformats.org/officeDocument/2006/relationships/customXml" Target="../ink/ink1806.xml"/><Relationship Id="rId151" Type="http://schemas.openxmlformats.org/officeDocument/2006/relationships/customXml" Target="../ink/ink149.xml"/><Relationship Id="rId389" Type="http://schemas.openxmlformats.org/officeDocument/2006/relationships/customXml" Target="../ink/ink387.xml"/><Relationship Id="rId596" Type="http://schemas.openxmlformats.org/officeDocument/2006/relationships/customXml" Target="../ink/ink594.xml"/><Relationship Id="rId249" Type="http://schemas.openxmlformats.org/officeDocument/2006/relationships/customXml" Target="../ink/ink247.xml"/><Relationship Id="rId456" Type="http://schemas.openxmlformats.org/officeDocument/2006/relationships/customXml" Target="../ink/ink454.xml"/><Relationship Id="rId663" Type="http://schemas.openxmlformats.org/officeDocument/2006/relationships/customXml" Target="../ink/ink661.xml"/><Relationship Id="rId870" Type="http://schemas.openxmlformats.org/officeDocument/2006/relationships/customXml" Target="../ink/ink868.xml"/><Relationship Id="rId1086" Type="http://schemas.openxmlformats.org/officeDocument/2006/relationships/customXml" Target="../ink/ink1084.xml"/><Relationship Id="rId1293" Type="http://schemas.openxmlformats.org/officeDocument/2006/relationships/customXml" Target="../ink/ink1291.xml"/><Relationship Id="rId109" Type="http://schemas.openxmlformats.org/officeDocument/2006/relationships/customXml" Target="../ink/ink107.xml"/><Relationship Id="rId316" Type="http://schemas.openxmlformats.org/officeDocument/2006/relationships/customXml" Target="../ink/ink314.xml"/><Relationship Id="rId523" Type="http://schemas.openxmlformats.org/officeDocument/2006/relationships/customXml" Target="../ink/ink521.xml"/><Relationship Id="rId968" Type="http://schemas.openxmlformats.org/officeDocument/2006/relationships/customXml" Target="../ink/ink966.xml"/><Relationship Id="rId1153" Type="http://schemas.openxmlformats.org/officeDocument/2006/relationships/customXml" Target="../ink/ink1151.xml"/><Relationship Id="rId1598" Type="http://schemas.openxmlformats.org/officeDocument/2006/relationships/customXml" Target="../ink/ink1596.xml"/><Relationship Id="rId97" Type="http://schemas.openxmlformats.org/officeDocument/2006/relationships/customXml" Target="../ink/ink95.xml"/><Relationship Id="rId730" Type="http://schemas.openxmlformats.org/officeDocument/2006/relationships/customXml" Target="../ink/ink728.xml"/><Relationship Id="rId828" Type="http://schemas.openxmlformats.org/officeDocument/2006/relationships/customXml" Target="../ink/ink826.xml"/><Relationship Id="rId1013" Type="http://schemas.openxmlformats.org/officeDocument/2006/relationships/customXml" Target="../ink/ink1011.xml"/><Relationship Id="rId1360" Type="http://schemas.openxmlformats.org/officeDocument/2006/relationships/customXml" Target="../ink/ink1358.xml"/><Relationship Id="rId1458" Type="http://schemas.openxmlformats.org/officeDocument/2006/relationships/customXml" Target="../ink/ink1456.xml"/><Relationship Id="rId1665" Type="http://schemas.openxmlformats.org/officeDocument/2006/relationships/customXml" Target="../ink/ink1663.xml"/><Relationship Id="rId1872" Type="http://schemas.openxmlformats.org/officeDocument/2006/relationships/customXml" Target="../ink/ink1870.xml"/><Relationship Id="rId1220" Type="http://schemas.openxmlformats.org/officeDocument/2006/relationships/customXml" Target="../ink/ink1218.xml"/><Relationship Id="rId1318" Type="http://schemas.openxmlformats.org/officeDocument/2006/relationships/customXml" Target="../ink/ink1316.xml"/><Relationship Id="rId1525" Type="http://schemas.openxmlformats.org/officeDocument/2006/relationships/customXml" Target="../ink/ink1523.xml"/><Relationship Id="rId1732" Type="http://schemas.openxmlformats.org/officeDocument/2006/relationships/customXml" Target="../ink/ink1730.xml"/><Relationship Id="rId24" Type="http://schemas.openxmlformats.org/officeDocument/2006/relationships/customXml" Target="../ink/ink22.xml"/><Relationship Id="rId173" Type="http://schemas.openxmlformats.org/officeDocument/2006/relationships/customXml" Target="../ink/ink171.xml"/><Relationship Id="rId380" Type="http://schemas.openxmlformats.org/officeDocument/2006/relationships/customXml" Target="../ink/ink378.xml"/><Relationship Id="rId240" Type="http://schemas.openxmlformats.org/officeDocument/2006/relationships/customXml" Target="../ink/ink238.xml"/><Relationship Id="rId478" Type="http://schemas.openxmlformats.org/officeDocument/2006/relationships/customXml" Target="../ink/ink476.xml"/><Relationship Id="rId685" Type="http://schemas.openxmlformats.org/officeDocument/2006/relationships/customXml" Target="../ink/ink683.xml"/><Relationship Id="rId892" Type="http://schemas.openxmlformats.org/officeDocument/2006/relationships/customXml" Target="../ink/ink890.xml"/><Relationship Id="rId100" Type="http://schemas.openxmlformats.org/officeDocument/2006/relationships/customXml" Target="../ink/ink98.xml"/><Relationship Id="rId338" Type="http://schemas.openxmlformats.org/officeDocument/2006/relationships/customXml" Target="../ink/ink336.xml"/><Relationship Id="rId545" Type="http://schemas.openxmlformats.org/officeDocument/2006/relationships/customXml" Target="../ink/ink543.xml"/><Relationship Id="rId752" Type="http://schemas.openxmlformats.org/officeDocument/2006/relationships/customXml" Target="../ink/ink750.xml"/><Relationship Id="rId1175" Type="http://schemas.openxmlformats.org/officeDocument/2006/relationships/customXml" Target="../ink/ink1173.xml"/><Relationship Id="rId1382" Type="http://schemas.openxmlformats.org/officeDocument/2006/relationships/customXml" Target="../ink/ink1380.xml"/><Relationship Id="rId2019" Type="http://schemas.openxmlformats.org/officeDocument/2006/relationships/customXml" Target="../ink/ink2017.xml"/><Relationship Id="rId405" Type="http://schemas.openxmlformats.org/officeDocument/2006/relationships/customXml" Target="../ink/ink403.xml"/><Relationship Id="rId612" Type="http://schemas.openxmlformats.org/officeDocument/2006/relationships/customXml" Target="../ink/ink610.xml"/><Relationship Id="rId1035" Type="http://schemas.openxmlformats.org/officeDocument/2006/relationships/customXml" Target="../ink/ink1033.xml"/><Relationship Id="rId1242" Type="http://schemas.openxmlformats.org/officeDocument/2006/relationships/customXml" Target="../ink/ink1240.xml"/><Relationship Id="rId1687" Type="http://schemas.openxmlformats.org/officeDocument/2006/relationships/customXml" Target="../ink/ink1685.xml"/><Relationship Id="rId1894" Type="http://schemas.openxmlformats.org/officeDocument/2006/relationships/customXml" Target="../ink/ink1892.xml"/><Relationship Id="rId917" Type="http://schemas.openxmlformats.org/officeDocument/2006/relationships/customXml" Target="../ink/ink915.xml"/><Relationship Id="rId1102" Type="http://schemas.openxmlformats.org/officeDocument/2006/relationships/customXml" Target="../ink/ink1100.xml"/><Relationship Id="rId1547" Type="http://schemas.openxmlformats.org/officeDocument/2006/relationships/customXml" Target="../ink/ink1545.xml"/><Relationship Id="rId1754" Type="http://schemas.openxmlformats.org/officeDocument/2006/relationships/customXml" Target="../ink/ink1752.xml"/><Relationship Id="rId1961" Type="http://schemas.openxmlformats.org/officeDocument/2006/relationships/customXml" Target="../ink/ink1959.xml"/><Relationship Id="rId46" Type="http://schemas.openxmlformats.org/officeDocument/2006/relationships/customXml" Target="../ink/ink44.xml"/><Relationship Id="rId1407" Type="http://schemas.openxmlformats.org/officeDocument/2006/relationships/customXml" Target="../ink/ink1405.xml"/><Relationship Id="rId1614" Type="http://schemas.openxmlformats.org/officeDocument/2006/relationships/customXml" Target="../ink/ink1612.xml"/><Relationship Id="rId1821" Type="http://schemas.openxmlformats.org/officeDocument/2006/relationships/customXml" Target="../ink/ink1819.xml"/><Relationship Id="rId195" Type="http://schemas.openxmlformats.org/officeDocument/2006/relationships/customXml" Target="../ink/ink193.xml"/><Relationship Id="rId1919" Type="http://schemas.openxmlformats.org/officeDocument/2006/relationships/customXml" Target="../ink/ink1917.xml"/><Relationship Id="rId262" Type="http://schemas.openxmlformats.org/officeDocument/2006/relationships/customXml" Target="../ink/ink260.xml"/><Relationship Id="rId567" Type="http://schemas.openxmlformats.org/officeDocument/2006/relationships/customXml" Target="../ink/ink565.xml"/><Relationship Id="rId1197" Type="http://schemas.openxmlformats.org/officeDocument/2006/relationships/customXml" Target="../ink/ink1195.xml"/><Relationship Id="rId122" Type="http://schemas.openxmlformats.org/officeDocument/2006/relationships/customXml" Target="../ink/ink120.xml"/><Relationship Id="rId774" Type="http://schemas.openxmlformats.org/officeDocument/2006/relationships/customXml" Target="../ink/ink772.xml"/><Relationship Id="rId981" Type="http://schemas.openxmlformats.org/officeDocument/2006/relationships/customXml" Target="../ink/ink979.xml"/><Relationship Id="rId1057" Type="http://schemas.openxmlformats.org/officeDocument/2006/relationships/customXml" Target="../ink/ink1055.xml"/><Relationship Id="rId2010" Type="http://schemas.openxmlformats.org/officeDocument/2006/relationships/customXml" Target="../ink/ink2008.xml"/><Relationship Id="rId427" Type="http://schemas.openxmlformats.org/officeDocument/2006/relationships/customXml" Target="../ink/ink425.xml"/><Relationship Id="rId634" Type="http://schemas.openxmlformats.org/officeDocument/2006/relationships/customXml" Target="../ink/ink632.xml"/><Relationship Id="rId841" Type="http://schemas.openxmlformats.org/officeDocument/2006/relationships/customXml" Target="../ink/ink839.xml"/><Relationship Id="rId1264" Type="http://schemas.openxmlformats.org/officeDocument/2006/relationships/customXml" Target="../ink/ink1262.xml"/><Relationship Id="rId1471" Type="http://schemas.openxmlformats.org/officeDocument/2006/relationships/customXml" Target="../ink/ink1469.xml"/><Relationship Id="rId1569" Type="http://schemas.openxmlformats.org/officeDocument/2006/relationships/customXml" Target="../ink/ink1567.xml"/><Relationship Id="rId701" Type="http://schemas.openxmlformats.org/officeDocument/2006/relationships/customXml" Target="../ink/ink699.xml"/><Relationship Id="rId939" Type="http://schemas.openxmlformats.org/officeDocument/2006/relationships/customXml" Target="../ink/ink937.xml"/><Relationship Id="rId1124" Type="http://schemas.openxmlformats.org/officeDocument/2006/relationships/customXml" Target="../ink/ink1122.xml"/><Relationship Id="rId1331" Type="http://schemas.openxmlformats.org/officeDocument/2006/relationships/customXml" Target="../ink/ink1329.xml"/><Relationship Id="rId1776" Type="http://schemas.openxmlformats.org/officeDocument/2006/relationships/customXml" Target="../ink/ink1774.xml"/><Relationship Id="rId1983" Type="http://schemas.openxmlformats.org/officeDocument/2006/relationships/customXml" Target="../ink/ink1981.xml"/><Relationship Id="rId68" Type="http://schemas.openxmlformats.org/officeDocument/2006/relationships/customXml" Target="../ink/ink66.xml"/><Relationship Id="rId1429" Type="http://schemas.openxmlformats.org/officeDocument/2006/relationships/customXml" Target="../ink/ink1427.xml"/><Relationship Id="rId1636" Type="http://schemas.openxmlformats.org/officeDocument/2006/relationships/customXml" Target="../ink/ink1634.xml"/><Relationship Id="rId1843" Type="http://schemas.openxmlformats.org/officeDocument/2006/relationships/customXml" Target="../ink/ink1841.xml"/><Relationship Id="rId1703" Type="http://schemas.openxmlformats.org/officeDocument/2006/relationships/customXml" Target="../ink/ink1701.xml"/><Relationship Id="rId1910" Type="http://schemas.openxmlformats.org/officeDocument/2006/relationships/customXml" Target="../ink/ink1908.xml"/><Relationship Id="rId284" Type="http://schemas.openxmlformats.org/officeDocument/2006/relationships/customXml" Target="../ink/ink282.xml"/><Relationship Id="rId491" Type="http://schemas.openxmlformats.org/officeDocument/2006/relationships/customXml" Target="../ink/ink489.xml"/><Relationship Id="rId144" Type="http://schemas.openxmlformats.org/officeDocument/2006/relationships/customXml" Target="../ink/ink142.xml"/><Relationship Id="rId589" Type="http://schemas.openxmlformats.org/officeDocument/2006/relationships/customXml" Target="../ink/ink587.xml"/><Relationship Id="rId796" Type="http://schemas.openxmlformats.org/officeDocument/2006/relationships/customXml" Target="../ink/ink794.xml"/><Relationship Id="rId351" Type="http://schemas.openxmlformats.org/officeDocument/2006/relationships/customXml" Target="../ink/ink349.xml"/><Relationship Id="rId449" Type="http://schemas.openxmlformats.org/officeDocument/2006/relationships/customXml" Target="../ink/ink447.xml"/><Relationship Id="rId656" Type="http://schemas.openxmlformats.org/officeDocument/2006/relationships/customXml" Target="../ink/ink654.xml"/><Relationship Id="rId863" Type="http://schemas.openxmlformats.org/officeDocument/2006/relationships/customXml" Target="../ink/ink861.xml"/><Relationship Id="rId1079" Type="http://schemas.openxmlformats.org/officeDocument/2006/relationships/customXml" Target="../ink/ink1077.xml"/><Relationship Id="rId1286" Type="http://schemas.openxmlformats.org/officeDocument/2006/relationships/customXml" Target="../ink/ink1284.xml"/><Relationship Id="rId1493" Type="http://schemas.openxmlformats.org/officeDocument/2006/relationships/customXml" Target="../ink/ink1491.xml"/><Relationship Id="rId2032" Type="http://schemas.openxmlformats.org/officeDocument/2006/relationships/customXml" Target="../ink/ink2030.xml"/><Relationship Id="rId211" Type="http://schemas.openxmlformats.org/officeDocument/2006/relationships/customXml" Target="../ink/ink209.xml"/><Relationship Id="rId309" Type="http://schemas.openxmlformats.org/officeDocument/2006/relationships/customXml" Target="../ink/ink307.xml"/><Relationship Id="rId516" Type="http://schemas.openxmlformats.org/officeDocument/2006/relationships/customXml" Target="../ink/ink514.xml"/><Relationship Id="rId1146" Type="http://schemas.openxmlformats.org/officeDocument/2006/relationships/customXml" Target="../ink/ink1144.xml"/><Relationship Id="rId1798" Type="http://schemas.openxmlformats.org/officeDocument/2006/relationships/customXml" Target="../ink/ink1796.xml"/><Relationship Id="rId723" Type="http://schemas.openxmlformats.org/officeDocument/2006/relationships/customXml" Target="../ink/ink721.xml"/><Relationship Id="rId930" Type="http://schemas.openxmlformats.org/officeDocument/2006/relationships/customXml" Target="../ink/ink928.xml"/><Relationship Id="rId1006" Type="http://schemas.openxmlformats.org/officeDocument/2006/relationships/customXml" Target="../ink/ink1004.xml"/><Relationship Id="rId1353" Type="http://schemas.openxmlformats.org/officeDocument/2006/relationships/customXml" Target="../ink/ink1351.xml"/><Relationship Id="rId1560" Type="http://schemas.openxmlformats.org/officeDocument/2006/relationships/customXml" Target="../ink/ink1558.xml"/><Relationship Id="rId1658" Type="http://schemas.openxmlformats.org/officeDocument/2006/relationships/customXml" Target="../ink/ink1656.xml"/><Relationship Id="rId1865" Type="http://schemas.openxmlformats.org/officeDocument/2006/relationships/customXml" Target="../ink/ink1863.xml"/><Relationship Id="rId1213" Type="http://schemas.openxmlformats.org/officeDocument/2006/relationships/customXml" Target="../ink/ink1211.xml"/><Relationship Id="rId1420" Type="http://schemas.openxmlformats.org/officeDocument/2006/relationships/customXml" Target="../ink/ink1418.xml"/><Relationship Id="rId1518" Type="http://schemas.openxmlformats.org/officeDocument/2006/relationships/customXml" Target="../ink/ink1516.xml"/><Relationship Id="rId1725" Type="http://schemas.openxmlformats.org/officeDocument/2006/relationships/customXml" Target="../ink/ink1723.xml"/><Relationship Id="rId1932" Type="http://schemas.openxmlformats.org/officeDocument/2006/relationships/customXml" Target="../ink/ink1930.xml"/><Relationship Id="rId17" Type="http://schemas.openxmlformats.org/officeDocument/2006/relationships/customXml" Target="../ink/ink15.xml"/><Relationship Id="rId166" Type="http://schemas.openxmlformats.org/officeDocument/2006/relationships/customXml" Target="../ink/ink164.xml"/><Relationship Id="rId373" Type="http://schemas.openxmlformats.org/officeDocument/2006/relationships/customXml" Target="../ink/ink371.xml"/><Relationship Id="rId580" Type="http://schemas.openxmlformats.org/officeDocument/2006/relationships/customXml" Target="../ink/ink578.xml"/><Relationship Id="rId1" Type="http://schemas.openxmlformats.org/officeDocument/2006/relationships/customXml" Target="../ink/ink1.xml"/><Relationship Id="rId233" Type="http://schemas.openxmlformats.org/officeDocument/2006/relationships/customXml" Target="../ink/ink231.xml"/><Relationship Id="rId440" Type="http://schemas.openxmlformats.org/officeDocument/2006/relationships/customXml" Target="../ink/ink438.xml"/><Relationship Id="rId678" Type="http://schemas.openxmlformats.org/officeDocument/2006/relationships/customXml" Target="../ink/ink676.xml"/><Relationship Id="rId885" Type="http://schemas.openxmlformats.org/officeDocument/2006/relationships/customXml" Target="../ink/ink883.xml"/><Relationship Id="rId1070" Type="http://schemas.openxmlformats.org/officeDocument/2006/relationships/customXml" Target="../ink/ink1068.xml"/><Relationship Id="rId300" Type="http://schemas.openxmlformats.org/officeDocument/2006/relationships/customXml" Target="../ink/ink298.xml"/><Relationship Id="rId538" Type="http://schemas.openxmlformats.org/officeDocument/2006/relationships/customXml" Target="../ink/ink536.xml"/><Relationship Id="rId745" Type="http://schemas.openxmlformats.org/officeDocument/2006/relationships/customXml" Target="../ink/ink743.xml"/><Relationship Id="rId952" Type="http://schemas.openxmlformats.org/officeDocument/2006/relationships/customXml" Target="../ink/ink950.xml"/><Relationship Id="rId1168" Type="http://schemas.openxmlformats.org/officeDocument/2006/relationships/customXml" Target="../ink/ink1166.xml"/><Relationship Id="rId1375" Type="http://schemas.openxmlformats.org/officeDocument/2006/relationships/customXml" Target="../ink/ink1373.xml"/><Relationship Id="rId1582" Type="http://schemas.openxmlformats.org/officeDocument/2006/relationships/customXml" Target="../ink/ink1580.xml"/><Relationship Id="rId81" Type="http://schemas.openxmlformats.org/officeDocument/2006/relationships/customXml" Target="../ink/ink79.xml"/><Relationship Id="rId605" Type="http://schemas.openxmlformats.org/officeDocument/2006/relationships/customXml" Target="../ink/ink603.xml"/><Relationship Id="rId812" Type="http://schemas.openxmlformats.org/officeDocument/2006/relationships/customXml" Target="../ink/ink810.xml"/><Relationship Id="rId1028" Type="http://schemas.openxmlformats.org/officeDocument/2006/relationships/customXml" Target="../ink/ink1026.xml"/><Relationship Id="rId1235" Type="http://schemas.openxmlformats.org/officeDocument/2006/relationships/customXml" Target="../ink/ink1233.xml"/><Relationship Id="rId1442" Type="http://schemas.openxmlformats.org/officeDocument/2006/relationships/customXml" Target="../ink/ink1440.xml"/><Relationship Id="rId1887" Type="http://schemas.openxmlformats.org/officeDocument/2006/relationships/customXml" Target="../ink/ink1885.xml"/><Relationship Id="rId1302" Type="http://schemas.openxmlformats.org/officeDocument/2006/relationships/customXml" Target="../ink/ink1300.xml"/><Relationship Id="rId1747" Type="http://schemas.openxmlformats.org/officeDocument/2006/relationships/customXml" Target="../ink/ink1745.xml"/><Relationship Id="rId1954" Type="http://schemas.openxmlformats.org/officeDocument/2006/relationships/customXml" Target="../ink/ink1952.xml"/><Relationship Id="rId39" Type="http://schemas.openxmlformats.org/officeDocument/2006/relationships/customXml" Target="../ink/ink37.xml"/><Relationship Id="rId1607" Type="http://schemas.openxmlformats.org/officeDocument/2006/relationships/customXml" Target="../ink/ink1605.xml"/><Relationship Id="rId1814" Type="http://schemas.openxmlformats.org/officeDocument/2006/relationships/customXml" Target="../ink/ink1812.xml"/><Relationship Id="rId188" Type="http://schemas.openxmlformats.org/officeDocument/2006/relationships/customXml" Target="../ink/ink186.xml"/><Relationship Id="rId395" Type="http://schemas.openxmlformats.org/officeDocument/2006/relationships/customXml" Target="../ink/ink393.xml"/><Relationship Id="rId255" Type="http://schemas.openxmlformats.org/officeDocument/2006/relationships/customXml" Target="../ink/ink253.xml"/><Relationship Id="rId462" Type="http://schemas.openxmlformats.org/officeDocument/2006/relationships/customXml" Target="../ink/ink460.xml"/><Relationship Id="rId1092" Type="http://schemas.openxmlformats.org/officeDocument/2006/relationships/customXml" Target="../ink/ink1090.xml"/><Relationship Id="rId1397" Type="http://schemas.openxmlformats.org/officeDocument/2006/relationships/customXml" Target="../ink/ink1395.xml"/><Relationship Id="rId115" Type="http://schemas.openxmlformats.org/officeDocument/2006/relationships/customXml" Target="../ink/ink113.xml"/><Relationship Id="rId322" Type="http://schemas.openxmlformats.org/officeDocument/2006/relationships/customXml" Target="../ink/ink320.xml"/><Relationship Id="rId767" Type="http://schemas.openxmlformats.org/officeDocument/2006/relationships/customXml" Target="../ink/ink765.xml"/><Relationship Id="rId974" Type="http://schemas.openxmlformats.org/officeDocument/2006/relationships/customXml" Target="../ink/ink972.xml"/><Relationship Id="rId2003" Type="http://schemas.openxmlformats.org/officeDocument/2006/relationships/customXml" Target="../ink/ink2001.xml"/><Relationship Id="rId627" Type="http://schemas.openxmlformats.org/officeDocument/2006/relationships/customXml" Target="../ink/ink625.xml"/><Relationship Id="rId834" Type="http://schemas.openxmlformats.org/officeDocument/2006/relationships/customXml" Target="../ink/ink832.xml"/><Relationship Id="rId1257" Type="http://schemas.openxmlformats.org/officeDocument/2006/relationships/customXml" Target="../ink/ink1255.xml"/><Relationship Id="rId1464" Type="http://schemas.openxmlformats.org/officeDocument/2006/relationships/customXml" Target="../ink/ink1462.xml"/><Relationship Id="rId1671" Type="http://schemas.openxmlformats.org/officeDocument/2006/relationships/customXml" Target="../ink/ink1669.xml"/><Relationship Id="rId901" Type="http://schemas.openxmlformats.org/officeDocument/2006/relationships/customXml" Target="../ink/ink899.xml"/><Relationship Id="rId1117" Type="http://schemas.openxmlformats.org/officeDocument/2006/relationships/customXml" Target="../ink/ink1115.xml"/><Relationship Id="rId1324" Type="http://schemas.openxmlformats.org/officeDocument/2006/relationships/customXml" Target="../ink/ink1322.xml"/><Relationship Id="rId1531" Type="http://schemas.openxmlformats.org/officeDocument/2006/relationships/customXml" Target="../ink/ink1529.xml"/><Relationship Id="rId1769" Type="http://schemas.openxmlformats.org/officeDocument/2006/relationships/customXml" Target="../ink/ink1767.xml"/><Relationship Id="rId1976" Type="http://schemas.openxmlformats.org/officeDocument/2006/relationships/customXml" Target="../ink/ink1974.xml"/><Relationship Id="rId30" Type="http://schemas.openxmlformats.org/officeDocument/2006/relationships/customXml" Target="../ink/ink28.xml"/><Relationship Id="rId1629" Type="http://schemas.openxmlformats.org/officeDocument/2006/relationships/customXml" Target="../ink/ink1627.xml"/><Relationship Id="rId1836" Type="http://schemas.openxmlformats.org/officeDocument/2006/relationships/customXml" Target="../ink/ink1834.xml"/><Relationship Id="rId1903" Type="http://schemas.openxmlformats.org/officeDocument/2006/relationships/customXml" Target="../ink/ink1901.xml"/><Relationship Id="rId277" Type="http://schemas.openxmlformats.org/officeDocument/2006/relationships/customXml" Target="../ink/ink275.xml"/><Relationship Id="rId484" Type="http://schemas.openxmlformats.org/officeDocument/2006/relationships/customXml" Target="../ink/ink482.xml"/><Relationship Id="rId137" Type="http://schemas.openxmlformats.org/officeDocument/2006/relationships/customXml" Target="../ink/ink135.xml"/><Relationship Id="rId344" Type="http://schemas.openxmlformats.org/officeDocument/2006/relationships/customXml" Target="../ink/ink342.xml"/><Relationship Id="rId691" Type="http://schemas.openxmlformats.org/officeDocument/2006/relationships/customXml" Target="../ink/ink689.xml"/><Relationship Id="rId789" Type="http://schemas.openxmlformats.org/officeDocument/2006/relationships/customXml" Target="../ink/ink787.xml"/><Relationship Id="rId996" Type="http://schemas.openxmlformats.org/officeDocument/2006/relationships/customXml" Target="../ink/ink994.xml"/><Relationship Id="rId2025" Type="http://schemas.openxmlformats.org/officeDocument/2006/relationships/customXml" Target="../ink/ink2023.xml"/><Relationship Id="rId551" Type="http://schemas.openxmlformats.org/officeDocument/2006/relationships/customXml" Target="../ink/ink549.xml"/><Relationship Id="rId649" Type="http://schemas.openxmlformats.org/officeDocument/2006/relationships/customXml" Target="../ink/ink647.xml"/><Relationship Id="rId856" Type="http://schemas.openxmlformats.org/officeDocument/2006/relationships/customXml" Target="../ink/ink854.xml"/><Relationship Id="rId1181" Type="http://schemas.openxmlformats.org/officeDocument/2006/relationships/customXml" Target="../ink/ink1179.xml"/><Relationship Id="rId1279" Type="http://schemas.openxmlformats.org/officeDocument/2006/relationships/customXml" Target="../ink/ink1277.xml"/><Relationship Id="rId1486" Type="http://schemas.openxmlformats.org/officeDocument/2006/relationships/customXml" Target="../ink/ink1484.xml"/><Relationship Id="rId204" Type="http://schemas.openxmlformats.org/officeDocument/2006/relationships/customXml" Target="../ink/ink202.xml"/><Relationship Id="rId411" Type="http://schemas.openxmlformats.org/officeDocument/2006/relationships/customXml" Target="../ink/ink409.xml"/><Relationship Id="rId509" Type="http://schemas.openxmlformats.org/officeDocument/2006/relationships/customXml" Target="../ink/ink507.xml"/><Relationship Id="rId1041" Type="http://schemas.openxmlformats.org/officeDocument/2006/relationships/customXml" Target="../ink/ink1039.xml"/><Relationship Id="rId1139" Type="http://schemas.openxmlformats.org/officeDocument/2006/relationships/customXml" Target="../ink/ink1137.xml"/><Relationship Id="rId1346" Type="http://schemas.openxmlformats.org/officeDocument/2006/relationships/customXml" Target="../ink/ink1344.xml"/><Relationship Id="rId1693" Type="http://schemas.openxmlformats.org/officeDocument/2006/relationships/customXml" Target="../ink/ink1691.xml"/><Relationship Id="rId1998" Type="http://schemas.openxmlformats.org/officeDocument/2006/relationships/customXml" Target="../ink/ink1996.xml"/><Relationship Id="rId716" Type="http://schemas.openxmlformats.org/officeDocument/2006/relationships/customXml" Target="../ink/ink714.xml"/><Relationship Id="rId923" Type="http://schemas.openxmlformats.org/officeDocument/2006/relationships/customXml" Target="../ink/ink921.xml"/><Relationship Id="rId1553" Type="http://schemas.openxmlformats.org/officeDocument/2006/relationships/customXml" Target="../ink/ink1551.xml"/><Relationship Id="rId1760" Type="http://schemas.openxmlformats.org/officeDocument/2006/relationships/customXml" Target="../ink/ink1758.xml"/><Relationship Id="rId1858" Type="http://schemas.openxmlformats.org/officeDocument/2006/relationships/customXml" Target="../ink/ink1856.xml"/><Relationship Id="rId52" Type="http://schemas.openxmlformats.org/officeDocument/2006/relationships/customXml" Target="../ink/ink50.xml"/><Relationship Id="rId1206" Type="http://schemas.openxmlformats.org/officeDocument/2006/relationships/customXml" Target="../ink/ink1204.xml"/><Relationship Id="rId1413" Type="http://schemas.openxmlformats.org/officeDocument/2006/relationships/customXml" Target="../ink/ink1411.xml"/><Relationship Id="rId1620" Type="http://schemas.openxmlformats.org/officeDocument/2006/relationships/customXml" Target="../ink/ink1618.xml"/><Relationship Id="rId1718" Type="http://schemas.openxmlformats.org/officeDocument/2006/relationships/customXml" Target="../ink/ink1716.xml"/><Relationship Id="rId1925" Type="http://schemas.openxmlformats.org/officeDocument/2006/relationships/customXml" Target="../ink/ink1923.xml"/><Relationship Id="rId299" Type="http://schemas.openxmlformats.org/officeDocument/2006/relationships/customXml" Target="../ink/ink297.xml"/><Relationship Id="rId159" Type="http://schemas.openxmlformats.org/officeDocument/2006/relationships/customXml" Target="../ink/ink157.xml"/><Relationship Id="rId366" Type="http://schemas.openxmlformats.org/officeDocument/2006/relationships/customXml" Target="../ink/ink364.xml"/><Relationship Id="rId573" Type="http://schemas.openxmlformats.org/officeDocument/2006/relationships/customXml" Target="../ink/ink571.xml"/><Relationship Id="rId780" Type="http://schemas.openxmlformats.org/officeDocument/2006/relationships/customXml" Target="../ink/ink778.xml"/><Relationship Id="rId2047" Type="http://schemas.openxmlformats.org/officeDocument/2006/relationships/customXml" Target="../ink/ink2045.xml"/><Relationship Id="rId226" Type="http://schemas.openxmlformats.org/officeDocument/2006/relationships/customXml" Target="../ink/ink224.xml"/><Relationship Id="rId433" Type="http://schemas.openxmlformats.org/officeDocument/2006/relationships/customXml" Target="../ink/ink431.xml"/><Relationship Id="rId878" Type="http://schemas.openxmlformats.org/officeDocument/2006/relationships/customXml" Target="../ink/ink876.xml"/><Relationship Id="rId1063" Type="http://schemas.openxmlformats.org/officeDocument/2006/relationships/customXml" Target="../ink/ink1061.xml"/><Relationship Id="rId1270" Type="http://schemas.openxmlformats.org/officeDocument/2006/relationships/customXml" Target="../ink/ink1268.xml"/><Relationship Id="rId640" Type="http://schemas.openxmlformats.org/officeDocument/2006/relationships/customXml" Target="../ink/ink638.xml"/><Relationship Id="rId738" Type="http://schemas.openxmlformats.org/officeDocument/2006/relationships/customXml" Target="../ink/ink736.xml"/><Relationship Id="rId945" Type="http://schemas.openxmlformats.org/officeDocument/2006/relationships/customXml" Target="../ink/ink943.xml"/><Relationship Id="rId1368" Type="http://schemas.openxmlformats.org/officeDocument/2006/relationships/customXml" Target="../ink/ink1366.xml"/><Relationship Id="rId1575" Type="http://schemas.openxmlformats.org/officeDocument/2006/relationships/customXml" Target="../ink/ink1573.xml"/><Relationship Id="rId1782" Type="http://schemas.openxmlformats.org/officeDocument/2006/relationships/customXml" Target="../ink/ink1780.xml"/><Relationship Id="rId74" Type="http://schemas.openxmlformats.org/officeDocument/2006/relationships/customXml" Target="../ink/ink72.xml"/><Relationship Id="rId500" Type="http://schemas.openxmlformats.org/officeDocument/2006/relationships/customXml" Target="../ink/ink498.xml"/><Relationship Id="rId805" Type="http://schemas.openxmlformats.org/officeDocument/2006/relationships/customXml" Target="../ink/ink803.xml"/><Relationship Id="rId1130" Type="http://schemas.openxmlformats.org/officeDocument/2006/relationships/customXml" Target="../ink/ink1128.xml"/><Relationship Id="rId1228" Type="http://schemas.openxmlformats.org/officeDocument/2006/relationships/customXml" Target="../ink/ink1226.xml"/><Relationship Id="rId1435" Type="http://schemas.openxmlformats.org/officeDocument/2006/relationships/customXml" Target="../ink/ink1433.xml"/><Relationship Id="rId1642" Type="http://schemas.openxmlformats.org/officeDocument/2006/relationships/customXml" Target="../ink/ink1640.xml"/><Relationship Id="rId1947" Type="http://schemas.openxmlformats.org/officeDocument/2006/relationships/customXml" Target="../ink/ink1945.xml"/><Relationship Id="rId1502" Type="http://schemas.openxmlformats.org/officeDocument/2006/relationships/customXml" Target="../ink/ink1500.xml"/><Relationship Id="rId1807" Type="http://schemas.openxmlformats.org/officeDocument/2006/relationships/customXml" Target="../ink/ink1805.xml"/><Relationship Id="rId290" Type="http://schemas.openxmlformats.org/officeDocument/2006/relationships/customXml" Target="../ink/ink288.xml"/><Relationship Id="rId388" Type="http://schemas.openxmlformats.org/officeDocument/2006/relationships/customXml" Target="../ink/ink386.xml"/><Relationship Id="rId150" Type="http://schemas.openxmlformats.org/officeDocument/2006/relationships/customXml" Target="../ink/ink148.xml"/><Relationship Id="rId595" Type="http://schemas.openxmlformats.org/officeDocument/2006/relationships/customXml" Target="../ink/ink593.xml"/><Relationship Id="rId248" Type="http://schemas.openxmlformats.org/officeDocument/2006/relationships/customXml" Target="../ink/ink246.xml"/><Relationship Id="rId455" Type="http://schemas.openxmlformats.org/officeDocument/2006/relationships/customXml" Target="../ink/ink453.xml"/><Relationship Id="rId662" Type="http://schemas.openxmlformats.org/officeDocument/2006/relationships/customXml" Target="../ink/ink660.xml"/><Relationship Id="rId1085" Type="http://schemas.openxmlformats.org/officeDocument/2006/relationships/customXml" Target="../ink/ink1083.xml"/><Relationship Id="rId1292" Type="http://schemas.openxmlformats.org/officeDocument/2006/relationships/customXml" Target="../ink/ink1290.xml"/><Relationship Id="rId108" Type="http://schemas.openxmlformats.org/officeDocument/2006/relationships/customXml" Target="../ink/ink106.xml"/><Relationship Id="rId315" Type="http://schemas.openxmlformats.org/officeDocument/2006/relationships/customXml" Target="../ink/ink313.xml"/><Relationship Id="rId522" Type="http://schemas.openxmlformats.org/officeDocument/2006/relationships/customXml" Target="../ink/ink520.xml"/><Relationship Id="rId967" Type="http://schemas.openxmlformats.org/officeDocument/2006/relationships/customXml" Target="../ink/ink965.xml"/><Relationship Id="rId1152" Type="http://schemas.openxmlformats.org/officeDocument/2006/relationships/customXml" Target="../ink/ink1150.xml"/><Relationship Id="rId1597" Type="http://schemas.openxmlformats.org/officeDocument/2006/relationships/customXml" Target="../ink/ink1595.xml"/><Relationship Id="rId96" Type="http://schemas.openxmlformats.org/officeDocument/2006/relationships/customXml" Target="../ink/ink94.xml"/><Relationship Id="rId827" Type="http://schemas.openxmlformats.org/officeDocument/2006/relationships/customXml" Target="../ink/ink825.xml"/><Relationship Id="rId1012" Type="http://schemas.openxmlformats.org/officeDocument/2006/relationships/customXml" Target="../ink/ink1010.xml"/><Relationship Id="rId1457" Type="http://schemas.openxmlformats.org/officeDocument/2006/relationships/customXml" Target="../ink/ink1455.xml"/><Relationship Id="rId1664" Type="http://schemas.openxmlformats.org/officeDocument/2006/relationships/customXml" Target="../ink/ink1662.xml"/><Relationship Id="rId1871" Type="http://schemas.openxmlformats.org/officeDocument/2006/relationships/customXml" Target="../ink/ink1869.xml"/><Relationship Id="rId1317" Type="http://schemas.openxmlformats.org/officeDocument/2006/relationships/customXml" Target="../ink/ink1315.xml"/><Relationship Id="rId1524" Type="http://schemas.openxmlformats.org/officeDocument/2006/relationships/customXml" Target="../ink/ink1522.xml"/><Relationship Id="rId1731" Type="http://schemas.openxmlformats.org/officeDocument/2006/relationships/customXml" Target="../ink/ink1729.xml"/><Relationship Id="rId1969" Type="http://schemas.openxmlformats.org/officeDocument/2006/relationships/customXml" Target="../ink/ink1967.xml"/><Relationship Id="rId23" Type="http://schemas.openxmlformats.org/officeDocument/2006/relationships/customXml" Target="../ink/ink21.xml"/><Relationship Id="rId1829" Type="http://schemas.openxmlformats.org/officeDocument/2006/relationships/customXml" Target="../ink/ink1827.xml"/><Relationship Id="rId172" Type="http://schemas.openxmlformats.org/officeDocument/2006/relationships/customXml" Target="../ink/ink170.xml"/><Relationship Id="rId477" Type="http://schemas.openxmlformats.org/officeDocument/2006/relationships/customXml" Target="../ink/ink475.xml"/><Relationship Id="rId684" Type="http://schemas.openxmlformats.org/officeDocument/2006/relationships/customXml" Target="../ink/ink682.xml"/><Relationship Id="rId337" Type="http://schemas.openxmlformats.org/officeDocument/2006/relationships/customXml" Target="../ink/ink335.xml"/><Relationship Id="rId891" Type="http://schemas.openxmlformats.org/officeDocument/2006/relationships/customXml" Target="../ink/ink889.xml"/><Relationship Id="rId989" Type="http://schemas.openxmlformats.org/officeDocument/2006/relationships/customXml" Target="../ink/ink987.xml"/><Relationship Id="rId2018" Type="http://schemas.openxmlformats.org/officeDocument/2006/relationships/customXml" Target="../ink/ink2016.xml"/><Relationship Id="rId544" Type="http://schemas.openxmlformats.org/officeDocument/2006/relationships/customXml" Target="../ink/ink542.xml"/><Relationship Id="rId751" Type="http://schemas.openxmlformats.org/officeDocument/2006/relationships/customXml" Target="../ink/ink749.xml"/><Relationship Id="rId849" Type="http://schemas.openxmlformats.org/officeDocument/2006/relationships/customXml" Target="../ink/ink847.xml"/><Relationship Id="rId1174" Type="http://schemas.openxmlformats.org/officeDocument/2006/relationships/customXml" Target="../ink/ink1172.xml"/><Relationship Id="rId1381" Type="http://schemas.openxmlformats.org/officeDocument/2006/relationships/customXml" Target="../ink/ink1379.xml"/><Relationship Id="rId1479" Type="http://schemas.openxmlformats.org/officeDocument/2006/relationships/customXml" Target="../ink/ink1477.xml"/><Relationship Id="rId1686" Type="http://schemas.openxmlformats.org/officeDocument/2006/relationships/customXml" Target="../ink/ink1684.xml"/><Relationship Id="rId404" Type="http://schemas.openxmlformats.org/officeDocument/2006/relationships/customXml" Target="../ink/ink402.xml"/><Relationship Id="rId611" Type="http://schemas.openxmlformats.org/officeDocument/2006/relationships/customXml" Target="../ink/ink609.xml"/><Relationship Id="rId1034" Type="http://schemas.openxmlformats.org/officeDocument/2006/relationships/customXml" Target="../ink/ink1032.xml"/><Relationship Id="rId1241" Type="http://schemas.openxmlformats.org/officeDocument/2006/relationships/customXml" Target="../ink/ink1239.xml"/><Relationship Id="rId1339" Type="http://schemas.openxmlformats.org/officeDocument/2006/relationships/customXml" Target="../ink/ink1337.xml"/><Relationship Id="rId1893" Type="http://schemas.openxmlformats.org/officeDocument/2006/relationships/customXml" Target="../ink/ink1891.xml"/><Relationship Id="rId709" Type="http://schemas.openxmlformats.org/officeDocument/2006/relationships/customXml" Target="../ink/ink707.xml"/><Relationship Id="rId916" Type="http://schemas.openxmlformats.org/officeDocument/2006/relationships/customXml" Target="../ink/ink914.xml"/><Relationship Id="rId1101" Type="http://schemas.openxmlformats.org/officeDocument/2006/relationships/customXml" Target="../ink/ink1099.xml"/><Relationship Id="rId1546" Type="http://schemas.openxmlformats.org/officeDocument/2006/relationships/customXml" Target="../ink/ink1544.xml"/><Relationship Id="rId1753" Type="http://schemas.openxmlformats.org/officeDocument/2006/relationships/customXml" Target="../ink/ink1751.xml"/><Relationship Id="rId1960" Type="http://schemas.openxmlformats.org/officeDocument/2006/relationships/customXml" Target="../ink/ink1958.xml"/><Relationship Id="rId45" Type="http://schemas.openxmlformats.org/officeDocument/2006/relationships/customXml" Target="../ink/ink43.xml"/><Relationship Id="rId1406" Type="http://schemas.openxmlformats.org/officeDocument/2006/relationships/customXml" Target="../ink/ink1404.xml"/><Relationship Id="rId1613" Type="http://schemas.openxmlformats.org/officeDocument/2006/relationships/customXml" Target="../ink/ink1611.xml"/><Relationship Id="rId1820" Type="http://schemas.openxmlformats.org/officeDocument/2006/relationships/customXml" Target="../ink/ink1818.xml"/><Relationship Id="rId194" Type="http://schemas.openxmlformats.org/officeDocument/2006/relationships/customXml" Target="../ink/ink192.xml"/><Relationship Id="rId1918" Type="http://schemas.openxmlformats.org/officeDocument/2006/relationships/customXml" Target="../ink/ink1916.xml"/><Relationship Id="rId261" Type="http://schemas.openxmlformats.org/officeDocument/2006/relationships/customXml" Target="../ink/ink259.xml"/><Relationship Id="rId499" Type="http://schemas.openxmlformats.org/officeDocument/2006/relationships/customXml" Target="../ink/ink497.xml"/><Relationship Id="rId359" Type="http://schemas.openxmlformats.org/officeDocument/2006/relationships/customXml" Target="../ink/ink357.xml"/><Relationship Id="rId566" Type="http://schemas.openxmlformats.org/officeDocument/2006/relationships/customXml" Target="../ink/ink564.xml"/><Relationship Id="rId773" Type="http://schemas.openxmlformats.org/officeDocument/2006/relationships/customXml" Target="../ink/ink771.xml"/><Relationship Id="rId1196" Type="http://schemas.openxmlformats.org/officeDocument/2006/relationships/customXml" Target="../ink/ink1194.xml"/><Relationship Id="rId121" Type="http://schemas.openxmlformats.org/officeDocument/2006/relationships/customXml" Target="../ink/ink119.xml"/><Relationship Id="rId219" Type="http://schemas.openxmlformats.org/officeDocument/2006/relationships/customXml" Target="../ink/ink217.xml"/><Relationship Id="rId426" Type="http://schemas.openxmlformats.org/officeDocument/2006/relationships/customXml" Target="../ink/ink424.xml"/><Relationship Id="rId633" Type="http://schemas.openxmlformats.org/officeDocument/2006/relationships/customXml" Target="../ink/ink631.xml"/><Relationship Id="rId980" Type="http://schemas.openxmlformats.org/officeDocument/2006/relationships/customXml" Target="../ink/ink978.xml"/><Relationship Id="rId1056" Type="http://schemas.openxmlformats.org/officeDocument/2006/relationships/customXml" Target="../ink/ink1054.xml"/><Relationship Id="rId1263" Type="http://schemas.openxmlformats.org/officeDocument/2006/relationships/customXml" Target="../ink/ink1261.xml"/><Relationship Id="rId840" Type="http://schemas.openxmlformats.org/officeDocument/2006/relationships/customXml" Target="../ink/ink838.xml"/><Relationship Id="rId938" Type="http://schemas.openxmlformats.org/officeDocument/2006/relationships/customXml" Target="../ink/ink936.xml"/><Relationship Id="rId1470" Type="http://schemas.openxmlformats.org/officeDocument/2006/relationships/customXml" Target="../ink/ink1468.xml"/><Relationship Id="rId1568" Type="http://schemas.openxmlformats.org/officeDocument/2006/relationships/customXml" Target="../ink/ink1566.xml"/><Relationship Id="rId1775" Type="http://schemas.openxmlformats.org/officeDocument/2006/relationships/customXml" Target="../ink/ink1773.xml"/><Relationship Id="rId67" Type="http://schemas.openxmlformats.org/officeDocument/2006/relationships/customXml" Target="../ink/ink65.xml"/><Relationship Id="rId700" Type="http://schemas.openxmlformats.org/officeDocument/2006/relationships/customXml" Target="../ink/ink698.xml"/><Relationship Id="rId1123" Type="http://schemas.openxmlformats.org/officeDocument/2006/relationships/customXml" Target="../ink/ink1121.xml"/><Relationship Id="rId1330" Type="http://schemas.openxmlformats.org/officeDocument/2006/relationships/customXml" Target="../ink/ink1328.xml"/><Relationship Id="rId1428" Type="http://schemas.openxmlformats.org/officeDocument/2006/relationships/customXml" Target="../ink/ink1426.xml"/><Relationship Id="rId1635" Type="http://schemas.openxmlformats.org/officeDocument/2006/relationships/customXml" Target="../ink/ink1633.xml"/><Relationship Id="rId1982" Type="http://schemas.openxmlformats.org/officeDocument/2006/relationships/customXml" Target="../ink/ink1980.xml"/><Relationship Id="rId1842" Type="http://schemas.openxmlformats.org/officeDocument/2006/relationships/customXml" Target="../ink/ink1840.xml"/><Relationship Id="rId1702" Type="http://schemas.openxmlformats.org/officeDocument/2006/relationships/customXml" Target="../ink/ink1700.xml"/><Relationship Id="rId283" Type="http://schemas.openxmlformats.org/officeDocument/2006/relationships/customXml" Target="../ink/ink281.xml"/><Relationship Id="rId490" Type="http://schemas.openxmlformats.org/officeDocument/2006/relationships/customXml" Target="../ink/ink488.xml"/><Relationship Id="rId143" Type="http://schemas.openxmlformats.org/officeDocument/2006/relationships/customXml" Target="../ink/ink141.xml"/><Relationship Id="rId350" Type="http://schemas.openxmlformats.org/officeDocument/2006/relationships/customXml" Target="../ink/ink348.xml"/><Relationship Id="rId588" Type="http://schemas.openxmlformats.org/officeDocument/2006/relationships/customXml" Target="../ink/ink586.xml"/><Relationship Id="rId795" Type="http://schemas.openxmlformats.org/officeDocument/2006/relationships/customXml" Target="../ink/ink793.xml"/><Relationship Id="rId2031" Type="http://schemas.openxmlformats.org/officeDocument/2006/relationships/customXml" Target="../ink/ink2029.xml"/><Relationship Id="rId9" Type="http://schemas.openxmlformats.org/officeDocument/2006/relationships/customXml" Target="../ink/ink7.xml"/><Relationship Id="rId210" Type="http://schemas.openxmlformats.org/officeDocument/2006/relationships/customXml" Target="../ink/ink208.xml"/><Relationship Id="rId448" Type="http://schemas.openxmlformats.org/officeDocument/2006/relationships/customXml" Target="../ink/ink446.xml"/><Relationship Id="rId655" Type="http://schemas.openxmlformats.org/officeDocument/2006/relationships/customXml" Target="../ink/ink653.xml"/><Relationship Id="rId862" Type="http://schemas.openxmlformats.org/officeDocument/2006/relationships/customXml" Target="../ink/ink860.xml"/><Relationship Id="rId1078" Type="http://schemas.openxmlformats.org/officeDocument/2006/relationships/customXml" Target="../ink/ink1076.xml"/><Relationship Id="rId1285" Type="http://schemas.openxmlformats.org/officeDocument/2006/relationships/customXml" Target="../ink/ink1283.xml"/><Relationship Id="rId1492" Type="http://schemas.openxmlformats.org/officeDocument/2006/relationships/customXml" Target="../ink/ink1490.xml"/><Relationship Id="rId308" Type="http://schemas.openxmlformats.org/officeDocument/2006/relationships/customXml" Target="../ink/ink306.xml"/><Relationship Id="rId515" Type="http://schemas.openxmlformats.org/officeDocument/2006/relationships/customXml" Target="../ink/ink513.xml"/><Relationship Id="rId722" Type="http://schemas.openxmlformats.org/officeDocument/2006/relationships/customXml" Target="../ink/ink720.xml"/><Relationship Id="rId1145" Type="http://schemas.openxmlformats.org/officeDocument/2006/relationships/customXml" Target="../ink/ink1143.xml"/><Relationship Id="rId1352" Type="http://schemas.openxmlformats.org/officeDocument/2006/relationships/customXml" Target="../ink/ink1350.xml"/><Relationship Id="rId1797" Type="http://schemas.openxmlformats.org/officeDocument/2006/relationships/customXml" Target="../ink/ink1795.xml"/><Relationship Id="rId89" Type="http://schemas.openxmlformats.org/officeDocument/2006/relationships/customXml" Target="../ink/ink87.xml"/><Relationship Id="rId1005" Type="http://schemas.openxmlformats.org/officeDocument/2006/relationships/customXml" Target="../ink/ink1003.xml"/><Relationship Id="rId1212" Type="http://schemas.openxmlformats.org/officeDocument/2006/relationships/customXml" Target="../ink/ink1210.xml"/><Relationship Id="rId1657" Type="http://schemas.openxmlformats.org/officeDocument/2006/relationships/customXml" Target="../ink/ink1655.xml"/><Relationship Id="rId1864" Type="http://schemas.openxmlformats.org/officeDocument/2006/relationships/customXml" Target="../ink/ink1862.xml"/><Relationship Id="rId1517" Type="http://schemas.openxmlformats.org/officeDocument/2006/relationships/customXml" Target="../ink/ink1515.xml"/><Relationship Id="rId1724" Type="http://schemas.openxmlformats.org/officeDocument/2006/relationships/customXml" Target="../ink/ink1722.xml"/><Relationship Id="rId16" Type="http://schemas.openxmlformats.org/officeDocument/2006/relationships/customXml" Target="../ink/ink14.xml"/><Relationship Id="rId1931" Type="http://schemas.openxmlformats.org/officeDocument/2006/relationships/customXml" Target="../ink/ink1929.xml"/><Relationship Id="rId165" Type="http://schemas.openxmlformats.org/officeDocument/2006/relationships/customXml" Target="../ink/ink163.xml"/><Relationship Id="rId372" Type="http://schemas.openxmlformats.org/officeDocument/2006/relationships/customXml" Target="../ink/ink370.xml"/><Relationship Id="rId677" Type="http://schemas.openxmlformats.org/officeDocument/2006/relationships/customXml" Target="../ink/ink675.xml"/><Relationship Id="rId2053" Type="http://schemas.openxmlformats.org/officeDocument/2006/relationships/customXml" Target="../ink/ink2051.xml"/><Relationship Id="rId232" Type="http://schemas.openxmlformats.org/officeDocument/2006/relationships/customXml" Target="../ink/ink230.xml"/><Relationship Id="rId884" Type="http://schemas.openxmlformats.org/officeDocument/2006/relationships/customXml" Target="../ink/ink882.xml"/><Relationship Id="rId537" Type="http://schemas.openxmlformats.org/officeDocument/2006/relationships/customXml" Target="../ink/ink535.xml"/><Relationship Id="rId744" Type="http://schemas.openxmlformats.org/officeDocument/2006/relationships/customXml" Target="../ink/ink742.xml"/><Relationship Id="rId951" Type="http://schemas.openxmlformats.org/officeDocument/2006/relationships/customXml" Target="../ink/ink949.xml"/><Relationship Id="rId1167" Type="http://schemas.openxmlformats.org/officeDocument/2006/relationships/customXml" Target="../ink/ink1165.xml"/><Relationship Id="rId1374" Type="http://schemas.openxmlformats.org/officeDocument/2006/relationships/customXml" Target="../ink/ink1372.xml"/><Relationship Id="rId1581" Type="http://schemas.openxmlformats.org/officeDocument/2006/relationships/customXml" Target="../ink/ink1579.xml"/><Relationship Id="rId1679" Type="http://schemas.openxmlformats.org/officeDocument/2006/relationships/customXml" Target="../ink/ink1677.xml"/><Relationship Id="rId80" Type="http://schemas.openxmlformats.org/officeDocument/2006/relationships/customXml" Target="../ink/ink78.xml"/><Relationship Id="rId604" Type="http://schemas.openxmlformats.org/officeDocument/2006/relationships/customXml" Target="../ink/ink602.xml"/><Relationship Id="rId811" Type="http://schemas.openxmlformats.org/officeDocument/2006/relationships/customXml" Target="../ink/ink809.xml"/><Relationship Id="rId1027" Type="http://schemas.openxmlformats.org/officeDocument/2006/relationships/customXml" Target="../ink/ink1025.xml"/><Relationship Id="rId1234" Type="http://schemas.openxmlformats.org/officeDocument/2006/relationships/customXml" Target="../ink/ink1232.xml"/><Relationship Id="rId1441" Type="http://schemas.openxmlformats.org/officeDocument/2006/relationships/customXml" Target="../ink/ink1439.xml"/><Relationship Id="rId1886" Type="http://schemas.openxmlformats.org/officeDocument/2006/relationships/customXml" Target="../ink/ink1884.xml"/><Relationship Id="rId909" Type="http://schemas.openxmlformats.org/officeDocument/2006/relationships/customXml" Target="../ink/ink907.xml"/><Relationship Id="rId1301" Type="http://schemas.openxmlformats.org/officeDocument/2006/relationships/customXml" Target="../ink/ink1299.xml"/><Relationship Id="rId1539" Type="http://schemas.openxmlformats.org/officeDocument/2006/relationships/customXml" Target="../ink/ink1537.xml"/><Relationship Id="rId1746" Type="http://schemas.openxmlformats.org/officeDocument/2006/relationships/customXml" Target="../ink/ink1744.xml"/><Relationship Id="rId1953" Type="http://schemas.openxmlformats.org/officeDocument/2006/relationships/customXml" Target="../ink/ink1951.xml"/><Relationship Id="rId38" Type="http://schemas.openxmlformats.org/officeDocument/2006/relationships/customXml" Target="../ink/ink36.xml"/><Relationship Id="rId1606" Type="http://schemas.openxmlformats.org/officeDocument/2006/relationships/customXml" Target="../ink/ink1604.xml"/><Relationship Id="rId1813" Type="http://schemas.openxmlformats.org/officeDocument/2006/relationships/customXml" Target="../ink/ink1811.xml"/><Relationship Id="rId187" Type="http://schemas.openxmlformats.org/officeDocument/2006/relationships/customXml" Target="../ink/ink185.xml"/><Relationship Id="rId394" Type="http://schemas.openxmlformats.org/officeDocument/2006/relationships/customXml" Target="../ink/ink392.xml"/><Relationship Id="rId254" Type="http://schemas.openxmlformats.org/officeDocument/2006/relationships/customXml" Target="../ink/ink252.xml"/><Relationship Id="rId699" Type="http://schemas.openxmlformats.org/officeDocument/2006/relationships/customXml" Target="../ink/ink697.xml"/><Relationship Id="rId1091" Type="http://schemas.openxmlformats.org/officeDocument/2006/relationships/customXml" Target="../ink/ink1089.xml"/><Relationship Id="rId114" Type="http://schemas.openxmlformats.org/officeDocument/2006/relationships/customXml" Target="../ink/ink112.xml"/><Relationship Id="rId461" Type="http://schemas.openxmlformats.org/officeDocument/2006/relationships/customXml" Target="../ink/ink459.xml"/><Relationship Id="rId559" Type="http://schemas.openxmlformats.org/officeDocument/2006/relationships/customXml" Target="../ink/ink557.xml"/><Relationship Id="rId766" Type="http://schemas.openxmlformats.org/officeDocument/2006/relationships/customXml" Target="../ink/ink764.xml"/><Relationship Id="rId1189" Type="http://schemas.openxmlformats.org/officeDocument/2006/relationships/customXml" Target="../ink/ink1187.xml"/><Relationship Id="rId1396" Type="http://schemas.openxmlformats.org/officeDocument/2006/relationships/customXml" Target="../ink/ink1394.xml"/><Relationship Id="rId321" Type="http://schemas.openxmlformats.org/officeDocument/2006/relationships/customXml" Target="../ink/ink319.xml"/><Relationship Id="rId419" Type="http://schemas.openxmlformats.org/officeDocument/2006/relationships/customXml" Target="../ink/ink417.xml"/><Relationship Id="rId626" Type="http://schemas.openxmlformats.org/officeDocument/2006/relationships/customXml" Target="../ink/ink624.xml"/><Relationship Id="rId973" Type="http://schemas.openxmlformats.org/officeDocument/2006/relationships/customXml" Target="../ink/ink971.xml"/><Relationship Id="rId1049" Type="http://schemas.openxmlformats.org/officeDocument/2006/relationships/customXml" Target="../ink/ink1047.xml"/><Relationship Id="rId1256" Type="http://schemas.openxmlformats.org/officeDocument/2006/relationships/customXml" Target="../ink/ink1254.xml"/><Relationship Id="rId2002" Type="http://schemas.openxmlformats.org/officeDocument/2006/relationships/customXml" Target="../ink/ink2000.xml"/><Relationship Id="rId833" Type="http://schemas.openxmlformats.org/officeDocument/2006/relationships/customXml" Target="../ink/ink831.xml"/><Relationship Id="rId1116" Type="http://schemas.openxmlformats.org/officeDocument/2006/relationships/customXml" Target="../ink/ink1114.xml"/><Relationship Id="rId1463" Type="http://schemas.openxmlformats.org/officeDocument/2006/relationships/customXml" Target="../ink/ink1461.xml"/><Relationship Id="rId1670" Type="http://schemas.openxmlformats.org/officeDocument/2006/relationships/customXml" Target="../ink/ink1668.xml"/><Relationship Id="rId1768" Type="http://schemas.openxmlformats.org/officeDocument/2006/relationships/customXml" Target="../ink/ink1766.xml"/><Relationship Id="rId900" Type="http://schemas.openxmlformats.org/officeDocument/2006/relationships/customXml" Target="../ink/ink898.xml"/><Relationship Id="rId1323" Type="http://schemas.openxmlformats.org/officeDocument/2006/relationships/customXml" Target="../ink/ink1321.xml"/><Relationship Id="rId1530" Type="http://schemas.openxmlformats.org/officeDocument/2006/relationships/customXml" Target="../ink/ink1528.xml"/><Relationship Id="rId1628" Type="http://schemas.openxmlformats.org/officeDocument/2006/relationships/customXml" Target="../ink/ink1626.xml"/><Relationship Id="rId1975" Type="http://schemas.openxmlformats.org/officeDocument/2006/relationships/customXml" Target="../ink/ink1973.xml"/><Relationship Id="rId1835" Type="http://schemas.openxmlformats.org/officeDocument/2006/relationships/customXml" Target="../ink/ink1833.xml"/><Relationship Id="rId1902" Type="http://schemas.openxmlformats.org/officeDocument/2006/relationships/customXml" Target="../ink/ink1900.xml"/><Relationship Id="rId276" Type="http://schemas.openxmlformats.org/officeDocument/2006/relationships/customXml" Target="../ink/ink274.xml"/><Relationship Id="rId483" Type="http://schemas.openxmlformats.org/officeDocument/2006/relationships/customXml" Target="../ink/ink481.xml"/><Relationship Id="rId690" Type="http://schemas.openxmlformats.org/officeDocument/2006/relationships/customXml" Target="../ink/ink688.xml"/><Relationship Id="rId136" Type="http://schemas.openxmlformats.org/officeDocument/2006/relationships/customXml" Target="../ink/ink134.xml"/><Relationship Id="rId343" Type="http://schemas.openxmlformats.org/officeDocument/2006/relationships/customXml" Target="../ink/ink341.xml"/><Relationship Id="rId550" Type="http://schemas.openxmlformats.org/officeDocument/2006/relationships/customXml" Target="../ink/ink548.xml"/><Relationship Id="rId788" Type="http://schemas.openxmlformats.org/officeDocument/2006/relationships/customXml" Target="../ink/ink786.xml"/><Relationship Id="rId995" Type="http://schemas.openxmlformats.org/officeDocument/2006/relationships/customXml" Target="../ink/ink993.xml"/><Relationship Id="rId1180" Type="http://schemas.openxmlformats.org/officeDocument/2006/relationships/customXml" Target="../ink/ink1178.xml"/><Relationship Id="rId2024" Type="http://schemas.openxmlformats.org/officeDocument/2006/relationships/customXml" Target="../ink/ink2022.xml"/><Relationship Id="rId203" Type="http://schemas.openxmlformats.org/officeDocument/2006/relationships/customXml" Target="../ink/ink201.xml"/><Relationship Id="rId648" Type="http://schemas.openxmlformats.org/officeDocument/2006/relationships/customXml" Target="../ink/ink646.xml"/><Relationship Id="rId855" Type="http://schemas.openxmlformats.org/officeDocument/2006/relationships/customXml" Target="../ink/ink853.xml"/><Relationship Id="rId1040" Type="http://schemas.openxmlformats.org/officeDocument/2006/relationships/customXml" Target="../ink/ink1038.xml"/><Relationship Id="rId1278" Type="http://schemas.openxmlformats.org/officeDocument/2006/relationships/customXml" Target="../ink/ink1276.xml"/><Relationship Id="rId1485" Type="http://schemas.openxmlformats.org/officeDocument/2006/relationships/customXml" Target="../ink/ink1483.xml"/><Relationship Id="rId1692" Type="http://schemas.openxmlformats.org/officeDocument/2006/relationships/customXml" Target="../ink/ink1690.xml"/><Relationship Id="rId410" Type="http://schemas.openxmlformats.org/officeDocument/2006/relationships/customXml" Target="../ink/ink408.xml"/><Relationship Id="rId508" Type="http://schemas.openxmlformats.org/officeDocument/2006/relationships/customXml" Target="../ink/ink506.xml"/><Relationship Id="rId715" Type="http://schemas.openxmlformats.org/officeDocument/2006/relationships/customXml" Target="../ink/ink713.xml"/><Relationship Id="rId922" Type="http://schemas.openxmlformats.org/officeDocument/2006/relationships/customXml" Target="../ink/ink920.xml"/><Relationship Id="rId1138" Type="http://schemas.openxmlformats.org/officeDocument/2006/relationships/customXml" Target="../ink/ink1136.xml"/><Relationship Id="rId1345" Type="http://schemas.openxmlformats.org/officeDocument/2006/relationships/customXml" Target="../ink/ink1343.xml"/><Relationship Id="rId1552" Type="http://schemas.openxmlformats.org/officeDocument/2006/relationships/customXml" Target="../ink/ink1550.xml"/><Relationship Id="rId1997" Type="http://schemas.openxmlformats.org/officeDocument/2006/relationships/customXml" Target="../ink/ink1995.xml"/><Relationship Id="rId1205" Type="http://schemas.openxmlformats.org/officeDocument/2006/relationships/customXml" Target="../ink/ink1203.xml"/><Relationship Id="rId1857" Type="http://schemas.openxmlformats.org/officeDocument/2006/relationships/customXml" Target="../ink/ink1855.xml"/><Relationship Id="rId51" Type="http://schemas.openxmlformats.org/officeDocument/2006/relationships/customXml" Target="../ink/ink49.xml"/><Relationship Id="rId1412" Type="http://schemas.openxmlformats.org/officeDocument/2006/relationships/customXml" Target="../ink/ink1410.xml"/><Relationship Id="rId1717" Type="http://schemas.openxmlformats.org/officeDocument/2006/relationships/customXml" Target="../ink/ink1715.xml"/><Relationship Id="rId1924" Type="http://schemas.openxmlformats.org/officeDocument/2006/relationships/customXml" Target="../ink/ink1922.xml"/><Relationship Id="rId298" Type="http://schemas.openxmlformats.org/officeDocument/2006/relationships/customXml" Target="../ink/ink296.xml"/><Relationship Id="rId158" Type="http://schemas.openxmlformats.org/officeDocument/2006/relationships/customXml" Target="../ink/ink156.xml"/><Relationship Id="rId365" Type="http://schemas.openxmlformats.org/officeDocument/2006/relationships/customXml" Target="../ink/ink363.xml"/><Relationship Id="rId572" Type="http://schemas.openxmlformats.org/officeDocument/2006/relationships/customXml" Target="../ink/ink570.xml"/><Relationship Id="rId2046" Type="http://schemas.openxmlformats.org/officeDocument/2006/relationships/customXml" Target="../ink/ink2044.xml"/><Relationship Id="rId225" Type="http://schemas.openxmlformats.org/officeDocument/2006/relationships/customXml" Target="../ink/ink223.xml"/><Relationship Id="rId432" Type="http://schemas.openxmlformats.org/officeDocument/2006/relationships/customXml" Target="../ink/ink430.xml"/><Relationship Id="rId877" Type="http://schemas.openxmlformats.org/officeDocument/2006/relationships/customXml" Target="../ink/ink875.xml"/><Relationship Id="rId1062" Type="http://schemas.openxmlformats.org/officeDocument/2006/relationships/customXml" Target="../ink/ink1060.xml"/><Relationship Id="rId737" Type="http://schemas.openxmlformats.org/officeDocument/2006/relationships/customXml" Target="../ink/ink735.xml"/><Relationship Id="rId944" Type="http://schemas.openxmlformats.org/officeDocument/2006/relationships/customXml" Target="../ink/ink942.xml"/><Relationship Id="rId1367" Type="http://schemas.openxmlformats.org/officeDocument/2006/relationships/customXml" Target="../ink/ink1365.xml"/><Relationship Id="rId1574" Type="http://schemas.openxmlformats.org/officeDocument/2006/relationships/customXml" Target="../ink/ink1572.xml"/><Relationship Id="rId1781" Type="http://schemas.openxmlformats.org/officeDocument/2006/relationships/customXml" Target="../ink/ink1779.xml"/><Relationship Id="rId73" Type="http://schemas.openxmlformats.org/officeDocument/2006/relationships/customXml" Target="../ink/ink71.xml"/><Relationship Id="rId804" Type="http://schemas.openxmlformats.org/officeDocument/2006/relationships/customXml" Target="../ink/ink802.xml"/><Relationship Id="rId1227" Type="http://schemas.openxmlformats.org/officeDocument/2006/relationships/customXml" Target="../ink/ink1225.xml"/><Relationship Id="rId1434" Type="http://schemas.openxmlformats.org/officeDocument/2006/relationships/customXml" Target="../ink/ink1432.xml"/><Relationship Id="rId1641" Type="http://schemas.openxmlformats.org/officeDocument/2006/relationships/customXml" Target="../ink/ink1639.xml"/><Relationship Id="rId1879" Type="http://schemas.openxmlformats.org/officeDocument/2006/relationships/customXml" Target="../ink/ink1877.xml"/><Relationship Id="rId1501" Type="http://schemas.openxmlformats.org/officeDocument/2006/relationships/customXml" Target="../ink/ink1499.xml"/><Relationship Id="rId1739" Type="http://schemas.openxmlformats.org/officeDocument/2006/relationships/customXml" Target="../ink/ink1737.xml"/><Relationship Id="rId1946" Type="http://schemas.openxmlformats.org/officeDocument/2006/relationships/customXml" Target="../ink/ink1944.xml"/><Relationship Id="rId1806" Type="http://schemas.openxmlformats.org/officeDocument/2006/relationships/customXml" Target="../ink/ink1804.xml"/><Relationship Id="rId387" Type="http://schemas.openxmlformats.org/officeDocument/2006/relationships/customXml" Target="../ink/ink385.xml"/><Relationship Id="rId594" Type="http://schemas.openxmlformats.org/officeDocument/2006/relationships/customXml" Target="../ink/ink592.xml"/><Relationship Id="rId247" Type="http://schemas.openxmlformats.org/officeDocument/2006/relationships/customXml" Target="../ink/ink245.xml"/><Relationship Id="rId899" Type="http://schemas.openxmlformats.org/officeDocument/2006/relationships/customXml" Target="../ink/ink897.xml"/><Relationship Id="rId1084" Type="http://schemas.openxmlformats.org/officeDocument/2006/relationships/customXml" Target="../ink/ink1082.xml"/><Relationship Id="rId107" Type="http://schemas.openxmlformats.org/officeDocument/2006/relationships/customXml" Target="../ink/ink105.xml"/><Relationship Id="rId454" Type="http://schemas.openxmlformats.org/officeDocument/2006/relationships/customXml" Target="../ink/ink452.xml"/><Relationship Id="rId661" Type="http://schemas.openxmlformats.org/officeDocument/2006/relationships/customXml" Target="../ink/ink659.xml"/><Relationship Id="rId759" Type="http://schemas.openxmlformats.org/officeDocument/2006/relationships/customXml" Target="../ink/ink757.xml"/><Relationship Id="rId966" Type="http://schemas.openxmlformats.org/officeDocument/2006/relationships/customXml" Target="../ink/ink964.xml"/><Relationship Id="rId1291" Type="http://schemas.openxmlformats.org/officeDocument/2006/relationships/customXml" Target="../ink/ink1289.xml"/><Relationship Id="rId1389" Type="http://schemas.openxmlformats.org/officeDocument/2006/relationships/customXml" Target="../ink/ink1387.xml"/><Relationship Id="rId1596" Type="http://schemas.openxmlformats.org/officeDocument/2006/relationships/customXml" Target="../ink/ink1594.xml"/><Relationship Id="rId314" Type="http://schemas.openxmlformats.org/officeDocument/2006/relationships/customXml" Target="../ink/ink312.xml"/><Relationship Id="rId521" Type="http://schemas.openxmlformats.org/officeDocument/2006/relationships/customXml" Target="../ink/ink519.xml"/><Relationship Id="rId619" Type="http://schemas.openxmlformats.org/officeDocument/2006/relationships/customXml" Target="../ink/ink617.xml"/><Relationship Id="rId1151" Type="http://schemas.openxmlformats.org/officeDocument/2006/relationships/customXml" Target="../ink/ink1149.xml"/><Relationship Id="rId1249" Type="http://schemas.openxmlformats.org/officeDocument/2006/relationships/customXml" Target="../ink/ink1247.xml"/><Relationship Id="rId95" Type="http://schemas.openxmlformats.org/officeDocument/2006/relationships/customXml" Target="../ink/ink93.xml"/><Relationship Id="rId826" Type="http://schemas.openxmlformats.org/officeDocument/2006/relationships/customXml" Target="../ink/ink824.xml"/><Relationship Id="rId1011" Type="http://schemas.openxmlformats.org/officeDocument/2006/relationships/customXml" Target="../ink/ink1009.xml"/><Relationship Id="rId1109" Type="http://schemas.openxmlformats.org/officeDocument/2006/relationships/customXml" Target="../ink/ink1107.xml"/><Relationship Id="rId1456" Type="http://schemas.openxmlformats.org/officeDocument/2006/relationships/customXml" Target="../ink/ink1454.xml"/><Relationship Id="rId1663" Type="http://schemas.openxmlformats.org/officeDocument/2006/relationships/customXml" Target="../ink/ink1661.xml"/><Relationship Id="rId1870" Type="http://schemas.openxmlformats.org/officeDocument/2006/relationships/customXml" Target="../ink/ink1868.xml"/><Relationship Id="rId1968" Type="http://schemas.openxmlformats.org/officeDocument/2006/relationships/customXml" Target="../ink/ink1966.xml"/><Relationship Id="rId1316" Type="http://schemas.openxmlformats.org/officeDocument/2006/relationships/customXml" Target="../ink/ink1314.xml"/><Relationship Id="rId1523" Type="http://schemas.openxmlformats.org/officeDocument/2006/relationships/customXml" Target="../ink/ink1521.xml"/><Relationship Id="rId1730" Type="http://schemas.openxmlformats.org/officeDocument/2006/relationships/customXml" Target="../ink/ink1728.xml"/><Relationship Id="rId22" Type="http://schemas.openxmlformats.org/officeDocument/2006/relationships/customXml" Target="../ink/ink20.xml"/><Relationship Id="rId1828" Type="http://schemas.openxmlformats.org/officeDocument/2006/relationships/customXml" Target="../ink/ink1826.xml"/><Relationship Id="rId171" Type="http://schemas.openxmlformats.org/officeDocument/2006/relationships/customXml" Target="../ink/ink169.xml"/><Relationship Id="rId269" Type="http://schemas.openxmlformats.org/officeDocument/2006/relationships/customXml" Target="../ink/ink267.xml"/><Relationship Id="rId476" Type="http://schemas.openxmlformats.org/officeDocument/2006/relationships/customXml" Target="../ink/ink474.xml"/><Relationship Id="rId683" Type="http://schemas.openxmlformats.org/officeDocument/2006/relationships/customXml" Target="../ink/ink681.xml"/><Relationship Id="rId890" Type="http://schemas.openxmlformats.org/officeDocument/2006/relationships/customXml" Target="../ink/ink888.xml"/><Relationship Id="rId129" Type="http://schemas.openxmlformats.org/officeDocument/2006/relationships/customXml" Target="../ink/ink127.xml"/><Relationship Id="rId336" Type="http://schemas.openxmlformats.org/officeDocument/2006/relationships/customXml" Target="../ink/ink334.xml"/><Relationship Id="rId543" Type="http://schemas.openxmlformats.org/officeDocument/2006/relationships/customXml" Target="../ink/ink541.xml"/><Relationship Id="rId988" Type="http://schemas.openxmlformats.org/officeDocument/2006/relationships/customXml" Target="../ink/ink986.xml"/><Relationship Id="rId1173" Type="http://schemas.openxmlformats.org/officeDocument/2006/relationships/customXml" Target="../ink/ink1171.xml"/><Relationship Id="rId1380" Type="http://schemas.openxmlformats.org/officeDocument/2006/relationships/customXml" Target="../ink/ink1378.xml"/><Relationship Id="rId2017" Type="http://schemas.openxmlformats.org/officeDocument/2006/relationships/customXml" Target="../ink/ink2015.xml"/><Relationship Id="rId403" Type="http://schemas.openxmlformats.org/officeDocument/2006/relationships/customXml" Target="../ink/ink401.xml"/><Relationship Id="rId750" Type="http://schemas.openxmlformats.org/officeDocument/2006/relationships/customXml" Target="../ink/ink748.xml"/><Relationship Id="rId848" Type="http://schemas.openxmlformats.org/officeDocument/2006/relationships/customXml" Target="../ink/ink846.xml"/><Relationship Id="rId1033" Type="http://schemas.openxmlformats.org/officeDocument/2006/relationships/customXml" Target="../ink/ink1031.xml"/><Relationship Id="rId1478" Type="http://schemas.openxmlformats.org/officeDocument/2006/relationships/customXml" Target="../ink/ink1476.xml"/><Relationship Id="rId1685" Type="http://schemas.openxmlformats.org/officeDocument/2006/relationships/customXml" Target="../ink/ink1683.xml"/><Relationship Id="rId1892" Type="http://schemas.openxmlformats.org/officeDocument/2006/relationships/customXml" Target="../ink/ink1890.xml"/><Relationship Id="rId610" Type="http://schemas.openxmlformats.org/officeDocument/2006/relationships/customXml" Target="../ink/ink608.xml"/><Relationship Id="rId708" Type="http://schemas.openxmlformats.org/officeDocument/2006/relationships/customXml" Target="../ink/ink706.xml"/><Relationship Id="rId915" Type="http://schemas.openxmlformats.org/officeDocument/2006/relationships/customXml" Target="../ink/ink913.xml"/><Relationship Id="rId1240" Type="http://schemas.openxmlformats.org/officeDocument/2006/relationships/customXml" Target="../ink/ink1238.xml"/><Relationship Id="rId1338" Type="http://schemas.openxmlformats.org/officeDocument/2006/relationships/customXml" Target="../ink/ink1336.xml"/><Relationship Id="rId1545" Type="http://schemas.openxmlformats.org/officeDocument/2006/relationships/customXml" Target="../ink/ink1543.xml"/><Relationship Id="rId1100" Type="http://schemas.openxmlformats.org/officeDocument/2006/relationships/customXml" Target="../ink/ink1098.xml"/><Relationship Id="rId1405" Type="http://schemas.openxmlformats.org/officeDocument/2006/relationships/customXml" Target="../ink/ink1403.xml"/><Relationship Id="rId1752" Type="http://schemas.openxmlformats.org/officeDocument/2006/relationships/customXml" Target="../ink/ink1750.xml"/><Relationship Id="rId44" Type="http://schemas.openxmlformats.org/officeDocument/2006/relationships/customXml" Target="../ink/ink42.xml"/><Relationship Id="rId1612" Type="http://schemas.openxmlformats.org/officeDocument/2006/relationships/customXml" Target="../ink/ink1610.xml"/><Relationship Id="rId1917" Type="http://schemas.openxmlformats.org/officeDocument/2006/relationships/customXml" Target="../ink/ink1915.xml"/><Relationship Id="rId193" Type="http://schemas.openxmlformats.org/officeDocument/2006/relationships/customXml" Target="../ink/ink191.xml"/><Relationship Id="rId498" Type="http://schemas.openxmlformats.org/officeDocument/2006/relationships/customXml" Target="../ink/ink496.xml"/><Relationship Id="rId260" Type="http://schemas.openxmlformats.org/officeDocument/2006/relationships/customXml" Target="../ink/ink258.xml"/><Relationship Id="rId120" Type="http://schemas.openxmlformats.org/officeDocument/2006/relationships/customXml" Target="../ink/ink118.xml"/><Relationship Id="rId358" Type="http://schemas.openxmlformats.org/officeDocument/2006/relationships/customXml" Target="../ink/ink356.xml"/><Relationship Id="rId565" Type="http://schemas.openxmlformats.org/officeDocument/2006/relationships/customXml" Target="../ink/ink563.xml"/><Relationship Id="rId772" Type="http://schemas.openxmlformats.org/officeDocument/2006/relationships/customXml" Target="../ink/ink770.xml"/><Relationship Id="rId1195" Type="http://schemas.openxmlformats.org/officeDocument/2006/relationships/customXml" Target="../ink/ink1193.xml"/><Relationship Id="rId2039" Type="http://schemas.openxmlformats.org/officeDocument/2006/relationships/customXml" Target="../ink/ink2037.xml"/><Relationship Id="rId218" Type="http://schemas.openxmlformats.org/officeDocument/2006/relationships/customXml" Target="../ink/ink216.xml"/><Relationship Id="rId425" Type="http://schemas.openxmlformats.org/officeDocument/2006/relationships/customXml" Target="../ink/ink423.xml"/><Relationship Id="rId632" Type="http://schemas.openxmlformats.org/officeDocument/2006/relationships/customXml" Target="../ink/ink630.xml"/><Relationship Id="rId1055" Type="http://schemas.openxmlformats.org/officeDocument/2006/relationships/customXml" Target="../ink/ink1053.xml"/><Relationship Id="rId1262" Type="http://schemas.openxmlformats.org/officeDocument/2006/relationships/customXml" Target="../ink/ink1260.xml"/><Relationship Id="rId937" Type="http://schemas.openxmlformats.org/officeDocument/2006/relationships/customXml" Target="../ink/ink935.xml"/><Relationship Id="rId1122" Type="http://schemas.openxmlformats.org/officeDocument/2006/relationships/customXml" Target="../ink/ink1120.xml"/><Relationship Id="rId1567" Type="http://schemas.openxmlformats.org/officeDocument/2006/relationships/customXml" Target="../ink/ink1565.xml"/><Relationship Id="rId1774" Type="http://schemas.openxmlformats.org/officeDocument/2006/relationships/customXml" Target="../ink/ink1772.xml"/><Relationship Id="rId1981" Type="http://schemas.openxmlformats.org/officeDocument/2006/relationships/customXml" Target="../ink/ink1979.xml"/><Relationship Id="rId66" Type="http://schemas.openxmlformats.org/officeDocument/2006/relationships/customXml" Target="../ink/ink64.xml"/><Relationship Id="rId1427" Type="http://schemas.openxmlformats.org/officeDocument/2006/relationships/customXml" Target="../ink/ink1425.xml"/><Relationship Id="rId1634" Type="http://schemas.openxmlformats.org/officeDocument/2006/relationships/customXml" Target="../ink/ink1632.xml"/><Relationship Id="rId1841" Type="http://schemas.openxmlformats.org/officeDocument/2006/relationships/customXml" Target="../ink/ink1839.xml"/><Relationship Id="rId1939" Type="http://schemas.openxmlformats.org/officeDocument/2006/relationships/customXml" Target="../ink/ink1937.xml"/><Relationship Id="rId1701" Type="http://schemas.openxmlformats.org/officeDocument/2006/relationships/customXml" Target="../ink/ink1699.xml"/><Relationship Id="rId282" Type="http://schemas.openxmlformats.org/officeDocument/2006/relationships/customXml" Target="../ink/ink280.xml"/><Relationship Id="rId587" Type="http://schemas.openxmlformats.org/officeDocument/2006/relationships/customXml" Target="../ink/ink585.xml"/><Relationship Id="rId8" Type="http://schemas.openxmlformats.org/officeDocument/2006/relationships/customXml" Target="../ink/ink6.xml"/><Relationship Id="rId142" Type="http://schemas.openxmlformats.org/officeDocument/2006/relationships/customXml" Target="../ink/ink140.xml"/><Relationship Id="rId447" Type="http://schemas.openxmlformats.org/officeDocument/2006/relationships/customXml" Target="../ink/ink445.xml"/><Relationship Id="rId794" Type="http://schemas.openxmlformats.org/officeDocument/2006/relationships/customXml" Target="../ink/ink792.xml"/><Relationship Id="rId1077" Type="http://schemas.openxmlformats.org/officeDocument/2006/relationships/customXml" Target="../ink/ink1075.xml"/><Relationship Id="rId2030" Type="http://schemas.openxmlformats.org/officeDocument/2006/relationships/customXml" Target="../ink/ink2028.xml"/><Relationship Id="rId654" Type="http://schemas.openxmlformats.org/officeDocument/2006/relationships/customXml" Target="../ink/ink652.xml"/><Relationship Id="rId861" Type="http://schemas.openxmlformats.org/officeDocument/2006/relationships/customXml" Target="../ink/ink859.xml"/><Relationship Id="rId959" Type="http://schemas.openxmlformats.org/officeDocument/2006/relationships/customXml" Target="../ink/ink957.xml"/><Relationship Id="rId1284" Type="http://schemas.openxmlformats.org/officeDocument/2006/relationships/customXml" Target="../ink/ink1282.xml"/><Relationship Id="rId1491" Type="http://schemas.openxmlformats.org/officeDocument/2006/relationships/customXml" Target="../ink/ink1489.xml"/><Relationship Id="rId1589" Type="http://schemas.openxmlformats.org/officeDocument/2006/relationships/customXml" Target="../ink/ink1587.xml"/><Relationship Id="rId307" Type="http://schemas.openxmlformats.org/officeDocument/2006/relationships/customXml" Target="../ink/ink305.xml"/><Relationship Id="rId514" Type="http://schemas.openxmlformats.org/officeDocument/2006/relationships/customXml" Target="../ink/ink512.xml"/><Relationship Id="rId721" Type="http://schemas.openxmlformats.org/officeDocument/2006/relationships/customXml" Target="../ink/ink719.xml"/><Relationship Id="rId1144" Type="http://schemas.openxmlformats.org/officeDocument/2006/relationships/customXml" Target="../ink/ink1142.xml"/><Relationship Id="rId1351" Type="http://schemas.openxmlformats.org/officeDocument/2006/relationships/customXml" Target="../ink/ink1349.xml"/><Relationship Id="rId1449" Type="http://schemas.openxmlformats.org/officeDocument/2006/relationships/customXml" Target="../ink/ink1447.xml"/><Relationship Id="rId1796" Type="http://schemas.openxmlformats.org/officeDocument/2006/relationships/customXml" Target="../ink/ink1794.xml"/><Relationship Id="rId88" Type="http://schemas.openxmlformats.org/officeDocument/2006/relationships/customXml" Target="../ink/ink86.xml"/><Relationship Id="rId819" Type="http://schemas.openxmlformats.org/officeDocument/2006/relationships/customXml" Target="../ink/ink817.xml"/><Relationship Id="rId1004" Type="http://schemas.openxmlformats.org/officeDocument/2006/relationships/customXml" Target="../ink/ink1002.xml"/><Relationship Id="rId1211" Type="http://schemas.openxmlformats.org/officeDocument/2006/relationships/customXml" Target="../ink/ink1209.xml"/><Relationship Id="rId1656" Type="http://schemas.openxmlformats.org/officeDocument/2006/relationships/customXml" Target="../ink/ink1654.xml"/><Relationship Id="rId1863" Type="http://schemas.openxmlformats.org/officeDocument/2006/relationships/customXml" Target="../ink/ink1861.xml"/><Relationship Id="rId1309" Type="http://schemas.openxmlformats.org/officeDocument/2006/relationships/customXml" Target="../ink/ink1307.xml"/><Relationship Id="rId1516" Type="http://schemas.openxmlformats.org/officeDocument/2006/relationships/customXml" Target="../ink/ink1514.xml"/><Relationship Id="rId1723" Type="http://schemas.openxmlformats.org/officeDocument/2006/relationships/customXml" Target="../ink/ink1721.xml"/><Relationship Id="rId1930" Type="http://schemas.openxmlformats.org/officeDocument/2006/relationships/customXml" Target="../ink/ink1928.xml"/><Relationship Id="rId15" Type="http://schemas.openxmlformats.org/officeDocument/2006/relationships/customXml" Target="../ink/ink13.xml"/><Relationship Id="rId164" Type="http://schemas.openxmlformats.org/officeDocument/2006/relationships/customXml" Target="../ink/ink162.xml"/><Relationship Id="rId371" Type="http://schemas.openxmlformats.org/officeDocument/2006/relationships/customXml" Target="../ink/ink369.xml"/><Relationship Id="rId2052" Type="http://schemas.openxmlformats.org/officeDocument/2006/relationships/customXml" Target="../ink/ink2050.xml"/><Relationship Id="rId469" Type="http://schemas.openxmlformats.org/officeDocument/2006/relationships/customXml" Target="../ink/ink467.xml"/><Relationship Id="rId676" Type="http://schemas.openxmlformats.org/officeDocument/2006/relationships/customXml" Target="../ink/ink674.xml"/><Relationship Id="rId883" Type="http://schemas.openxmlformats.org/officeDocument/2006/relationships/customXml" Target="../ink/ink881.xml"/><Relationship Id="rId1099" Type="http://schemas.openxmlformats.org/officeDocument/2006/relationships/customXml" Target="../ink/ink1097.xml"/><Relationship Id="rId231" Type="http://schemas.openxmlformats.org/officeDocument/2006/relationships/customXml" Target="../ink/ink229.xml"/><Relationship Id="rId329" Type="http://schemas.openxmlformats.org/officeDocument/2006/relationships/customXml" Target="../ink/ink327.xml"/><Relationship Id="rId536" Type="http://schemas.openxmlformats.org/officeDocument/2006/relationships/customXml" Target="../ink/ink534.xml"/><Relationship Id="rId1166" Type="http://schemas.openxmlformats.org/officeDocument/2006/relationships/customXml" Target="../ink/ink1164.xml"/><Relationship Id="rId1373" Type="http://schemas.openxmlformats.org/officeDocument/2006/relationships/customXml" Target="../ink/ink1371.xml"/><Relationship Id="rId743" Type="http://schemas.openxmlformats.org/officeDocument/2006/relationships/customXml" Target="../ink/ink741.xml"/><Relationship Id="rId950" Type="http://schemas.openxmlformats.org/officeDocument/2006/relationships/customXml" Target="../ink/ink948.xml"/><Relationship Id="rId1026" Type="http://schemas.openxmlformats.org/officeDocument/2006/relationships/customXml" Target="../ink/ink1024.xml"/><Relationship Id="rId1580" Type="http://schemas.openxmlformats.org/officeDocument/2006/relationships/customXml" Target="../ink/ink1578.xml"/><Relationship Id="rId1678" Type="http://schemas.openxmlformats.org/officeDocument/2006/relationships/customXml" Target="../ink/ink1676.xml"/><Relationship Id="rId1885" Type="http://schemas.openxmlformats.org/officeDocument/2006/relationships/customXml" Target="../ink/ink1883.xml"/><Relationship Id="rId603" Type="http://schemas.openxmlformats.org/officeDocument/2006/relationships/customXml" Target="../ink/ink601.xml"/><Relationship Id="rId810" Type="http://schemas.openxmlformats.org/officeDocument/2006/relationships/customXml" Target="../ink/ink808.xml"/><Relationship Id="rId908" Type="http://schemas.openxmlformats.org/officeDocument/2006/relationships/customXml" Target="../ink/ink906.xml"/><Relationship Id="rId1233" Type="http://schemas.openxmlformats.org/officeDocument/2006/relationships/customXml" Target="../ink/ink1231.xml"/><Relationship Id="rId1440" Type="http://schemas.openxmlformats.org/officeDocument/2006/relationships/customXml" Target="../ink/ink1438.xml"/><Relationship Id="rId1538" Type="http://schemas.openxmlformats.org/officeDocument/2006/relationships/customXml" Target="../ink/ink1536.xml"/><Relationship Id="rId1300" Type="http://schemas.openxmlformats.org/officeDocument/2006/relationships/customXml" Target="../ink/ink1298.xml"/><Relationship Id="rId1745" Type="http://schemas.openxmlformats.org/officeDocument/2006/relationships/customXml" Target="../ink/ink1743.xml"/><Relationship Id="rId1952" Type="http://schemas.openxmlformats.org/officeDocument/2006/relationships/customXml" Target="../ink/ink1950.xml"/><Relationship Id="rId37" Type="http://schemas.openxmlformats.org/officeDocument/2006/relationships/customXml" Target="../ink/ink35.xml"/><Relationship Id="rId1605" Type="http://schemas.openxmlformats.org/officeDocument/2006/relationships/customXml" Target="../ink/ink1603.xml"/><Relationship Id="rId1812" Type="http://schemas.openxmlformats.org/officeDocument/2006/relationships/customXml" Target="../ink/ink1810.xml"/><Relationship Id="rId186" Type="http://schemas.openxmlformats.org/officeDocument/2006/relationships/customXml" Target="../ink/ink184.xml"/><Relationship Id="rId393" Type="http://schemas.openxmlformats.org/officeDocument/2006/relationships/customXml" Target="../ink/ink391.xml"/><Relationship Id="rId253" Type="http://schemas.openxmlformats.org/officeDocument/2006/relationships/customXml" Target="../ink/ink251.xml"/><Relationship Id="rId460" Type="http://schemas.openxmlformats.org/officeDocument/2006/relationships/customXml" Target="../ink/ink458.xml"/><Relationship Id="rId698" Type="http://schemas.openxmlformats.org/officeDocument/2006/relationships/customXml" Target="../ink/ink696.xml"/><Relationship Id="rId1090" Type="http://schemas.openxmlformats.org/officeDocument/2006/relationships/customXml" Target="../ink/ink1088.xml"/><Relationship Id="rId113" Type="http://schemas.openxmlformats.org/officeDocument/2006/relationships/customXml" Target="../ink/ink111.xml"/><Relationship Id="rId320" Type="http://schemas.openxmlformats.org/officeDocument/2006/relationships/customXml" Target="../ink/ink318.xml"/><Relationship Id="rId558" Type="http://schemas.openxmlformats.org/officeDocument/2006/relationships/customXml" Target="../ink/ink556.xml"/><Relationship Id="rId765" Type="http://schemas.openxmlformats.org/officeDocument/2006/relationships/customXml" Target="../ink/ink763.xml"/><Relationship Id="rId972" Type="http://schemas.openxmlformats.org/officeDocument/2006/relationships/customXml" Target="../ink/ink970.xml"/><Relationship Id="rId1188" Type="http://schemas.openxmlformats.org/officeDocument/2006/relationships/customXml" Target="../ink/ink1186.xml"/><Relationship Id="rId1395" Type="http://schemas.openxmlformats.org/officeDocument/2006/relationships/customXml" Target="../ink/ink1393.xml"/><Relationship Id="rId2001" Type="http://schemas.openxmlformats.org/officeDocument/2006/relationships/customXml" Target="../ink/ink1999.xml"/><Relationship Id="rId418" Type="http://schemas.openxmlformats.org/officeDocument/2006/relationships/customXml" Target="../ink/ink416.xml"/><Relationship Id="rId625" Type="http://schemas.openxmlformats.org/officeDocument/2006/relationships/customXml" Target="../ink/ink623.xml"/><Relationship Id="rId832" Type="http://schemas.openxmlformats.org/officeDocument/2006/relationships/customXml" Target="../ink/ink830.xml"/><Relationship Id="rId1048" Type="http://schemas.openxmlformats.org/officeDocument/2006/relationships/customXml" Target="../ink/ink1046.xml"/><Relationship Id="rId1255" Type="http://schemas.openxmlformats.org/officeDocument/2006/relationships/customXml" Target="../ink/ink1253.xml"/><Relationship Id="rId1462" Type="http://schemas.openxmlformats.org/officeDocument/2006/relationships/customXml" Target="../ink/ink1460.xml"/><Relationship Id="rId1115" Type="http://schemas.openxmlformats.org/officeDocument/2006/relationships/customXml" Target="../ink/ink1113.xml"/><Relationship Id="rId1322" Type="http://schemas.openxmlformats.org/officeDocument/2006/relationships/customXml" Target="../ink/ink1320.xml"/><Relationship Id="rId1767" Type="http://schemas.openxmlformats.org/officeDocument/2006/relationships/customXml" Target="../ink/ink1765.xml"/><Relationship Id="rId1974" Type="http://schemas.openxmlformats.org/officeDocument/2006/relationships/customXml" Target="../ink/ink1972.xml"/><Relationship Id="rId59" Type="http://schemas.openxmlformats.org/officeDocument/2006/relationships/customXml" Target="../ink/ink57.xml"/><Relationship Id="rId1627" Type="http://schemas.openxmlformats.org/officeDocument/2006/relationships/customXml" Target="../ink/ink1625.xml"/><Relationship Id="rId1834" Type="http://schemas.openxmlformats.org/officeDocument/2006/relationships/customXml" Target="../ink/ink1832.xml"/><Relationship Id="rId1901" Type="http://schemas.openxmlformats.org/officeDocument/2006/relationships/customXml" Target="../ink/ink1899.xml"/><Relationship Id="rId275" Type="http://schemas.openxmlformats.org/officeDocument/2006/relationships/customXml" Target="../ink/ink273.xml"/><Relationship Id="rId482" Type="http://schemas.openxmlformats.org/officeDocument/2006/relationships/customXml" Target="../ink/ink480.xml"/><Relationship Id="rId135" Type="http://schemas.openxmlformats.org/officeDocument/2006/relationships/customXml" Target="../ink/ink133.xml"/><Relationship Id="rId342" Type="http://schemas.openxmlformats.org/officeDocument/2006/relationships/customXml" Target="../ink/ink340.xml"/><Relationship Id="rId787" Type="http://schemas.openxmlformats.org/officeDocument/2006/relationships/customXml" Target="../ink/ink785.xml"/><Relationship Id="rId994" Type="http://schemas.openxmlformats.org/officeDocument/2006/relationships/customXml" Target="../ink/ink992.xml"/><Relationship Id="rId2023" Type="http://schemas.openxmlformats.org/officeDocument/2006/relationships/customXml" Target="../ink/ink2021.xml"/><Relationship Id="rId202" Type="http://schemas.openxmlformats.org/officeDocument/2006/relationships/customXml" Target="../ink/ink200.xml"/><Relationship Id="rId647" Type="http://schemas.openxmlformats.org/officeDocument/2006/relationships/customXml" Target="../ink/ink645.xml"/><Relationship Id="rId854" Type="http://schemas.openxmlformats.org/officeDocument/2006/relationships/customXml" Target="../ink/ink852.xml"/><Relationship Id="rId1277" Type="http://schemas.openxmlformats.org/officeDocument/2006/relationships/customXml" Target="../ink/ink1275.xml"/><Relationship Id="rId1484" Type="http://schemas.openxmlformats.org/officeDocument/2006/relationships/customXml" Target="../ink/ink1482.xml"/><Relationship Id="rId1691" Type="http://schemas.openxmlformats.org/officeDocument/2006/relationships/customXml" Target="../ink/ink1689.xml"/><Relationship Id="rId507" Type="http://schemas.openxmlformats.org/officeDocument/2006/relationships/customXml" Target="../ink/ink505.xml"/><Relationship Id="rId714" Type="http://schemas.openxmlformats.org/officeDocument/2006/relationships/customXml" Target="../ink/ink712.xml"/><Relationship Id="rId921" Type="http://schemas.openxmlformats.org/officeDocument/2006/relationships/customXml" Target="../ink/ink919.xml"/><Relationship Id="rId1137" Type="http://schemas.openxmlformats.org/officeDocument/2006/relationships/customXml" Target="../ink/ink1135.xml"/><Relationship Id="rId1344" Type="http://schemas.openxmlformats.org/officeDocument/2006/relationships/customXml" Target="../ink/ink1342.xml"/><Relationship Id="rId1551" Type="http://schemas.openxmlformats.org/officeDocument/2006/relationships/customXml" Target="../ink/ink1549.xml"/><Relationship Id="rId1789" Type="http://schemas.openxmlformats.org/officeDocument/2006/relationships/customXml" Target="../ink/ink1787.xml"/><Relationship Id="rId1996" Type="http://schemas.openxmlformats.org/officeDocument/2006/relationships/customXml" Target="../ink/ink1994.xml"/><Relationship Id="rId50" Type="http://schemas.openxmlformats.org/officeDocument/2006/relationships/customXml" Target="../ink/ink48.xml"/><Relationship Id="rId1204" Type="http://schemas.openxmlformats.org/officeDocument/2006/relationships/customXml" Target="../ink/ink1202.xml"/><Relationship Id="rId1411" Type="http://schemas.openxmlformats.org/officeDocument/2006/relationships/customXml" Target="../ink/ink1409.xml"/><Relationship Id="rId1649" Type="http://schemas.openxmlformats.org/officeDocument/2006/relationships/customXml" Target="../ink/ink1647.xml"/><Relationship Id="rId1856" Type="http://schemas.openxmlformats.org/officeDocument/2006/relationships/customXml" Target="../ink/ink1854.xml"/><Relationship Id="rId1509" Type="http://schemas.openxmlformats.org/officeDocument/2006/relationships/customXml" Target="../ink/ink1507.xml"/><Relationship Id="rId1716" Type="http://schemas.openxmlformats.org/officeDocument/2006/relationships/customXml" Target="../ink/ink1714.xml"/><Relationship Id="rId1923" Type="http://schemas.openxmlformats.org/officeDocument/2006/relationships/customXml" Target="../ink/ink1921.xml"/><Relationship Id="rId297" Type="http://schemas.openxmlformats.org/officeDocument/2006/relationships/customXml" Target="../ink/ink295.xml"/><Relationship Id="rId157" Type="http://schemas.openxmlformats.org/officeDocument/2006/relationships/customXml" Target="../ink/ink155.xml"/><Relationship Id="rId364" Type="http://schemas.openxmlformats.org/officeDocument/2006/relationships/customXml" Target="../ink/ink362.xml"/><Relationship Id="rId2045" Type="http://schemas.openxmlformats.org/officeDocument/2006/relationships/customXml" Target="../ink/ink2043.xml"/><Relationship Id="rId571" Type="http://schemas.openxmlformats.org/officeDocument/2006/relationships/customXml" Target="../ink/ink569.xml"/><Relationship Id="rId669" Type="http://schemas.openxmlformats.org/officeDocument/2006/relationships/customXml" Target="../ink/ink667.xml"/><Relationship Id="rId876" Type="http://schemas.openxmlformats.org/officeDocument/2006/relationships/customXml" Target="../ink/ink874.xml"/><Relationship Id="rId1299" Type="http://schemas.openxmlformats.org/officeDocument/2006/relationships/customXml" Target="../ink/ink1297.xml"/><Relationship Id="rId224" Type="http://schemas.openxmlformats.org/officeDocument/2006/relationships/customXml" Target="../ink/ink222.xml"/><Relationship Id="rId431" Type="http://schemas.openxmlformats.org/officeDocument/2006/relationships/customXml" Target="../ink/ink429.xml"/><Relationship Id="rId529" Type="http://schemas.openxmlformats.org/officeDocument/2006/relationships/customXml" Target="../ink/ink527.xml"/><Relationship Id="rId736" Type="http://schemas.openxmlformats.org/officeDocument/2006/relationships/customXml" Target="../ink/ink734.xml"/><Relationship Id="rId1061" Type="http://schemas.openxmlformats.org/officeDocument/2006/relationships/customXml" Target="../ink/ink1059.xml"/><Relationship Id="rId1159" Type="http://schemas.openxmlformats.org/officeDocument/2006/relationships/customXml" Target="../ink/ink1157.xml"/><Relationship Id="rId1366" Type="http://schemas.openxmlformats.org/officeDocument/2006/relationships/customXml" Target="../ink/ink1364.xml"/><Relationship Id="rId943" Type="http://schemas.openxmlformats.org/officeDocument/2006/relationships/customXml" Target="../ink/ink941.xml"/><Relationship Id="rId1019" Type="http://schemas.openxmlformats.org/officeDocument/2006/relationships/customXml" Target="../ink/ink1017.xml"/><Relationship Id="rId1573" Type="http://schemas.openxmlformats.org/officeDocument/2006/relationships/customXml" Target="../ink/ink1571.xml"/><Relationship Id="rId1780" Type="http://schemas.openxmlformats.org/officeDocument/2006/relationships/customXml" Target="../ink/ink1778.xml"/><Relationship Id="rId1878" Type="http://schemas.openxmlformats.org/officeDocument/2006/relationships/customXml" Target="../ink/ink1876.xml"/><Relationship Id="rId72" Type="http://schemas.openxmlformats.org/officeDocument/2006/relationships/customXml" Target="../ink/ink70.xml"/><Relationship Id="rId803" Type="http://schemas.openxmlformats.org/officeDocument/2006/relationships/customXml" Target="../ink/ink801.xml"/><Relationship Id="rId1226" Type="http://schemas.openxmlformats.org/officeDocument/2006/relationships/customXml" Target="../ink/ink1224.xml"/><Relationship Id="rId1433" Type="http://schemas.openxmlformats.org/officeDocument/2006/relationships/customXml" Target="../ink/ink1431.xml"/><Relationship Id="rId1640" Type="http://schemas.openxmlformats.org/officeDocument/2006/relationships/customXml" Target="../ink/ink1638.xml"/><Relationship Id="rId1738" Type="http://schemas.openxmlformats.org/officeDocument/2006/relationships/customXml" Target="../ink/ink1736.xml"/><Relationship Id="rId1500" Type="http://schemas.openxmlformats.org/officeDocument/2006/relationships/customXml" Target="../ink/ink1498.xml"/><Relationship Id="rId1945" Type="http://schemas.openxmlformats.org/officeDocument/2006/relationships/customXml" Target="../ink/ink1943.xml"/><Relationship Id="rId1805" Type="http://schemas.openxmlformats.org/officeDocument/2006/relationships/customXml" Target="../ink/ink1803.xml"/><Relationship Id="rId179" Type="http://schemas.openxmlformats.org/officeDocument/2006/relationships/customXml" Target="../ink/ink177.xml"/><Relationship Id="rId386" Type="http://schemas.openxmlformats.org/officeDocument/2006/relationships/customXml" Target="../ink/ink384.xml"/><Relationship Id="rId593" Type="http://schemas.openxmlformats.org/officeDocument/2006/relationships/customXml" Target="../ink/ink591.xml"/><Relationship Id="rId246" Type="http://schemas.openxmlformats.org/officeDocument/2006/relationships/customXml" Target="../ink/ink244.xml"/><Relationship Id="rId453" Type="http://schemas.openxmlformats.org/officeDocument/2006/relationships/customXml" Target="../ink/ink451.xml"/><Relationship Id="rId660" Type="http://schemas.openxmlformats.org/officeDocument/2006/relationships/customXml" Target="../ink/ink658.xml"/><Relationship Id="rId898" Type="http://schemas.openxmlformats.org/officeDocument/2006/relationships/customXml" Target="../ink/ink896.xml"/><Relationship Id="rId1083" Type="http://schemas.openxmlformats.org/officeDocument/2006/relationships/customXml" Target="../ink/ink1081.xml"/><Relationship Id="rId1290" Type="http://schemas.openxmlformats.org/officeDocument/2006/relationships/customXml" Target="../ink/ink1288.xml"/><Relationship Id="rId106" Type="http://schemas.openxmlformats.org/officeDocument/2006/relationships/customXml" Target="../ink/ink104.xml"/><Relationship Id="rId313" Type="http://schemas.openxmlformats.org/officeDocument/2006/relationships/customXml" Target="../ink/ink311.xml"/><Relationship Id="rId758" Type="http://schemas.openxmlformats.org/officeDocument/2006/relationships/customXml" Target="../ink/ink756.xml"/><Relationship Id="rId965" Type="http://schemas.openxmlformats.org/officeDocument/2006/relationships/customXml" Target="../ink/ink963.xml"/><Relationship Id="rId1150" Type="http://schemas.openxmlformats.org/officeDocument/2006/relationships/customXml" Target="../ink/ink1148.xml"/><Relationship Id="rId1388" Type="http://schemas.openxmlformats.org/officeDocument/2006/relationships/customXml" Target="../ink/ink1386.xml"/><Relationship Id="rId1595" Type="http://schemas.openxmlformats.org/officeDocument/2006/relationships/customXml" Target="../ink/ink1593.xml"/><Relationship Id="rId94" Type="http://schemas.openxmlformats.org/officeDocument/2006/relationships/customXml" Target="../ink/ink92.xml"/><Relationship Id="rId520" Type="http://schemas.openxmlformats.org/officeDocument/2006/relationships/customXml" Target="../ink/ink518.xml"/><Relationship Id="rId618" Type="http://schemas.openxmlformats.org/officeDocument/2006/relationships/customXml" Target="../ink/ink616.xml"/><Relationship Id="rId825" Type="http://schemas.openxmlformats.org/officeDocument/2006/relationships/customXml" Target="../ink/ink823.xml"/><Relationship Id="rId1248" Type="http://schemas.openxmlformats.org/officeDocument/2006/relationships/customXml" Target="../ink/ink1246.xml"/><Relationship Id="rId1455" Type="http://schemas.openxmlformats.org/officeDocument/2006/relationships/customXml" Target="../ink/ink1453.xml"/><Relationship Id="rId1662" Type="http://schemas.openxmlformats.org/officeDocument/2006/relationships/customXml" Target="../ink/ink1660.xml"/><Relationship Id="rId1010" Type="http://schemas.openxmlformats.org/officeDocument/2006/relationships/customXml" Target="../ink/ink1008.xml"/><Relationship Id="rId1108" Type="http://schemas.openxmlformats.org/officeDocument/2006/relationships/customXml" Target="../ink/ink1106.xml"/><Relationship Id="rId1315" Type="http://schemas.openxmlformats.org/officeDocument/2006/relationships/customXml" Target="../ink/ink1313.xml"/><Relationship Id="rId1967" Type="http://schemas.openxmlformats.org/officeDocument/2006/relationships/customXml" Target="../ink/ink1965.xml"/><Relationship Id="rId1522" Type="http://schemas.openxmlformats.org/officeDocument/2006/relationships/customXml" Target="../ink/ink1520.xml"/><Relationship Id="rId21" Type="http://schemas.openxmlformats.org/officeDocument/2006/relationships/customXml" Target="../ink/ink1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26670</xdr:colOff>
      <xdr:row>13</xdr:row>
      <xdr:rowOff>9526</xdr:rowOff>
    </xdr:from>
    <xdr:to>
      <xdr:col>8</xdr:col>
      <xdr:colOff>557720</xdr:colOff>
      <xdr:row>60</xdr:row>
      <xdr:rowOff>69273</xdr:rowOff>
    </xdr:to>
    <xdr:sp macro="" textlink="">
      <xdr:nvSpPr>
        <xdr:cNvPr id="2" name="Text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93420" y="2347481"/>
          <a:ext cx="9675050" cy="6476133"/>
        </a:xfrm>
        <a:prstGeom prst="rect">
          <a:avLst/>
        </a:prstGeom>
        <a:noFill/>
        <a:ln>
          <a:noFill/>
        </a:ln>
      </xdr:spPr>
      <xdr:txBody>
        <a:bodyPr lIns="27432" tIns="22860" rIns="0" bIns="0" rtlCol="0"/>
        <a:lstStyle/>
        <a:p>
          <a:r>
            <a:rPr lang="en-US" sz="1000" b="1">
              <a:effectLst/>
              <a:latin typeface="+mn-lt"/>
              <a:ea typeface="+mn-ea"/>
              <a:cs typeface="+mn-cs"/>
            </a:rPr>
            <a:t>Summary of the model:</a:t>
          </a:r>
          <a:endParaRPr lang="en-GB" sz="1000">
            <a:effectLst/>
            <a:latin typeface="+mn-lt"/>
          </a:endParaRPr>
        </a:p>
        <a:p>
          <a:r>
            <a:rPr lang="en-US" sz="1000">
              <a:effectLst/>
              <a:latin typeface="+mn-lt"/>
              <a:ea typeface="+mn-ea"/>
              <a:cs typeface="+mn-cs"/>
            </a:rPr>
            <a:t>We use two feeder models to take the outputs from the 2019-20 blind year and PR19 reconciliations and convert them into the correct price base for use in the PR24 financial model.</a:t>
          </a:r>
        </a:p>
        <a:p>
          <a:endParaRPr lang="en-GB" sz="10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0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The RCV adjustments model directs the RCV adjustments from the reconciliations to the right price controls distinguishing between the pre 2020 RCV and 2020-25 RCV pots required by the PR24 financial model. The RCV adjustments are applied to the PR19 closing RCV as midnight adjustments on 1 April 2025.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GB" sz="10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0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The PR19 blind year adjustments and PR19 RPI-CPIH wedge adjustments are applied to the PR24 Pre 2020 RCV and all the</a:t>
          </a:r>
          <a:r>
            <a:rPr lang="en-GB" sz="10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other</a:t>
          </a:r>
          <a:r>
            <a:rPr lang="en-GB" sz="10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PR19 reconciliation adjustments are applied to the PR24 2020-25 RCV.</a:t>
          </a:r>
        </a:p>
        <a:p>
          <a:endParaRPr lang="en-GB" sz="10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0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We set out further details of our expectations on business plan tables for past performance in Appendix 13 – Data and Modelling. We also expect companies to publish their populated PR19 </a:t>
          </a:r>
          <a:r>
            <a:rPr lang="en-US" sz="1000">
              <a:effectLst/>
              <a:latin typeface="+mn-lt"/>
              <a:ea typeface="+mn-ea"/>
              <a:cs typeface="+mn-cs"/>
            </a:rPr>
            <a:t>reconciliation models.</a:t>
          </a:r>
        </a:p>
        <a:p>
          <a:endParaRPr lang="en-GB" sz="1000">
            <a:effectLst/>
            <a:latin typeface="+mn-lt"/>
          </a:endParaRPr>
        </a:p>
        <a:p>
          <a:r>
            <a:rPr lang="en-US" sz="1000" b="1">
              <a:effectLst/>
              <a:latin typeface="+mn-lt"/>
              <a:ea typeface="+mn-ea"/>
              <a:cs typeface="+mn-cs"/>
            </a:rPr>
            <a:t>Quality assurance: </a:t>
          </a:r>
        </a:p>
        <a:p>
          <a:r>
            <a:rPr lang="en-US" sz="1000" b="0">
              <a:effectLst/>
              <a:latin typeface="+mn-lt"/>
              <a:ea typeface="+mn-ea"/>
              <a:cs typeface="+mn-cs"/>
            </a:rPr>
            <a:t>This</a:t>
          </a:r>
          <a:r>
            <a:rPr lang="en-US" sz="1000" b="0" baseline="0">
              <a:effectLst/>
              <a:latin typeface="+mn-lt"/>
              <a:ea typeface="+mn-ea"/>
              <a:cs typeface="+mn-cs"/>
            </a:rPr>
            <a:t> model has been subject to internal Ofwat QA</a:t>
          </a:r>
          <a:endParaRPr lang="en-GB" sz="1000" b="0">
            <a:effectLst/>
            <a:latin typeface="+mn-lt"/>
          </a:endParaRPr>
        </a:p>
        <a:p>
          <a:r>
            <a:rPr lang="en-US" sz="1000">
              <a:effectLst/>
              <a:latin typeface="+mn-lt"/>
              <a:ea typeface="+mn-ea"/>
              <a:cs typeface="+mn-cs"/>
            </a:rPr>
            <a:t>  </a:t>
          </a:r>
          <a:endParaRPr lang="en-GB" sz="1000">
            <a:effectLst/>
            <a:latin typeface="+mn-lt"/>
          </a:endParaRPr>
        </a:p>
        <a:p>
          <a:r>
            <a:rPr lang="en-US" sz="1000" b="1">
              <a:effectLst/>
              <a:latin typeface="+mn-lt"/>
              <a:ea typeface="+mn-ea"/>
              <a:cs typeface="+mn-cs"/>
            </a:rPr>
            <a:t>Disclaimer:</a:t>
          </a:r>
        </a:p>
        <a:p>
          <a:r>
            <a:rPr lang="en-GB" sz="1000" baseline="0">
              <a:effectLst/>
              <a:latin typeface="+mn-lt"/>
            </a:rPr>
            <a:t>n/a</a:t>
          </a:r>
        </a:p>
        <a:p>
          <a:endParaRPr lang="en-GB" sz="1000">
            <a:effectLst/>
            <a:latin typeface="+mn-lt"/>
          </a:endParaRPr>
        </a:p>
        <a:p>
          <a:r>
            <a:rPr lang="en-US" sz="1000" b="1">
              <a:effectLst/>
              <a:latin typeface="+mn-lt"/>
              <a:ea typeface="+mn-ea"/>
              <a:cs typeface="+mn-cs"/>
            </a:rPr>
            <a:t>Known limitations of the model:</a:t>
          </a:r>
          <a:endParaRPr lang="en-GB" sz="1000" strike="sngStrike">
            <a:effectLst/>
            <a:latin typeface="+mn-lt"/>
          </a:endParaRPr>
        </a:p>
        <a:p>
          <a:r>
            <a:rPr lang="en-GB" sz="1000" strike="noStrike" baseline="0">
              <a:solidFill>
                <a:sysClr val="windowText" lastClr="000000"/>
              </a:solidFill>
              <a:effectLst/>
              <a:latin typeface="+mn-lt"/>
            </a:rPr>
            <a:t>n/a</a:t>
          </a:r>
        </a:p>
        <a:p>
          <a:endParaRPr lang="en-GB" sz="1000">
            <a:solidFill>
              <a:sysClr val="windowText" lastClr="000000"/>
            </a:solidFill>
            <a:effectLst/>
            <a:latin typeface="+mn-lt"/>
          </a:endParaRPr>
        </a:p>
        <a:p>
          <a:r>
            <a:rPr lang="en-US" sz="1000" b="1">
              <a:effectLst/>
              <a:latin typeface="+mn-lt"/>
              <a:ea typeface="+mn-ea"/>
              <a:cs typeface="+mn-cs"/>
            </a:rPr>
            <a:t>Changes since previous published model:</a:t>
          </a:r>
          <a:endParaRPr lang="en-GB" sz="1000">
            <a:effectLst/>
            <a:latin typeface="+mn-lt"/>
          </a:endParaRPr>
        </a:p>
        <a:p>
          <a:pPr marL="0" indent="0"/>
          <a:endParaRPr lang="en-GB" sz="1000" b="0" baseline="0">
            <a:effectLst/>
            <a:latin typeface="+mn-lt"/>
            <a:ea typeface="+mn-ea"/>
            <a:cs typeface="+mn-cs"/>
          </a:endParaRPr>
        </a:p>
        <a:p>
          <a:pPr marL="0" indent="0"/>
          <a:r>
            <a:rPr lang="en-GB" sz="1000" b="0" u="sng" baseline="0">
              <a:effectLst/>
              <a:latin typeface="+mn-lt"/>
              <a:ea typeface="+mn-ea"/>
              <a:cs typeface="+mn-cs"/>
            </a:rPr>
            <a:t>WINEP</a:t>
          </a:r>
        </a:p>
        <a:p>
          <a:pPr marL="0" indent="0"/>
          <a:r>
            <a:rPr lang="en-GB" sz="1000" b="0" baseline="0">
              <a:effectLst/>
              <a:latin typeface="+mn-lt"/>
              <a:ea typeface="+mn-ea"/>
              <a:cs typeface="+mn-cs"/>
            </a:rPr>
            <a:t>The model has been updated to include </a:t>
          </a:r>
          <a:r>
            <a:rPr lang="en-GB" sz="1100" b="0">
              <a:effectLst/>
              <a:latin typeface="+mn-lt"/>
              <a:ea typeface="+mn-ea"/>
              <a:cs typeface="+mn-cs"/>
            </a:rPr>
            <a:t>PR19 WINEP reconciliation model</a:t>
          </a:r>
          <a:r>
            <a:rPr lang="en-GB" sz="1100" b="0" baseline="0">
              <a:effectLst/>
              <a:latin typeface="+mn-lt"/>
              <a:ea typeface="+mn-ea"/>
              <a:cs typeface="+mn-cs"/>
            </a:rPr>
            <a:t> outputs RCV adjustments for 2022-23, 2023-24 and 2024-25. The DD model only included 2024-25.</a:t>
          </a:r>
        </a:p>
        <a:p>
          <a:pPr marL="0" indent="0"/>
          <a:r>
            <a:rPr lang="en-GB" sz="1100" b="0" baseline="0">
              <a:effectLst/>
              <a:latin typeface="+mn-lt"/>
              <a:ea typeface="+mn-ea"/>
              <a:cs typeface="+mn-cs"/>
            </a:rPr>
            <a:t>An additional year of data has been included in the Input sheets and the formulae amended to include all three years:</a:t>
          </a:r>
        </a:p>
        <a:p>
          <a:pPr marL="0" indent="0"/>
          <a:endParaRPr lang="en-GB" sz="1100" b="0" baseline="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pPr marL="0" indent="0"/>
          <a:endParaRPr lang="en-GB" sz="1100" b="0" baseline="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pPr marL="0" indent="0"/>
          <a:endParaRPr lang="en-GB" sz="1100" b="0" baseline="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pPr marL="0" indent="0"/>
          <a:endParaRPr lang="en-GB" sz="1100" b="0" baseline="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pPr marL="0" indent="0"/>
          <a:endParaRPr lang="en-GB" sz="1100" b="0" baseline="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pPr marL="0" indent="0"/>
          <a:endParaRPr lang="en-GB" sz="1100" b="0" baseline="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pPr marL="0" indent="0"/>
          <a:endParaRPr lang="en-GB" sz="1100" b="0" u="sng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indent="0"/>
          <a:endParaRPr lang="en-GB" sz="1100" b="0" u="sng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indent="0"/>
          <a:r>
            <a:rPr lang="en-GB" sz="1100" b="0" u="sng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BYR overrides</a:t>
          </a:r>
        </a:p>
        <a:p>
          <a:pPr marL="0" indent="0"/>
          <a:r>
            <a:rPr lang="en-GB" sz="1100" b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Two sheets have been added to the model: "BYR_Override" and "BYR_Active". The "BYR" sheet previously</a:t>
          </a:r>
          <a:r>
            <a:rPr lang="en-GB" sz="1100" b="0" i="0">
              <a:effectLst/>
              <a:latin typeface="+mn-lt"/>
              <a:ea typeface="+mn-ea"/>
              <a:cs typeface="+mn-cs"/>
            </a:rPr>
            <a:t> fed directly to a number of cells in the "InpS" worksheet. The "</a:t>
          </a:r>
          <a:r>
            <a:rPr lang="en-GB" sz="1100" b="0" baseline="0">
              <a:effectLst/>
              <a:latin typeface="+mn-lt"/>
              <a:ea typeface="+mn-ea"/>
              <a:cs typeface="+mn-cs"/>
            </a:rPr>
            <a:t>BYR_Override" sheet provides the option to overwrite the values from "BYR". The "BYR_Active" sheet will then pull in the value from "BYR" unless there is a corresponding override, in which case it will pull the override value from "BYR_Override". The "InpS" sheet has been updated to pull figures from "BYR_Active" instead of "BYR". </a:t>
          </a:r>
          <a:endParaRPr lang="en-GB" sz="1100" b="0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6</xdr:col>
      <xdr:colOff>514351</xdr:colOff>
      <xdr:row>1</xdr:row>
      <xdr:rowOff>9524</xdr:rowOff>
    </xdr:from>
    <xdr:to>
      <xdr:col>9</xdr:col>
      <xdr:colOff>514351</xdr:colOff>
      <xdr:row>5</xdr:row>
      <xdr:rowOff>113409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55324" y="400684"/>
          <a:ext cx="2010519" cy="92144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602854</xdr:colOff>
      <xdr:row>57</xdr:row>
      <xdr:rowOff>0</xdr:rowOff>
    </xdr:from>
    <xdr:to>
      <xdr:col>14</xdr:col>
      <xdr:colOff>607976</xdr:colOff>
      <xdr:row>57</xdr:row>
      <xdr:rowOff>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7" name="Ink 6">
              <a:extLst>
                <a:ext uri="{FF2B5EF4-FFF2-40B4-BE49-F238E27FC236}">
                  <a16:creationId xmlns:a16="http://schemas.microsoft.com/office/drawing/2014/main" id="{E3CF3114-0333-49A1-93BE-864FB02775C9}"/>
                </a:ext>
              </a:extLst>
            </xdr14:cNvPr>
            <xdr14:cNvContentPartPr/>
          </xdr14:nvContentPartPr>
          <xdr14:nvPr macro=""/>
          <xdr14:xfrm>
            <a:off x="15758187" y="15472247"/>
            <a:ext cx="360" cy="360"/>
          </xdr14:xfrm>
        </xdr:contentPart>
      </mc:Choice>
      <mc:Fallback xmlns="">
        <xdr:pic>
          <xdr:nvPicPr>
            <xdr:cNvPr id="7" name="Ink 6">
              <a:extLst>
                <a:ext uri="{FF2B5EF4-FFF2-40B4-BE49-F238E27FC236}">
                  <a16:creationId xmlns:a16="http://schemas.microsoft.com/office/drawing/2014/main" id="{E3CF3114-0333-49A1-93BE-864FB02775C9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749547" y="15463607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13</xdr:col>
      <xdr:colOff>401787</xdr:colOff>
      <xdr:row>64</xdr:row>
      <xdr:rowOff>115840</xdr:rowOff>
    </xdr:from>
    <xdr:to>
      <xdr:col>13</xdr:col>
      <xdr:colOff>402147</xdr:colOff>
      <xdr:row>214</xdr:row>
      <xdr:rowOff>30208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">
          <xdr14:nvContentPartPr>
            <xdr14:cNvPr id="8" name="Ink 7">
              <a:extLst>
                <a:ext uri="{FF2B5EF4-FFF2-40B4-BE49-F238E27FC236}">
                  <a16:creationId xmlns:a16="http://schemas.microsoft.com/office/drawing/2014/main" id="{42D488EE-39D7-455B-B5DF-23E3ABA7FD44}"/>
                </a:ext>
              </a:extLst>
            </xdr14:cNvPr>
            <xdr14:cNvContentPartPr/>
          </xdr14:nvContentPartPr>
          <xdr14:nvPr macro=""/>
          <xdr14:xfrm>
            <a:off x="14879787" y="14488007"/>
            <a:ext cx="360" cy="11160"/>
          </xdr14:xfrm>
        </xdr:contentPart>
      </mc:Choice>
      <mc:Fallback xmlns="">
        <xdr:pic>
          <xdr:nvPicPr>
            <xdr:cNvPr id="8" name="Ink 7">
              <a:extLst>
                <a:ext uri="{FF2B5EF4-FFF2-40B4-BE49-F238E27FC236}">
                  <a16:creationId xmlns:a16="http://schemas.microsoft.com/office/drawing/2014/main" id="{42D488EE-39D7-455B-B5DF-23E3ABA7FD44}"/>
                </a:ext>
              </a:extLst>
            </xdr:cNvPr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14871147" y="14479367"/>
              <a:ext cx="18000" cy="288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4</xdr:col>
      <xdr:colOff>1258793</xdr:colOff>
      <xdr:row>56</xdr:row>
      <xdr:rowOff>0</xdr:rowOff>
    </xdr:from>
    <xdr:to>
      <xdr:col>4</xdr:col>
      <xdr:colOff>1259153</xdr:colOff>
      <xdr:row>56</xdr:row>
      <xdr:rowOff>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">
          <xdr14:nvContentPartPr>
            <xdr14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oneCellAnchor>
    <xdr:from>
      <xdr:col>13</xdr:col>
      <xdr:colOff>401787</xdr:colOff>
      <xdr:row>65</xdr:row>
      <xdr:rowOff>115840</xdr:rowOff>
    </xdr:from>
    <xdr:ext cx="360" cy="111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">
          <xdr14:nvContentPartPr>
            <xdr14:cNvPr id="2" name="Ink 1">
              <a:extLst>
                <a:ext uri="{FF2B5EF4-FFF2-40B4-BE49-F238E27FC236}">
                  <a16:creationId xmlns:a16="http://schemas.microsoft.com/office/drawing/2014/main" id="{37464B80-3719-47F7-A8B0-527EB7587557}"/>
                </a:ext>
              </a:extLst>
            </xdr14:cNvPr>
            <xdr14:cNvContentPartPr/>
          </xdr14:nvContentPartPr>
          <xdr14:nvPr macro=""/>
          <xdr14:xfrm>
            <a:off x="14879787" y="14488007"/>
            <a:ext cx="360" cy="11160"/>
          </xdr14:xfrm>
        </xdr:contentPart>
      </mc:Choice>
      <mc:Fallback xmlns="">
        <xdr:pic>
          <xdr:nvPicPr>
            <xdr:cNvPr id="8" name="Ink 7">
              <a:extLst>
                <a:ext uri="{FF2B5EF4-FFF2-40B4-BE49-F238E27FC236}">
                  <a16:creationId xmlns:a16="http://schemas.microsoft.com/office/drawing/2014/main" id="{42D488EE-39D7-455B-B5DF-23E3ABA7FD44}"/>
                </a:ext>
              </a:extLst>
            </xdr:cNvPr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14871147" y="14479367"/>
              <a:ext cx="18000" cy="288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49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">
          <xdr14:nvContentPartPr>
            <xdr14:cNvPr id="3" name="Ink 2">
              <a:extLst>
                <a:ext uri="{FF2B5EF4-FFF2-40B4-BE49-F238E27FC236}">
                  <a16:creationId xmlns:a16="http://schemas.microsoft.com/office/drawing/2014/main" id="{26B515BD-ADD9-4303-B090-13F6E92A61B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42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">
          <xdr14:nvContentPartPr>
            <xdr14:cNvPr id="4" name="Ink 3">
              <a:extLst>
                <a:ext uri="{FF2B5EF4-FFF2-40B4-BE49-F238E27FC236}">
                  <a16:creationId xmlns:a16="http://schemas.microsoft.com/office/drawing/2014/main" id="{E9B0CC99-5FBC-47D7-B7DD-7680047D3D6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35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">
          <xdr14:nvContentPartPr>
            <xdr14:cNvPr id="5" name="Ink 4">
              <a:extLst>
                <a:ext uri="{FF2B5EF4-FFF2-40B4-BE49-F238E27FC236}">
                  <a16:creationId xmlns:a16="http://schemas.microsoft.com/office/drawing/2014/main" id="{6E23828C-76C5-421A-81FD-534534BBFCB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35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">
          <xdr14:nvContentPartPr>
            <xdr14:cNvPr id="6" name="Ink 5">
              <a:extLst>
                <a:ext uri="{FF2B5EF4-FFF2-40B4-BE49-F238E27FC236}">
                  <a16:creationId xmlns:a16="http://schemas.microsoft.com/office/drawing/2014/main" id="{0929A6C0-3CEC-4E15-A15C-8A4040D5E51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28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">
          <xdr14:nvContentPartPr>
            <xdr14:cNvPr id="9" name="Ink 8">
              <a:extLst>
                <a:ext uri="{FF2B5EF4-FFF2-40B4-BE49-F238E27FC236}">
                  <a16:creationId xmlns:a16="http://schemas.microsoft.com/office/drawing/2014/main" id="{C34046EF-61B0-4A12-BB4E-C04DF03B8C1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21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">
          <xdr14:nvContentPartPr>
            <xdr14:cNvPr id="11" name="Ink 10">
              <a:extLst>
                <a:ext uri="{FF2B5EF4-FFF2-40B4-BE49-F238E27FC236}">
                  <a16:creationId xmlns:a16="http://schemas.microsoft.com/office/drawing/2014/main" id="{5EEB3F7F-AC3D-45AF-86EF-998968337AE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14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">
          <xdr14:nvContentPartPr>
            <xdr14:cNvPr id="12" name="Ink 11">
              <a:extLst>
                <a:ext uri="{FF2B5EF4-FFF2-40B4-BE49-F238E27FC236}">
                  <a16:creationId xmlns:a16="http://schemas.microsoft.com/office/drawing/2014/main" id="{AA4465AF-1C26-4DE2-BEE7-A2DC9F45A26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28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">
          <xdr14:nvContentPartPr>
            <xdr14:cNvPr id="13" name="Ink 12">
              <a:extLst>
                <a:ext uri="{FF2B5EF4-FFF2-40B4-BE49-F238E27FC236}">
                  <a16:creationId xmlns:a16="http://schemas.microsoft.com/office/drawing/2014/main" id="{A74B30D0-335F-4837-BE23-27CEDF63617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21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">
          <xdr14:nvContentPartPr>
            <xdr14:cNvPr id="14" name="Ink 13">
              <a:extLst>
                <a:ext uri="{FF2B5EF4-FFF2-40B4-BE49-F238E27FC236}">
                  <a16:creationId xmlns:a16="http://schemas.microsoft.com/office/drawing/2014/main" id="{2CD6E658-591E-4A1A-91EC-2B0FDF1F826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14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">
          <xdr14:nvContentPartPr>
            <xdr14:cNvPr id="15" name="Ink 14">
              <a:extLst>
                <a:ext uri="{FF2B5EF4-FFF2-40B4-BE49-F238E27FC236}">
                  <a16:creationId xmlns:a16="http://schemas.microsoft.com/office/drawing/2014/main" id="{7EEC787E-58A8-49A0-BC7F-FEA07D41D54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7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">
          <xdr14:nvContentPartPr>
            <xdr14:cNvPr id="16" name="Ink 15">
              <a:extLst>
                <a:ext uri="{FF2B5EF4-FFF2-40B4-BE49-F238E27FC236}">
                  <a16:creationId xmlns:a16="http://schemas.microsoft.com/office/drawing/2014/main" id="{1E8BE09A-FFBA-4F7F-85F1-7F3C8A27D1F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7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">
          <xdr14:nvContentPartPr>
            <xdr14:cNvPr id="17" name="Ink 16">
              <a:extLst>
                <a:ext uri="{FF2B5EF4-FFF2-40B4-BE49-F238E27FC236}">
                  <a16:creationId xmlns:a16="http://schemas.microsoft.com/office/drawing/2014/main" id="{2D94EFD3-5B1E-480A-9818-2602D903E22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">
          <xdr14:nvContentPartPr>
            <xdr14:cNvPr id="18" name="Ink 17">
              <a:extLst>
                <a:ext uri="{FF2B5EF4-FFF2-40B4-BE49-F238E27FC236}">
                  <a16:creationId xmlns:a16="http://schemas.microsoft.com/office/drawing/2014/main" id="{27DDD2EC-753A-49DF-9A18-9B33084A19C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">
          <xdr14:nvContentPartPr>
            <xdr14:cNvPr id="19" name="Ink 18">
              <a:extLst>
                <a:ext uri="{FF2B5EF4-FFF2-40B4-BE49-F238E27FC236}">
                  <a16:creationId xmlns:a16="http://schemas.microsoft.com/office/drawing/2014/main" id="{CB12EDFE-66A3-4050-864A-562D18E3F5E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1">
          <xdr14:nvContentPartPr>
            <xdr14:cNvPr id="20" name="Ink 19">
              <a:extLst>
                <a:ext uri="{FF2B5EF4-FFF2-40B4-BE49-F238E27FC236}">
                  <a16:creationId xmlns:a16="http://schemas.microsoft.com/office/drawing/2014/main" id="{9B86E856-1573-4297-AEB9-D11ABC2B28C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21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2">
          <xdr14:nvContentPartPr>
            <xdr14:cNvPr id="21" name="Ink 20">
              <a:extLst>
                <a:ext uri="{FF2B5EF4-FFF2-40B4-BE49-F238E27FC236}">
                  <a16:creationId xmlns:a16="http://schemas.microsoft.com/office/drawing/2014/main" id="{D52C81D0-6054-4900-BBB0-19293072E0D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14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3">
          <xdr14:nvContentPartPr>
            <xdr14:cNvPr id="22" name="Ink 21">
              <a:extLst>
                <a:ext uri="{FF2B5EF4-FFF2-40B4-BE49-F238E27FC236}">
                  <a16:creationId xmlns:a16="http://schemas.microsoft.com/office/drawing/2014/main" id="{4D1C1949-5BF6-45AF-B741-CB43355530F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7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4">
          <xdr14:nvContentPartPr>
            <xdr14:cNvPr id="23" name="Ink 22">
              <a:extLst>
                <a:ext uri="{FF2B5EF4-FFF2-40B4-BE49-F238E27FC236}">
                  <a16:creationId xmlns:a16="http://schemas.microsoft.com/office/drawing/2014/main" id="{C6B09B91-2B4F-4BBC-9BDD-B36E67E28D0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5">
          <xdr14:nvContentPartPr>
            <xdr14:cNvPr id="24" name="Ink 23">
              <a:extLst>
                <a:ext uri="{FF2B5EF4-FFF2-40B4-BE49-F238E27FC236}">
                  <a16:creationId xmlns:a16="http://schemas.microsoft.com/office/drawing/2014/main" id="{B187C943-E46E-4DF9-B95D-7280889AF84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6">
          <xdr14:nvContentPartPr>
            <xdr14:cNvPr id="25" name="Ink 24">
              <a:extLst>
                <a:ext uri="{FF2B5EF4-FFF2-40B4-BE49-F238E27FC236}">
                  <a16:creationId xmlns:a16="http://schemas.microsoft.com/office/drawing/2014/main" id="{D9F918CA-A6B7-4DC5-B2D6-10A9885FF6E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7">
          <xdr14:nvContentPartPr>
            <xdr14:cNvPr id="26" name="Ink 25">
              <a:extLst>
                <a:ext uri="{FF2B5EF4-FFF2-40B4-BE49-F238E27FC236}">
                  <a16:creationId xmlns:a16="http://schemas.microsoft.com/office/drawing/2014/main" id="{D3CBDF49-A9A1-4247-B186-19E3BE64C99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8">
          <xdr14:nvContentPartPr>
            <xdr14:cNvPr id="27" name="Ink 26">
              <a:extLst>
                <a:ext uri="{FF2B5EF4-FFF2-40B4-BE49-F238E27FC236}">
                  <a16:creationId xmlns:a16="http://schemas.microsoft.com/office/drawing/2014/main" id="{5CD68256-F347-4CEE-BCE8-E9C6AB28D11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9">
          <xdr14:nvContentPartPr>
            <xdr14:cNvPr id="28" name="Ink 27">
              <a:extLst>
                <a:ext uri="{FF2B5EF4-FFF2-40B4-BE49-F238E27FC236}">
                  <a16:creationId xmlns:a16="http://schemas.microsoft.com/office/drawing/2014/main" id="{B3F7D16C-161A-4E48-8BA4-2CF8DED5D5A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0">
          <xdr14:nvContentPartPr>
            <xdr14:cNvPr id="29" name="Ink 28">
              <a:extLst>
                <a:ext uri="{FF2B5EF4-FFF2-40B4-BE49-F238E27FC236}">
                  <a16:creationId xmlns:a16="http://schemas.microsoft.com/office/drawing/2014/main" id="{24414A26-EFFA-4C80-848F-0CBFBE9F669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1">
          <xdr14:nvContentPartPr>
            <xdr14:cNvPr id="30" name="Ink 29">
              <a:extLst>
                <a:ext uri="{FF2B5EF4-FFF2-40B4-BE49-F238E27FC236}">
                  <a16:creationId xmlns:a16="http://schemas.microsoft.com/office/drawing/2014/main" id="{FB1078EE-AF28-48F4-A1D7-9E38C05A15A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2">
          <xdr14:nvContentPartPr>
            <xdr14:cNvPr id="31" name="Ink 30">
              <a:extLst>
                <a:ext uri="{FF2B5EF4-FFF2-40B4-BE49-F238E27FC236}">
                  <a16:creationId xmlns:a16="http://schemas.microsoft.com/office/drawing/2014/main" id="{87E21249-DD67-45BC-B754-D3D08FA77A9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3">
          <xdr14:nvContentPartPr>
            <xdr14:cNvPr id="32" name="Ink 31">
              <a:extLst>
                <a:ext uri="{FF2B5EF4-FFF2-40B4-BE49-F238E27FC236}">
                  <a16:creationId xmlns:a16="http://schemas.microsoft.com/office/drawing/2014/main" id="{B289832F-489C-4E39-AD0F-5876DC28C78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4">
          <xdr14:nvContentPartPr>
            <xdr14:cNvPr id="33" name="Ink 32">
              <a:extLst>
                <a:ext uri="{FF2B5EF4-FFF2-40B4-BE49-F238E27FC236}">
                  <a16:creationId xmlns:a16="http://schemas.microsoft.com/office/drawing/2014/main" id="{E148523D-0420-462E-9EBD-203817A3F5E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5">
          <xdr14:nvContentPartPr>
            <xdr14:cNvPr id="34" name="Ink 33">
              <a:extLst>
                <a:ext uri="{FF2B5EF4-FFF2-40B4-BE49-F238E27FC236}">
                  <a16:creationId xmlns:a16="http://schemas.microsoft.com/office/drawing/2014/main" id="{F2FD2355-9506-48DA-BF8F-40493377D99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6">
          <xdr14:nvContentPartPr>
            <xdr14:cNvPr id="35" name="Ink 34">
              <a:extLst>
                <a:ext uri="{FF2B5EF4-FFF2-40B4-BE49-F238E27FC236}">
                  <a16:creationId xmlns:a16="http://schemas.microsoft.com/office/drawing/2014/main" id="{CAD33339-1C34-4763-AA08-5ADA0E7C194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7">
          <xdr14:nvContentPartPr>
            <xdr14:cNvPr id="36" name="Ink 35">
              <a:extLst>
                <a:ext uri="{FF2B5EF4-FFF2-40B4-BE49-F238E27FC236}">
                  <a16:creationId xmlns:a16="http://schemas.microsoft.com/office/drawing/2014/main" id="{B0AE1BD8-13F9-4F01-825C-2CE2A61F251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14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8">
          <xdr14:nvContentPartPr>
            <xdr14:cNvPr id="37" name="Ink 36">
              <a:extLst>
                <a:ext uri="{FF2B5EF4-FFF2-40B4-BE49-F238E27FC236}">
                  <a16:creationId xmlns:a16="http://schemas.microsoft.com/office/drawing/2014/main" id="{AFCA27C3-DC25-4420-B314-F2B7E02D3A9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7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9">
          <xdr14:nvContentPartPr>
            <xdr14:cNvPr id="38" name="Ink 37">
              <a:extLst>
                <a:ext uri="{FF2B5EF4-FFF2-40B4-BE49-F238E27FC236}">
                  <a16:creationId xmlns:a16="http://schemas.microsoft.com/office/drawing/2014/main" id="{C3B1DDBD-0990-45B2-83A6-EB060DD9D01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0">
          <xdr14:nvContentPartPr>
            <xdr14:cNvPr id="39" name="Ink 38">
              <a:extLst>
                <a:ext uri="{FF2B5EF4-FFF2-40B4-BE49-F238E27FC236}">
                  <a16:creationId xmlns:a16="http://schemas.microsoft.com/office/drawing/2014/main" id="{BF551205-92E7-46AD-B7D2-FAB01A1666C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1">
          <xdr14:nvContentPartPr>
            <xdr14:cNvPr id="40" name="Ink 39">
              <a:extLst>
                <a:ext uri="{FF2B5EF4-FFF2-40B4-BE49-F238E27FC236}">
                  <a16:creationId xmlns:a16="http://schemas.microsoft.com/office/drawing/2014/main" id="{95D2CFC1-5D19-4BA4-9896-D04554EFAC6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2">
          <xdr14:nvContentPartPr>
            <xdr14:cNvPr id="41" name="Ink 40">
              <a:extLst>
                <a:ext uri="{FF2B5EF4-FFF2-40B4-BE49-F238E27FC236}">
                  <a16:creationId xmlns:a16="http://schemas.microsoft.com/office/drawing/2014/main" id="{EFDBEE08-8D33-42B4-84B7-A18E38713C1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3">
          <xdr14:nvContentPartPr>
            <xdr14:cNvPr id="42" name="Ink 41">
              <a:extLst>
                <a:ext uri="{FF2B5EF4-FFF2-40B4-BE49-F238E27FC236}">
                  <a16:creationId xmlns:a16="http://schemas.microsoft.com/office/drawing/2014/main" id="{4E8436D8-6C40-4897-A7D9-FBDE5B9693E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4">
          <xdr14:nvContentPartPr>
            <xdr14:cNvPr id="43" name="Ink 42">
              <a:extLst>
                <a:ext uri="{FF2B5EF4-FFF2-40B4-BE49-F238E27FC236}">
                  <a16:creationId xmlns:a16="http://schemas.microsoft.com/office/drawing/2014/main" id="{1E545DC0-42B7-4F29-B426-B48A4E4BE0A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5">
          <xdr14:nvContentPartPr>
            <xdr14:cNvPr id="44" name="Ink 43">
              <a:extLst>
                <a:ext uri="{FF2B5EF4-FFF2-40B4-BE49-F238E27FC236}">
                  <a16:creationId xmlns:a16="http://schemas.microsoft.com/office/drawing/2014/main" id="{ECD1E1E0-EE0F-4E44-9A5E-A257762F19F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6">
          <xdr14:nvContentPartPr>
            <xdr14:cNvPr id="45" name="Ink 44">
              <a:extLst>
                <a:ext uri="{FF2B5EF4-FFF2-40B4-BE49-F238E27FC236}">
                  <a16:creationId xmlns:a16="http://schemas.microsoft.com/office/drawing/2014/main" id="{E995FFAD-A099-4ADF-8AE2-97DA81F26CA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7">
          <xdr14:nvContentPartPr>
            <xdr14:cNvPr id="46" name="Ink 45">
              <a:extLst>
                <a:ext uri="{FF2B5EF4-FFF2-40B4-BE49-F238E27FC236}">
                  <a16:creationId xmlns:a16="http://schemas.microsoft.com/office/drawing/2014/main" id="{991AF2AC-F67E-4AAD-A4A2-145A0A8369E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8">
          <xdr14:nvContentPartPr>
            <xdr14:cNvPr id="47" name="Ink 46">
              <a:extLst>
                <a:ext uri="{FF2B5EF4-FFF2-40B4-BE49-F238E27FC236}">
                  <a16:creationId xmlns:a16="http://schemas.microsoft.com/office/drawing/2014/main" id="{7838E945-F05F-49DD-8F84-5C1FC7D04C4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9">
          <xdr14:nvContentPartPr>
            <xdr14:cNvPr id="48" name="Ink 47">
              <a:extLst>
                <a:ext uri="{FF2B5EF4-FFF2-40B4-BE49-F238E27FC236}">
                  <a16:creationId xmlns:a16="http://schemas.microsoft.com/office/drawing/2014/main" id="{FA60D919-ADFF-40B1-ABA1-F7374E371A8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0">
          <xdr14:nvContentPartPr>
            <xdr14:cNvPr id="49" name="Ink 48">
              <a:extLst>
                <a:ext uri="{FF2B5EF4-FFF2-40B4-BE49-F238E27FC236}">
                  <a16:creationId xmlns:a16="http://schemas.microsoft.com/office/drawing/2014/main" id="{19770152-EC63-4F83-B404-F2180A2798D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1">
          <xdr14:nvContentPartPr>
            <xdr14:cNvPr id="50" name="Ink 49">
              <a:extLst>
                <a:ext uri="{FF2B5EF4-FFF2-40B4-BE49-F238E27FC236}">
                  <a16:creationId xmlns:a16="http://schemas.microsoft.com/office/drawing/2014/main" id="{735DDEBC-A663-4101-9585-198F30FF827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2">
          <xdr14:nvContentPartPr>
            <xdr14:cNvPr id="51" name="Ink 50">
              <a:extLst>
                <a:ext uri="{FF2B5EF4-FFF2-40B4-BE49-F238E27FC236}">
                  <a16:creationId xmlns:a16="http://schemas.microsoft.com/office/drawing/2014/main" id="{7F5FDA0D-B142-48FD-8313-594CC8F901B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3">
          <xdr14:nvContentPartPr>
            <xdr14:cNvPr id="52" name="Ink 51">
              <a:extLst>
                <a:ext uri="{FF2B5EF4-FFF2-40B4-BE49-F238E27FC236}">
                  <a16:creationId xmlns:a16="http://schemas.microsoft.com/office/drawing/2014/main" id="{EB2771DD-7118-4C14-827E-C20ECF44E3B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4">
          <xdr14:nvContentPartPr>
            <xdr14:cNvPr id="53" name="Ink 52">
              <a:extLst>
                <a:ext uri="{FF2B5EF4-FFF2-40B4-BE49-F238E27FC236}">
                  <a16:creationId xmlns:a16="http://schemas.microsoft.com/office/drawing/2014/main" id="{FD675258-1D05-442A-890E-C16CF5AFC97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5">
          <xdr14:nvContentPartPr>
            <xdr14:cNvPr id="54" name="Ink 53">
              <a:extLst>
                <a:ext uri="{FF2B5EF4-FFF2-40B4-BE49-F238E27FC236}">
                  <a16:creationId xmlns:a16="http://schemas.microsoft.com/office/drawing/2014/main" id="{5DD0D143-1B56-435C-9C70-94C58BCC6FE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6">
          <xdr14:nvContentPartPr>
            <xdr14:cNvPr id="55" name="Ink 54">
              <a:extLst>
                <a:ext uri="{FF2B5EF4-FFF2-40B4-BE49-F238E27FC236}">
                  <a16:creationId xmlns:a16="http://schemas.microsoft.com/office/drawing/2014/main" id="{FF7CD30A-BE3C-43CB-B6D1-E487C5DF3C5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7">
          <xdr14:nvContentPartPr>
            <xdr14:cNvPr id="56" name="Ink 55">
              <a:extLst>
                <a:ext uri="{FF2B5EF4-FFF2-40B4-BE49-F238E27FC236}">
                  <a16:creationId xmlns:a16="http://schemas.microsoft.com/office/drawing/2014/main" id="{9D8D3976-F91A-45AC-8011-0DB57A510A7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8">
          <xdr14:nvContentPartPr>
            <xdr14:cNvPr id="57" name="Ink 56">
              <a:extLst>
                <a:ext uri="{FF2B5EF4-FFF2-40B4-BE49-F238E27FC236}">
                  <a16:creationId xmlns:a16="http://schemas.microsoft.com/office/drawing/2014/main" id="{4BFE5F5C-0F75-4FD5-8635-2AFEC2E0D2C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9">
          <xdr14:nvContentPartPr>
            <xdr14:cNvPr id="58" name="Ink 57">
              <a:extLst>
                <a:ext uri="{FF2B5EF4-FFF2-40B4-BE49-F238E27FC236}">
                  <a16:creationId xmlns:a16="http://schemas.microsoft.com/office/drawing/2014/main" id="{3EC63056-C3CF-43C3-81D1-AC897095990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0">
          <xdr14:nvContentPartPr>
            <xdr14:cNvPr id="59" name="Ink 58">
              <a:extLst>
                <a:ext uri="{FF2B5EF4-FFF2-40B4-BE49-F238E27FC236}">
                  <a16:creationId xmlns:a16="http://schemas.microsoft.com/office/drawing/2014/main" id="{DDE1E86A-3E5C-4584-B7D9-5500894A960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1">
          <xdr14:nvContentPartPr>
            <xdr14:cNvPr id="60" name="Ink 59">
              <a:extLst>
                <a:ext uri="{FF2B5EF4-FFF2-40B4-BE49-F238E27FC236}">
                  <a16:creationId xmlns:a16="http://schemas.microsoft.com/office/drawing/2014/main" id="{F48F3E2A-9A21-4556-AF92-1A4E06725DE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2">
          <xdr14:nvContentPartPr>
            <xdr14:cNvPr id="61" name="Ink 60">
              <a:extLst>
                <a:ext uri="{FF2B5EF4-FFF2-40B4-BE49-F238E27FC236}">
                  <a16:creationId xmlns:a16="http://schemas.microsoft.com/office/drawing/2014/main" id="{FFA0F567-C885-497A-AB96-45277B55FC4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3">
          <xdr14:nvContentPartPr>
            <xdr14:cNvPr id="62" name="Ink 61">
              <a:extLst>
                <a:ext uri="{FF2B5EF4-FFF2-40B4-BE49-F238E27FC236}">
                  <a16:creationId xmlns:a16="http://schemas.microsoft.com/office/drawing/2014/main" id="{6F36EB5E-DF64-412E-9E46-8B28BBAC101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4">
          <xdr14:nvContentPartPr>
            <xdr14:cNvPr id="63" name="Ink 62">
              <a:extLst>
                <a:ext uri="{FF2B5EF4-FFF2-40B4-BE49-F238E27FC236}">
                  <a16:creationId xmlns:a16="http://schemas.microsoft.com/office/drawing/2014/main" id="{A2A29C25-9313-473E-B085-5EE25846DEF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5">
          <xdr14:nvContentPartPr>
            <xdr14:cNvPr id="64" name="Ink 63">
              <a:extLst>
                <a:ext uri="{FF2B5EF4-FFF2-40B4-BE49-F238E27FC236}">
                  <a16:creationId xmlns:a16="http://schemas.microsoft.com/office/drawing/2014/main" id="{654550D1-4737-49B5-9F93-757BFEF2BD6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6">
          <xdr14:nvContentPartPr>
            <xdr14:cNvPr id="65" name="Ink 64">
              <a:extLst>
                <a:ext uri="{FF2B5EF4-FFF2-40B4-BE49-F238E27FC236}">
                  <a16:creationId xmlns:a16="http://schemas.microsoft.com/office/drawing/2014/main" id="{A19403CD-C6CC-4C02-BB42-9E2BA212D41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7">
          <xdr14:nvContentPartPr>
            <xdr14:cNvPr id="66" name="Ink 65">
              <a:extLst>
                <a:ext uri="{FF2B5EF4-FFF2-40B4-BE49-F238E27FC236}">
                  <a16:creationId xmlns:a16="http://schemas.microsoft.com/office/drawing/2014/main" id="{FE472362-65E9-4A7C-A04F-73EDF31224B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8">
          <xdr14:nvContentPartPr>
            <xdr14:cNvPr id="67" name="Ink 66">
              <a:extLst>
                <a:ext uri="{FF2B5EF4-FFF2-40B4-BE49-F238E27FC236}">
                  <a16:creationId xmlns:a16="http://schemas.microsoft.com/office/drawing/2014/main" id="{30FA388F-846E-4459-8280-ACDB0F419B7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9">
          <xdr14:nvContentPartPr>
            <xdr14:cNvPr id="68" name="Ink 67">
              <a:extLst>
                <a:ext uri="{FF2B5EF4-FFF2-40B4-BE49-F238E27FC236}">
                  <a16:creationId xmlns:a16="http://schemas.microsoft.com/office/drawing/2014/main" id="{438B9534-FE0A-421B-8B77-7C7995BB0CE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7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0">
          <xdr14:nvContentPartPr>
            <xdr14:cNvPr id="69" name="Ink 68">
              <a:extLst>
                <a:ext uri="{FF2B5EF4-FFF2-40B4-BE49-F238E27FC236}">
                  <a16:creationId xmlns:a16="http://schemas.microsoft.com/office/drawing/2014/main" id="{E8BECD21-F928-4AA0-8D8D-CFC80575C83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1">
          <xdr14:nvContentPartPr>
            <xdr14:cNvPr id="70" name="Ink 69">
              <a:extLst>
                <a:ext uri="{FF2B5EF4-FFF2-40B4-BE49-F238E27FC236}">
                  <a16:creationId xmlns:a16="http://schemas.microsoft.com/office/drawing/2014/main" id="{5A17242F-179D-403A-870E-43016F531AD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2">
          <xdr14:nvContentPartPr>
            <xdr14:cNvPr id="71" name="Ink 70">
              <a:extLst>
                <a:ext uri="{FF2B5EF4-FFF2-40B4-BE49-F238E27FC236}">
                  <a16:creationId xmlns:a16="http://schemas.microsoft.com/office/drawing/2014/main" id="{715D43DC-759C-4B06-A2AA-3900C3483E4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3">
          <xdr14:nvContentPartPr>
            <xdr14:cNvPr id="72" name="Ink 71">
              <a:extLst>
                <a:ext uri="{FF2B5EF4-FFF2-40B4-BE49-F238E27FC236}">
                  <a16:creationId xmlns:a16="http://schemas.microsoft.com/office/drawing/2014/main" id="{52FD8F2D-7AAD-44E2-86FB-58889236085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4">
          <xdr14:nvContentPartPr>
            <xdr14:cNvPr id="73" name="Ink 72">
              <a:extLst>
                <a:ext uri="{FF2B5EF4-FFF2-40B4-BE49-F238E27FC236}">
                  <a16:creationId xmlns:a16="http://schemas.microsoft.com/office/drawing/2014/main" id="{F0ADAFDD-BD06-4478-84E4-5EF2E539311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5">
          <xdr14:nvContentPartPr>
            <xdr14:cNvPr id="74" name="Ink 73">
              <a:extLst>
                <a:ext uri="{FF2B5EF4-FFF2-40B4-BE49-F238E27FC236}">
                  <a16:creationId xmlns:a16="http://schemas.microsoft.com/office/drawing/2014/main" id="{47F25788-714F-4E3F-A5FC-4973FD2BADB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6">
          <xdr14:nvContentPartPr>
            <xdr14:cNvPr id="75" name="Ink 74">
              <a:extLst>
                <a:ext uri="{FF2B5EF4-FFF2-40B4-BE49-F238E27FC236}">
                  <a16:creationId xmlns:a16="http://schemas.microsoft.com/office/drawing/2014/main" id="{9A8FE3B8-651A-47D4-940A-1F26919C624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7">
          <xdr14:nvContentPartPr>
            <xdr14:cNvPr id="76" name="Ink 75">
              <a:extLst>
                <a:ext uri="{FF2B5EF4-FFF2-40B4-BE49-F238E27FC236}">
                  <a16:creationId xmlns:a16="http://schemas.microsoft.com/office/drawing/2014/main" id="{2411C77C-C847-4194-B550-4F2A982B5E4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8">
          <xdr14:nvContentPartPr>
            <xdr14:cNvPr id="77" name="Ink 76">
              <a:extLst>
                <a:ext uri="{FF2B5EF4-FFF2-40B4-BE49-F238E27FC236}">
                  <a16:creationId xmlns:a16="http://schemas.microsoft.com/office/drawing/2014/main" id="{0362DA9B-6BB0-4AF9-8A38-EFE4DED4099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9">
          <xdr14:nvContentPartPr>
            <xdr14:cNvPr id="78" name="Ink 77">
              <a:extLst>
                <a:ext uri="{FF2B5EF4-FFF2-40B4-BE49-F238E27FC236}">
                  <a16:creationId xmlns:a16="http://schemas.microsoft.com/office/drawing/2014/main" id="{88C0440C-397C-4C10-907D-B69209333E3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0">
          <xdr14:nvContentPartPr>
            <xdr14:cNvPr id="79" name="Ink 78">
              <a:extLst>
                <a:ext uri="{FF2B5EF4-FFF2-40B4-BE49-F238E27FC236}">
                  <a16:creationId xmlns:a16="http://schemas.microsoft.com/office/drawing/2014/main" id="{19728BB8-2477-4695-9D99-86F779729B2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1">
          <xdr14:nvContentPartPr>
            <xdr14:cNvPr id="80" name="Ink 79">
              <a:extLst>
                <a:ext uri="{FF2B5EF4-FFF2-40B4-BE49-F238E27FC236}">
                  <a16:creationId xmlns:a16="http://schemas.microsoft.com/office/drawing/2014/main" id="{1AF13A7F-6A20-446C-B8ED-E3DEFF1E24B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2">
          <xdr14:nvContentPartPr>
            <xdr14:cNvPr id="81" name="Ink 80">
              <a:extLst>
                <a:ext uri="{FF2B5EF4-FFF2-40B4-BE49-F238E27FC236}">
                  <a16:creationId xmlns:a16="http://schemas.microsoft.com/office/drawing/2014/main" id="{9E83A172-CEEC-4A47-83DB-B9ACAF69714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3">
          <xdr14:nvContentPartPr>
            <xdr14:cNvPr id="82" name="Ink 81">
              <a:extLst>
                <a:ext uri="{FF2B5EF4-FFF2-40B4-BE49-F238E27FC236}">
                  <a16:creationId xmlns:a16="http://schemas.microsoft.com/office/drawing/2014/main" id="{E9F9B789-21E8-45CE-B78C-96ED2C33556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4">
          <xdr14:nvContentPartPr>
            <xdr14:cNvPr id="83" name="Ink 82">
              <a:extLst>
                <a:ext uri="{FF2B5EF4-FFF2-40B4-BE49-F238E27FC236}">
                  <a16:creationId xmlns:a16="http://schemas.microsoft.com/office/drawing/2014/main" id="{2DDAB26B-5A23-403F-86F3-C274DD96E8F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5">
          <xdr14:nvContentPartPr>
            <xdr14:cNvPr id="84" name="Ink 83">
              <a:extLst>
                <a:ext uri="{FF2B5EF4-FFF2-40B4-BE49-F238E27FC236}">
                  <a16:creationId xmlns:a16="http://schemas.microsoft.com/office/drawing/2014/main" id="{0EF156A8-5F41-4EF3-80FA-7D5E00642B7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6">
          <xdr14:nvContentPartPr>
            <xdr14:cNvPr id="85" name="Ink 84">
              <a:extLst>
                <a:ext uri="{FF2B5EF4-FFF2-40B4-BE49-F238E27FC236}">
                  <a16:creationId xmlns:a16="http://schemas.microsoft.com/office/drawing/2014/main" id="{E0ED2E13-C1A6-43DA-B6D0-1C33C579198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7">
          <xdr14:nvContentPartPr>
            <xdr14:cNvPr id="86" name="Ink 85">
              <a:extLst>
                <a:ext uri="{FF2B5EF4-FFF2-40B4-BE49-F238E27FC236}">
                  <a16:creationId xmlns:a16="http://schemas.microsoft.com/office/drawing/2014/main" id="{A71DF4B9-3569-4A2A-B44F-919C44445B8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8">
          <xdr14:nvContentPartPr>
            <xdr14:cNvPr id="87" name="Ink 86">
              <a:extLst>
                <a:ext uri="{FF2B5EF4-FFF2-40B4-BE49-F238E27FC236}">
                  <a16:creationId xmlns:a16="http://schemas.microsoft.com/office/drawing/2014/main" id="{D1A8A779-C776-4A54-B609-339A3875E23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9">
          <xdr14:nvContentPartPr>
            <xdr14:cNvPr id="88" name="Ink 87">
              <a:extLst>
                <a:ext uri="{FF2B5EF4-FFF2-40B4-BE49-F238E27FC236}">
                  <a16:creationId xmlns:a16="http://schemas.microsoft.com/office/drawing/2014/main" id="{26E697B0-7869-4C4E-9481-5F8E92A047A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0">
          <xdr14:nvContentPartPr>
            <xdr14:cNvPr id="89" name="Ink 88">
              <a:extLst>
                <a:ext uri="{FF2B5EF4-FFF2-40B4-BE49-F238E27FC236}">
                  <a16:creationId xmlns:a16="http://schemas.microsoft.com/office/drawing/2014/main" id="{926A3DB7-A6DC-4131-B6A6-15EB6ADB188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1">
          <xdr14:nvContentPartPr>
            <xdr14:cNvPr id="90" name="Ink 89">
              <a:extLst>
                <a:ext uri="{FF2B5EF4-FFF2-40B4-BE49-F238E27FC236}">
                  <a16:creationId xmlns:a16="http://schemas.microsoft.com/office/drawing/2014/main" id="{2D3CF0CE-1B19-46EB-A092-102BBF87112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2">
          <xdr14:nvContentPartPr>
            <xdr14:cNvPr id="91" name="Ink 90">
              <a:extLst>
                <a:ext uri="{FF2B5EF4-FFF2-40B4-BE49-F238E27FC236}">
                  <a16:creationId xmlns:a16="http://schemas.microsoft.com/office/drawing/2014/main" id="{9203487D-7428-4DE8-8839-73DB2C9C732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3">
          <xdr14:nvContentPartPr>
            <xdr14:cNvPr id="92" name="Ink 91">
              <a:extLst>
                <a:ext uri="{FF2B5EF4-FFF2-40B4-BE49-F238E27FC236}">
                  <a16:creationId xmlns:a16="http://schemas.microsoft.com/office/drawing/2014/main" id="{1738D4A5-4C24-400A-9C94-50251BE4E0A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4">
          <xdr14:nvContentPartPr>
            <xdr14:cNvPr id="93" name="Ink 92">
              <a:extLst>
                <a:ext uri="{FF2B5EF4-FFF2-40B4-BE49-F238E27FC236}">
                  <a16:creationId xmlns:a16="http://schemas.microsoft.com/office/drawing/2014/main" id="{2294F8C7-0A58-4D77-B22A-9E88A1E0B4E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5">
          <xdr14:nvContentPartPr>
            <xdr14:cNvPr id="94" name="Ink 93">
              <a:extLst>
                <a:ext uri="{FF2B5EF4-FFF2-40B4-BE49-F238E27FC236}">
                  <a16:creationId xmlns:a16="http://schemas.microsoft.com/office/drawing/2014/main" id="{30741B3E-5D3A-4492-8A02-982AC19BA62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6">
          <xdr14:nvContentPartPr>
            <xdr14:cNvPr id="95" name="Ink 94">
              <a:extLst>
                <a:ext uri="{FF2B5EF4-FFF2-40B4-BE49-F238E27FC236}">
                  <a16:creationId xmlns:a16="http://schemas.microsoft.com/office/drawing/2014/main" id="{22BB807A-EC11-451F-8D1B-FB07A8A5D59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7">
          <xdr14:nvContentPartPr>
            <xdr14:cNvPr id="96" name="Ink 95">
              <a:extLst>
                <a:ext uri="{FF2B5EF4-FFF2-40B4-BE49-F238E27FC236}">
                  <a16:creationId xmlns:a16="http://schemas.microsoft.com/office/drawing/2014/main" id="{04DB61C3-1FD3-4AAE-8357-987EED9AC20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8">
          <xdr14:nvContentPartPr>
            <xdr14:cNvPr id="97" name="Ink 96">
              <a:extLst>
                <a:ext uri="{FF2B5EF4-FFF2-40B4-BE49-F238E27FC236}">
                  <a16:creationId xmlns:a16="http://schemas.microsoft.com/office/drawing/2014/main" id="{A4C0A5DD-455E-45BF-BD2D-15D6EC01DE5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9">
          <xdr14:nvContentPartPr>
            <xdr14:cNvPr id="98" name="Ink 97">
              <a:extLst>
                <a:ext uri="{FF2B5EF4-FFF2-40B4-BE49-F238E27FC236}">
                  <a16:creationId xmlns:a16="http://schemas.microsoft.com/office/drawing/2014/main" id="{B93037DB-1362-4B98-AA01-E21EC869929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0">
          <xdr14:nvContentPartPr>
            <xdr14:cNvPr id="99" name="Ink 98">
              <a:extLst>
                <a:ext uri="{FF2B5EF4-FFF2-40B4-BE49-F238E27FC236}">
                  <a16:creationId xmlns:a16="http://schemas.microsoft.com/office/drawing/2014/main" id="{3A68511C-B43E-4DD1-B2FD-EE2450F7759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1">
          <xdr14:nvContentPartPr>
            <xdr14:cNvPr id="100" name="Ink 99">
              <a:extLst>
                <a:ext uri="{FF2B5EF4-FFF2-40B4-BE49-F238E27FC236}">
                  <a16:creationId xmlns:a16="http://schemas.microsoft.com/office/drawing/2014/main" id="{6642E547-03D4-4BE6-858E-CBBFD018C4C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2">
          <xdr14:nvContentPartPr>
            <xdr14:cNvPr id="101" name="Ink 100">
              <a:extLst>
                <a:ext uri="{FF2B5EF4-FFF2-40B4-BE49-F238E27FC236}">
                  <a16:creationId xmlns:a16="http://schemas.microsoft.com/office/drawing/2014/main" id="{D5A9DC4F-3FBD-4275-B1D1-07FC3288AA9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3">
          <xdr14:nvContentPartPr>
            <xdr14:cNvPr id="102" name="Ink 101">
              <a:extLst>
                <a:ext uri="{FF2B5EF4-FFF2-40B4-BE49-F238E27FC236}">
                  <a16:creationId xmlns:a16="http://schemas.microsoft.com/office/drawing/2014/main" id="{31415A74-A38A-447C-979A-B8573180A2C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4">
          <xdr14:nvContentPartPr>
            <xdr14:cNvPr id="103" name="Ink 102">
              <a:extLst>
                <a:ext uri="{FF2B5EF4-FFF2-40B4-BE49-F238E27FC236}">
                  <a16:creationId xmlns:a16="http://schemas.microsoft.com/office/drawing/2014/main" id="{E103A4FB-909F-487F-8CCA-10B238F7CCF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5">
          <xdr14:nvContentPartPr>
            <xdr14:cNvPr id="104" name="Ink 103">
              <a:extLst>
                <a:ext uri="{FF2B5EF4-FFF2-40B4-BE49-F238E27FC236}">
                  <a16:creationId xmlns:a16="http://schemas.microsoft.com/office/drawing/2014/main" id="{9C5F152A-9AD2-4025-B56C-1B4578B125C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6">
          <xdr14:nvContentPartPr>
            <xdr14:cNvPr id="105" name="Ink 104">
              <a:extLst>
                <a:ext uri="{FF2B5EF4-FFF2-40B4-BE49-F238E27FC236}">
                  <a16:creationId xmlns:a16="http://schemas.microsoft.com/office/drawing/2014/main" id="{1C562C2A-96AA-4370-ABC2-4D8429D682A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7">
          <xdr14:nvContentPartPr>
            <xdr14:cNvPr id="106" name="Ink 105">
              <a:extLst>
                <a:ext uri="{FF2B5EF4-FFF2-40B4-BE49-F238E27FC236}">
                  <a16:creationId xmlns:a16="http://schemas.microsoft.com/office/drawing/2014/main" id="{7F6F5087-1F26-40FD-B00B-2B0DB9F5564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8">
          <xdr14:nvContentPartPr>
            <xdr14:cNvPr id="107" name="Ink 106">
              <a:extLst>
                <a:ext uri="{FF2B5EF4-FFF2-40B4-BE49-F238E27FC236}">
                  <a16:creationId xmlns:a16="http://schemas.microsoft.com/office/drawing/2014/main" id="{81F549D0-927C-4979-9DFF-34E4F4F8C69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9">
          <xdr14:nvContentPartPr>
            <xdr14:cNvPr id="108" name="Ink 107">
              <a:extLst>
                <a:ext uri="{FF2B5EF4-FFF2-40B4-BE49-F238E27FC236}">
                  <a16:creationId xmlns:a16="http://schemas.microsoft.com/office/drawing/2014/main" id="{62BC4AC6-CBEE-4897-A807-7F77DBB6BF5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0">
          <xdr14:nvContentPartPr>
            <xdr14:cNvPr id="109" name="Ink 108">
              <a:extLst>
                <a:ext uri="{FF2B5EF4-FFF2-40B4-BE49-F238E27FC236}">
                  <a16:creationId xmlns:a16="http://schemas.microsoft.com/office/drawing/2014/main" id="{A99625E0-19AB-47B1-BD2C-EA6F48D7498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1">
          <xdr14:nvContentPartPr>
            <xdr14:cNvPr id="110" name="Ink 109">
              <a:extLst>
                <a:ext uri="{FF2B5EF4-FFF2-40B4-BE49-F238E27FC236}">
                  <a16:creationId xmlns:a16="http://schemas.microsoft.com/office/drawing/2014/main" id="{8BB92F2C-6065-4506-81C4-F57510C3539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2">
          <xdr14:nvContentPartPr>
            <xdr14:cNvPr id="111" name="Ink 110">
              <a:extLst>
                <a:ext uri="{FF2B5EF4-FFF2-40B4-BE49-F238E27FC236}">
                  <a16:creationId xmlns:a16="http://schemas.microsoft.com/office/drawing/2014/main" id="{402F37BC-242D-48A6-90F4-B90EA7CA4F1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3">
          <xdr14:nvContentPartPr>
            <xdr14:cNvPr id="112" name="Ink 111">
              <a:extLst>
                <a:ext uri="{FF2B5EF4-FFF2-40B4-BE49-F238E27FC236}">
                  <a16:creationId xmlns:a16="http://schemas.microsoft.com/office/drawing/2014/main" id="{32775211-7AD5-46EC-9A4A-CCF5BE241E0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4">
          <xdr14:nvContentPartPr>
            <xdr14:cNvPr id="113" name="Ink 112">
              <a:extLst>
                <a:ext uri="{FF2B5EF4-FFF2-40B4-BE49-F238E27FC236}">
                  <a16:creationId xmlns:a16="http://schemas.microsoft.com/office/drawing/2014/main" id="{AECEDD52-35DA-426C-924E-5CC5B9125AE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5">
          <xdr14:nvContentPartPr>
            <xdr14:cNvPr id="114" name="Ink 113">
              <a:extLst>
                <a:ext uri="{FF2B5EF4-FFF2-40B4-BE49-F238E27FC236}">
                  <a16:creationId xmlns:a16="http://schemas.microsoft.com/office/drawing/2014/main" id="{7E30BB5F-511C-4892-B68E-5ECF804CA95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6">
          <xdr14:nvContentPartPr>
            <xdr14:cNvPr id="115" name="Ink 114">
              <a:extLst>
                <a:ext uri="{FF2B5EF4-FFF2-40B4-BE49-F238E27FC236}">
                  <a16:creationId xmlns:a16="http://schemas.microsoft.com/office/drawing/2014/main" id="{FDE3F1FA-006A-4757-BDBA-1B4C4E8E6F2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7">
          <xdr14:nvContentPartPr>
            <xdr14:cNvPr id="116" name="Ink 115">
              <a:extLst>
                <a:ext uri="{FF2B5EF4-FFF2-40B4-BE49-F238E27FC236}">
                  <a16:creationId xmlns:a16="http://schemas.microsoft.com/office/drawing/2014/main" id="{6DBEE3F5-A4E7-4967-B68E-D59E09F0394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8">
          <xdr14:nvContentPartPr>
            <xdr14:cNvPr id="117" name="Ink 116">
              <a:extLst>
                <a:ext uri="{FF2B5EF4-FFF2-40B4-BE49-F238E27FC236}">
                  <a16:creationId xmlns:a16="http://schemas.microsoft.com/office/drawing/2014/main" id="{5C0DB9A6-0C8B-47F8-A79A-EF15686E50C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9">
          <xdr14:nvContentPartPr>
            <xdr14:cNvPr id="118" name="Ink 117">
              <a:extLst>
                <a:ext uri="{FF2B5EF4-FFF2-40B4-BE49-F238E27FC236}">
                  <a16:creationId xmlns:a16="http://schemas.microsoft.com/office/drawing/2014/main" id="{A8515AC3-8A0F-4F9E-95CC-6DFABEFB3C3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0">
          <xdr14:nvContentPartPr>
            <xdr14:cNvPr id="119" name="Ink 118">
              <a:extLst>
                <a:ext uri="{FF2B5EF4-FFF2-40B4-BE49-F238E27FC236}">
                  <a16:creationId xmlns:a16="http://schemas.microsoft.com/office/drawing/2014/main" id="{AAEB8F91-4F9D-49DE-B114-FCC6632B5E2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1">
          <xdr14:nvContentPartPr>
            <xdr14:cNvPr id="120" name="Ink 119">
              <a:extLst>
                <a:ext uri="{FF2B5EF4-FFF2-40B4-BE49-F238E27FC236}">
                  <a16:creationId xmlns:a16="http://schemas.microsoft.com/office/drawing/2014/main" id="{2F86D7F6-A76F-478E-9F31-71146EF8CA8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2">
          <xdr14:nvContentPartPr>
            <xdr14:cNvPr id="121" name="Ink 120">
              <a:extLst>
                <a:ext uri="{FF2B5EF4-FFF2-40B4-BE49-F238E27FC236}">
                  <a16:creationId xmlns:a16="http://schemas.microsoft.com/office/drawing/2014/main" id="{D2DDA69F-F14D-4B5D-8999-3383232AADF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3">
          <xdr14:nvContentPartPr>
            <xdr14:cNvPr id="122" name="Ink 121">
              <a:extLst>
                <a:ext uri="{FF2B5EF4-FFF2-40B4-BE49-F238E27FC236}">
                  <a16:creationId xmlns:a16="http://schemas.microsoft.com/office/drawing/2014/main" id="{A082BDA6-3CC1-4E07-A4C7-6E689EC8D89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4">
          <xdr14:nvContentPartPr>
            <xdr14:cNvPr id="123" name="Ink 122">
              <a:extLst>
                <a:ext uri="{FF2B5EF4-FFF2-40B4-BE49-F238E27FC236}">
                  <a16:creationId xmlns:a16="http://schemas.microsoft.com/office/drawing/2014/main" id="{69594070-CF99-4390-90CB-FBFAC853627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5">
          <xdr14:nvContentPartPr>
            <xdr14:cNvPr id="124" name="Ink 123">
              <a:extLst>
                <a:ext uri="{FF2B5EF4-FFF2-40B4-BE49-F238E27FC236}">
                  <a16:creationId xmlns:a16="http://schemas.microsoft.com/office/drawing/2014/main" id="{D5F69468-B554-4EAF-A532-3CE1827E7BF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6">
          <xdr14:nvContentPartPr>
            <xdr14:cNvPr id="125" name="Ink 124">
              <a:extLst>
                <a:ext uri="{FF2B5EF4-FFF2-40B4-BE49-F238E27FC236}">
                  <a16:creationId xmlns:a16="http://schemas.microsoft.com/office/drawing/2014/main" id="{B3444017-A211-418F-8E77-2CC3D1CECC7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7">
          <xdr14:nvContentPartPr>
            <xdr14:cNvPr id="126" name="Ink 125">
              <a:extLst>
                <a:ext uri="{FF2B5EF4-FFF2-40B4-BE49-F238E27FC236}">
                  <a16:creationId xmlns:a16="http://schemas.microsoft.com/office/drawing/2014/main" id="{8FAAF01A-0DCD-4EDE-B9F7-D17FA6DA1DA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8">
          <xdr14:nvContentPartPr>
            <xdr14:cNvPr id="127" name="Ink 126">
              <a:extLst>
                <a:ext uri="{FF2B5EF4-FFF2-40B4-BE49-F238E27FC236}">
                  <a16:creationId xmlns:a16="http://schemas.microsoft.com/office/drawing/2014/main" id="{F5A62B31-B9AB-4F9F-9AD6-293E35E179F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9">
          <xdr14:nvContentPartPr>
            <xdr14:cNvPr id="128" name="Ink 127">
              <a:extLst>
                <a:ext uri="{FF2B5EF4-FFF2-40B4-BE49-F238E27FC236}">
                  <a16:creationId xmlns:a16="http://schemas.microsoft.com/office/drawing/2014/main" id="{F7EAA1EE-824C-4DE4-B49D-F9824B1689C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0">
          <xdr14:nvContentPartPr>
            <xdr14:cNvPr id="129" name="Ink 128">
              <a:extLst>
                <a:ext uri="{FF2B5EF4-FFF2-40B4-BE49-F238E27FC236}">
                  <a16:creationId xmlns:a16="http://schemas.microsoft.com/office/drawing/2014/main" id="{FE593421-D919-45DE-8989-176C9C38CC5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1">
          <xdr14:nvContentPartPr>
            <xdr14:cNvPr id="130" name="Ink 129">
              <a:extLst>
                <a:ext uri="{FF2B5EF4-FFF2-40B4-BE49-F238E27FC236}">
                  <a16:creationId xmlns:a16="http://schemas.microsoft.com/office/drawing/2014/main" id="{F2B03BB5-CCF1-4C5F-B57F-978C9BB83E0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2">
          <xdr14:nvContentPartPr>
            <xdr14:cNvPr id="131" name="Ink 130">
              <a:extLst>
                <a:ext uri="{FF2B5EF4-FFF2-40B4-BE49-F238E27FC236}">
                  <a16:creationId xmlns:a16="http://schemas.microsoft.com/office/drawing/2014/main" id="{B59EDAF5-8632-499E-965C-D8E01309E21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3">
          <xdr14:nvContentPartPr>
            <xdr14:cNvPr id="132" name="Ink 131">
              <a:extLst>
                <a:ext uri="{FF2B5EF4-FFF2-40B4-BE49-F238E27FC236}">
                  <a16:creationId xmlns:a16="http://schemas.microsoft.com/office/drawing/2014/main" id="{3991CA02-133E-440A-80A1-C05D244FDC5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4">
          <xdr14:nvContentPartPr>
            <xdr14:cNvPr id="133" name="Ink 132">
              <a:extLst>
                <a:ext uri="{FF2B5EF4-FFF2-40B4-BE49-F238E27FC236}">
                  <a16:creationId xmlns:a16="http://schemas.microsoft.com/office/drawing/2014/main" id="{67E37B00-0E6A-47A4-B85E-49E8F950730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5">
          <xdr14:nvContentPartPr>
            <xdr14:cNvPr id="134" name="Ink 133">
              <a:extLst>
                <a:ext uri="{FF2B5EF4-FFF2-40B4-BE49-F238E27FC236}">
                  <a16:creationId xmlns:a16="http://schemas.microsoft.com/office/drawing/2014/main" id="{4DA25A69-0EAB-41BB-8719-3F99C021DD4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6">
          <xdr14:nvContentPartPr>
            <xdr14:cNvPr id="135" name="Ink 134">
              <a:extLst>
                <a:ext uri="{FF2B5EF4-FFF2-40B4-BE49-F238E27FC236}">
                  <a16:creationId xmlns:a16="http://schemas.microsoft.com/office/drawing/2014/main" id="{EF25DBAE-F6BD-4B24-9740-82E2E2784E5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7">
          <xdr14:nvContentPartPr>
            <xdr14:cNvPr id="136" name="Ink 135">
              <a:extLst>
                <a:ext uri="{FF2B5EF4-FFF2-40B4-BE49-F238E27FC236}">
                  <a16:creationId xmlns:a16="http://schemas.microsoft.com/office/drawing/2014/main" id="{E5B04CB7-67F9-465F-8FE4-DD4ECDC2A4E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8">
          <xdr14:nvContentPartPr>
            <xdr14:cNvPr id="137" name="Ink 136">
              <a:extLst>
                <a:ext uri="{FF2B5EF4-FFF2-40B4-BE49-F238E27FC236}">
                  <a16:creationId xmlns:a16="http://schemas.microsoft.com/office/drawing/2014/main" id="{AAB78720-0DBE-493F-8F86-F290289A04B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9">
          <xdr14:nvContentPartPr>
            <xdr14:cNvPr id="138" name="Ink 137">
              <a:extLst>
                <a:ext uri="{FF2B5EF4-FFF2-40B4-BE49-F238E27FC236}">
                  <a16:creationId xmlns:a16="http://schemas.microsoft.com/office/drawing/2014/main" id="{220B9115-304F-4A93-B281-90F9E1A46C0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0">
          <xdr14:nvContentPartPr>
            <xdr14:cNvPr id="139" name="Ink 138">
              <a:extLst>
                <a:ext uri="{FF2B5EF4-FFF2-40B4-BE49-F238E27FC236}">
                  <a16:creationId xmlns:a16="http://schemas.microsoft.com/office/drawing/2014/main" id="{5B804706-9A13-40EC-BE87-80946372432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1">
          <xdr14:nvContentPartPr>
            <xdr14:cNvPr id="140" name="Ink 139">
              <a:extLst>
                <a:ext uri="{FF2B5EF4-FFF2-40B4-BE49-F238E27FC236}">
                  <a16:creationId xmlns:a16="http://schemas.microsoft.com/office/drawing/2014/main" id="{CC1B8D1A-6ADE-4B62-AD30-4D3DD8EB772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2">
          <xdr14:nvContentPartPr>
            <xdr14:cNvPr id="141" name="Ink 140">
              <a:extLst>
                <a:ext uri="{FF2B5EF4-FFF2-40B4-BE49-F238E27FC236}">
                  <a16:creationId xmlns:a16="http://schemas.microsoft.com/office/drawing/2014/main" id="{51F634BA-B506-4D4B-A8E4-B80AA8EE734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3">
          <xdr14:nvContentPartPr>
            <xdr14:cNvPr id="142" name="Ink 141">
              <a:extLst>
                <a:ext uri="{FF2B5EF4-FFF2-40B4-BE49-F238E27FC236}">
                  <a16:creationId xmlns:a16="http://schemas.microsoft.com/office/drawing/2014/main" id="{5E36A2A5-B8CA-4C37-B429-F80F05D8DCB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4">
          <xdr14:nvContentPartPr>
            <xdr14:cNvPr id="143" name="Ink 142">
              <a:extLst>
                <a:ext uri="{FF2B5EF4-FFF2-40B4-BE49-F238E27FC236}">
                  <a16:creationId xmlns:a16="http://schemas.microsoft.com/office/drawing/2014/main" id="{BF987F82-BB42-43F7-8317-8FCA68B9CA7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5">
          <xdr14:nvContentPartPr>
            <xdr14:cNvPr id="144" name="Ink 143">
              <a:extLst>
                <a:ext uri="{FF2B5EF4-FFF2-40B4-BE49-F238E27FC236}">
                  <a16:creationId xmlns:a16="http://schemas.microsoft.com/office/drawing/2014/main" id="{0ADDC180-2851-40BC-8AAA-DF77D548431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6">
          <xdr14:nvContentPartPr>
            <xdr14:cNvPr id="145" name="Ink 144">
              <a:extLst>
                <a:ext uri="{FF2B5EF4-FFF2-40B4-BE49-F238E27FC236}">
                  <a16:creationId xmlns:a16="http://schemas.microsoft.com/office/drawing/2014/main" id="{07596A40-3C0D-4D9B-AE47-5701AE4D316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7">
          <xdr14:nvContentPartPr>
            <xdr14:cNvPr id="146" name="Ink 145">
              <a:extLst>
                <a:ext uri="{FF2B5EF4-FFF2-40B4-BE49-F238E27FC236}">
                  <a16:creationId xmlns:a16="http://schemas.microsoft.com/office/drawing/2014/main" id="{80D0EA76-CE79-4B3A-ADDA-7D3835B97B7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8">
          <xdr14:nvContentPartPr>
            <xdr14:cNvPr id="147" name="Ink 146">
              <a:extLst>
                <a:ext uri="{FF2B5EF4-FFF2-40B4-BE49-F238E27FC236}">
                  <a16:creationId xmlns:a16="http://schemas.microsoft.com/office/drawing/2014/main" id="{80C919D5-0EE7-4E71-9748-73419B99C53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9">
          <xdr14:nvContentPartPr>
            <xdr14:cNvPr id="148" name="Ink 147">
              <a:extLst>
                <a:ext uri="{FF2B5EF4-FFF2-40B4-BE49-F238E27FC236}">
                  <a16:creationId xmlns:a16="http://schemas.microsoft.com/office/drawing/2014/main" id="{58CA5A85-DEFB-422C-84C9-36F9FED66BB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0">
          <xdr14:nvContentPartPr>
            <xdr14:cNvPr id="149" name="Ink 148">
              <a:extLst>
                <a:ext uri="{FF2B5EF4-FFF2-40B4-BE49-F238E27FC236}">
                  <a16:creationId xmlns:a16="http://schemas.microsoft.com/office/drawing/2014/main" id="{4A982F12-ED09-430E-A717-93B340351E1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1">
          <xdr14:nvContentPartPr>
            <xdr14:cNvPr id="150" name="Ink 149">
              <a:extLst>
                <a:ext uri="{FF2B5EF4-FFF2-40B4-BE49-F238E27FC236}">
                  <a16:creationId xmlns:a16="http://schemas.microsoft.com/office/drawing/2014/main" id="{6DD1502D-4708-4CF5-8ADE-EE82911285D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2">
          <xdr14:nvContentPartPr>
            <xdr14:cNvPr id="151" name="Ink 150">
              <a:extLst>
                <a:ext uri="{FF2B5EF4-FFF2-40B4-BE49-F238E27FC236}">
                  <a16:creationId xmlns:a16="http://schemas.microsoft.com/office/drawing/2014/main" id="{C0DDE499-651F-4F2B-9544-6BA751E72F0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3">
          <xdr14:nvContentPartPr>
            <xdr14:cNvPr id="152" name="Ink 151">
              <a:extLst>
                <a:ext uri="{FF2B5EF4-FFF2-40B4-BE49-F238E27FC236}">
                  <a16:creationId xmlns:a16="http://schemas.microsoft.com/office/drawing/2014/main" id="{F6FEA4EF-A77E-4C72-BA3A-52134584501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4">
          <xdr14:nvContentPartPr>
            <xdr14:cNvPr id="153" name="Ink 152">
              <a:extLst>
                <a:ext uri="{FF2B5EF4-FFF2-40B4-BE49-F238E27FC236}">
                  <a16:creationId xmlns:a16="http://schemas.microsoft.com/office/drawing/2014/main" id="{A4DB864C-A7C0-40C3-A805-4D672CAD453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5">
          <xdr14:nvContentPartPr>
            <xdr14:cNvPr id="154" name="Ink 153">
              <a:extLst>
                <a:ext uri="{FF2B5EF4-FFF2-40B4-BE49-F238E27FC236}">
                  <a16:creationId xmlns:a16="http://schemas.microsoft.com/office/drawing/2014/main" id="{BEA8A0F0-D238-4549-8B9B-73237ECA329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6">
          <xdr14:nvContentPartPr>
            <xdr14:cNvPr id="155" name="Ink 154">
              <a:extLst>
                <a:ext uri="{FF2B5EF4-FFF2-40B4-BE49-F238E27FC236}">
                  <a16:creationId xmlns:a16="http://schemas.microsoft.com/office/drawing/2014/main" id="{C0330BFA-BBE1-431E-AC9A-B97333350AA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7">
          <xdr14:nvContentPartPr>
            <xdr14:cNvPr id="156" name="Ink 155">
              <a:extLst>
                <a:ext uri="{FF2B5EF4-FFF2-40B4-BE49-F238E27FC236}">
                  <a16:creationId xmlns:a16="http://schemas.microsoft.com/office/drawing/2014/main" id="{3FB0C715-482F-414F-8205-80A2E184A81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8">
          <xdr14:nvContentPartPr>
            <xdr14:cNvPr id="157" name="Ink 156">
              <a:extLst>
                <a:ext uri="{FF2B5EF4-FFF2-40B4-BE49-F238E27FC236}">
                  <a16:creationId xmlns:a16="http://schemas.microsoft.com/office/drawing/2014/main" id="{375FEA40-6335-4B4C-A159-0CA18C109B4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9">
          <xdr14:nvContentPartPr>
            <xdr14:cNvPr id="158" name="Ink 157">
              <a:extLst>
                <a:ext uri="{FF2B5EF4-FFF2-40B4-BE49-F238E27FC236}">
                  <a16:creationId xmlns:a16="http://schemas.microsoft.com/office/drawing/2014/main" id="{635A5075-A90A-4A98-8780-CD7D04F53E6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0">
          <xdr14:nvContentPartPr>
            <xdr14:cNvPr id="159" name="Ink 158">
              <a:extLst>
                <a:ext uri="{FF2B5EF4-FFF2-40B4-BE49-F238E27FC236}">
                  <a16:creationId xmlns:a16="http://schemas.microsoft.com/office/drawing/2014/main" id="{358D7821-504C-453E-9E64-FCFBB5ED076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1">
          <xdr14:nvContentPartPr>
            <xdr14:cNvPr id="160" name="Ink 159">
              <a:extLst>
                <a:ext uri="{FF2B5EF4-FFF2-40B4-BE49-F238E27FC236}">
                  <a16:creationId xmlns:a16="http://schemas.microsoft.com/office/drawing/2014/main" id="{3C52087E-CF64-4626-97A4-1D5D6C3B79D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2">
          <xdr14:nvContentPartPr>
            <xdr14:cNvPr id="161" name="Ink 160">
              <a:extLst>
                <a:ext uri="{FF2B5EF4-FFF2-40B4-BE49-F238E27FC236}">
                  <a16:creationId xmlns:a16="http://schemas.microsoft.com/office/drawing/2014/main" id="{FE7E70AB-515E-44EC-8CEA-DEF692C3C5A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3">
          <xdr14:nvContentPartPr>
            <xdr14:cNvPr id="162" name="Ink 161">
              <a:extLst>
                <a:ext uri="{FF2B5EF4-FFF2-40B4-BE49-F238E27FC236}">
                  <a16:creationId xmlns:a16="http://schemas.microsoft.com/office/drawing/2014/main" id="{D98BB543-469F-47DA-83EE-10567E9A54C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4">
          <xdr14:nvContentPartPr>
            <xdr14:cNvPr id="163" name="Ink 162">
              <a:extLst>
                <a:ext uri="{FF2B5EF4-FFF2-40B4-BE49-F238E27FC236}">
                  <a16:creationId xmlns:a16="http://schemas.microsoft.com/office/drawing/2014/main" id="{88547611-DCC3-40A6-A589-585955E2E52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5">
          <xdr14:nvContentPartPr>
            <xdr14:cNvPr id="164" name="Ink 163">
              <a:extLst>
                <a:ext uri="{FF2B5EF4-FFF2-40B4-BE49-F238E27FC236}">
                  <a16:creationId xmlns:a16="http://schemas.microsoft.com/office/drawing/2014/main" id="{7CB539C7-DD11-4E3A-94C1-5DD2493B289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6">
          <xdr14:nvContentPartPr>
            <xdr14:cNvPr id="165" name="Ink 164">
              <a:extLst>
                <a:ext uri="{FF2B5EF4-FFF2-40B4-BE49-F238E27FC236}">
                  <a16:creationId xmlns:a16="http://schemas.microsoft.com/office/drawing/2014/main" id="{7B370EC7-4C36-440C-B17D-A9B43A7D3D9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7">
          <xdr14:nvContentPartPr>
            <xdr14:cNvPr id="166" name="Ink 165">
              <a:extLst>
                <a:ext uri="{FF2B5EF4-FFF2-40B4-BE49-F238E27FC236}">
                  <a16:creationId xmlns:a16="http://schemas.microsoft.com/office/drawing/2014/main" id="{3F1EEF30-6582-4484-AE91-B8B3E9B9A8E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8">
          <xdr14:nvContentPartPr>
            <xdr14:cNvPr id="167" name="Ink 166">
              <a:extLst>
                <a:ext uri="{FF2B5EF4-FFF2-40B4-BE49-F238E27FC236}">
                  <a16:creationId xmlns:a16="http://schemas.microsoft.com/office/drawing/2014/main" id="{E16F89CD-6BDB-4A60-9B9D-CCB190EC046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9">
          <xdr14:nvContentPartPr>
            <xdr14:cNvPr id="168" name="Ink 167">
              <a:extLst>
                <a:ext uri="{FF2B5EF4-FFF2-40B4-BE49-F238E27FC236}">
                  <a16:creationId xmlns:a16="http://schemas.microsoft.com/office/drawing/2014/main" id="{A906084E-F529-4615-9B8B-2BEF8D0250F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0">
          <xdr14:nvContentPartPr>
            <xdr14:cNvPr id="169" name="Ink 168">
              <a:extLst>
                <a:ext uri="{FF2B5EF4-FFF2-40B4-BE49-F238E27FC236}">
                  <a16:creationId xmlns:a16="http://schemas.microsoft.com/office/drawing/2014/main" id="{F0C7B741-DF68-4B4B-948A-22FB13FE169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1">
          <xdr14:nvContentPartPr>
            <xdr14:cNvPr id="170" name="Ink 169">
              <a:extLst>
                <a:ext uri="{FF2B5EF4-FFF2-40B4-BE49-F238E27FC236}">
                  <a16:creationId xmlns:a16="http://schemas.microsoft.com/office/drawing/2014/main" id="{26B94D6A-2ED8-4363-BA76-142C40B288F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2">
          <xdr14:nvContentPartPr>
            <xdr14:cNvPr id="171" name="Ink 170">
              <a:extLst>
                <a:ext uri="{FF2B5EF4-FFF2-40B4-BE49-F238E27FC236}">
                  <a16:creationId xmlns:a16="http://schemas.microsoft.com/office/drawing/2014/main" id="{811F89C4-6D7D-466F-808A-1184AFF6F01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3">
          <xdr14:nvContentPartPr>
            <xdr14:cNvPr id="172" name="Ink 171">
              <a:extLst>
                <a:ext uri="{FF2B5EF4-FFF2-40B4-BE49-F238E27FC236}">
                  <a16:creationId xmlns:a16="http://schemas.microsoft.com/office/drawing/2014/main" id="{80528F59-5671-40A3-BA0D-2DBC405A86C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4">
          <xdr14:nvContentPartPr>
            <xdr14:cNvPr id="173" name="Ink 172">
              <a:extLst>
                <a:ext uri="{FF2B5EF4-FFF2-40B4-BE49-F238E27FC236}">
                  <a16:creationId xmlns:a16="http://schemas.microsoft.com/office/drawing/2014/main" id="{131EC805-2580-43F5-9538-894FC4D83FB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5">
          <xdr14:nvContentPartPr>
            <xdr14:cNvPr id="174" name="Ink 173">
              <a:extLst>
                <a:ext uri="{FF2B5EF4-FFF2-40B4-BE49-F238E27FC236}">
                  <a16:creationId xmlns:a16="http://schemas.microsoft.com/office/drawing/2014/main" id="{1AD2F142-48C7-4C01-A202-95A5EA62B2D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6">
          <xdr14:nvContentPartPr>
            <xdr14:cNvPr id="175" name="Ink 174">
              <a:extLst>
                <a:ext uri="{FF2B5EF4-FFF2-40B4-BE49-F238E27FC236}">
                  <a16:creationId xmlns:a16="http://schemas.microsoft.com/office/drawing/2014/main" id="{B43EA606-BE4B-44B5-B39B-8ADA3FCED70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7">
          <xdr14:nvContentPartPr>
            <xdr14:cNvPr id="176" name="Ink 175">
              <a:extLst>
                <a:ext uri="{FF2B5EF4-FFF2-40B4-BE49-F238E27FC236}">
                  <a16:creationId xmlns:a16="http://schemas.microsoft.com/office/drawing/2014/main" id="{5F621417-3DD1-4F49-AB83-55EC877D5A8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8">
          <xdr14:nvContentPartPr>
            <xdr14:cNvPr id="177" name="Ink 176">
              <a:extLst>
                <a:ext uri="{FF2B5EF4-FFF2-40B4-BE49-F238E27FC236}">
                  <a16:creationId xmlns:a16="http://schemas.microsoft.com/office/drawing/2014/main" id="{2BB7DAF2-1537-4F72-8DF4-F0E88A151EB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9">
          <xdr14:nvContentPartPr>
            <xdr14:cNvPr id="178" name="Ink 177">
              <a:extLst>
                <a:ext uri="{FF2B5EF4-FFF2-40B4-BE49-F238E27FC236}">
                  <a16:creationId xmlns:a16="http://schemas.microsoft.com/office/drawing/2014/main" id="{964391EF-FDEF-4F9F-ACA6-3A9C9EB2869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0">
          <xdr14:nvContentPartPr>
            <xdr14:cNvPr id="179" name="Ink 178">
              <a:extLst>
                <a:ext uri="{FF2B5EF4-FFF2-40B4-BE49-F238E27FC236}">
                  <a16:creationId xmlns:a16="http://schemas.microsoft.com/office/drawing/2014/main" id="{391AFC1E-CE28-4F1D-B889-FB175017732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1">
          <xdr14:nvContentPartPr>
            <xdr14:cNvPr id="180" name="Ink 179">
              <a:extLst>
                <a:ext uri="{FF2B5EF4-FFF2-40B4-BE49-F238E27FC236}">
                  <a16:creationId xmlns:a16="http://schemas.microsoft.com/office/drawing/2014/main" id="{FB4C7904-2458-4EB4-A4DE-73D8F615210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2">
          <xdr14:nvContentPartPr>
            <xdr14:cNvPr id="181" name="Ink 180">
              <a:extLst>
                <a:ext uri="{FF2B5EF4-FFF2-40B4-BE49-F238E27FC236}">
                  <a16:creationId xmlns:a16="http://schemas.microsoft.com/office/drawing/2014/main" id="{A79D7FD4-1AB0-4999-B6D0-1E937720262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3">
          <xdr14:nvContentPartPr>
            <xdr14:cNvPr id="182" name="Ink 181">
              <a:extLst>
                <a:ext uri="{FF2B5EF4-FFF2-40B4-BE49-F238E27FC236}">
                  <a16:creationId xmlns:a16="http://schemas.microsoft.com/office/drawing/2014/main" id="{89F2B719-A05E-409C-B6E9-26888AF3C14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4">
          <xdr14:nvContentPartPr>
            <xdr14:cNvPr id="183" name="Ink 182">
              <a:extLst>
                <a:ext uri="{FF2B5EF4-FFF2-40B4-BE49-F238E27FC236}">
                  <a16:creationId xmlns:a16="http://schemas.microsoft.com/office/drawing/2014/main" id="{BD6405D5-32F6-467B-B2EC-52A6792D158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5">
          <xdr14:nvContentPartPr>
            <xdr14:cNvPr id="184" name="Ink 183">
              <a:extLst>
                <a:ext uri="{FF2B5EF4-FFF2-40B4-BE49-F238E27FC236}">
                  <a16:creationId xmlns:a16="http://schemas.microsoft.com/office/drawing/2014/main" id="{FB9F171E-F3E6-4CC2-B814-44B95BF24CC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6">
          <xdr14:nvContentPartPr>
            <xdr14:cNvPr id="185" name="Ink 184">
              <a:extLst>
                <a:ext uri="{FF2B5EF4-FFF2-40B4-BE49-F238E27FC236}">
                  <a16:creationId xmlns:a16="http://schemas.microsoft.com/office/drawing/2014/main" id="{1B948903-4C9B-4EA5-8793-75150FAF394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7">
          <xdr14:nvContentPartPr>
            <xdr14:cNvPr id="186" name="Ink 185">
              <a:extLst>
                <a:ext uri="{FF2B5EF4-FFF2-40B4-BE49-F238E27FC236}">
                  <a16:creationId xmlns:a16="http://schemas.microsoft.com/office/drawing/2014/main" id="{D25DB3B6-31B3-42C5-8B5A-39BCACC0581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8">
          <xdr14:nvContentPartPr>
            <xdr14:cNvPr id="187" name="Ink 186">
              <a:extLst>
                <a:ext uri="{FF2B5EF4-FFF2-40B4-BE49-F238E27FC236}">
                  <a16:creationId xmlns:a16="http://schemas.microsoft.com/office/drawing/2014/main" id="{C7C8C6A0-9FD3-4F21-8585-8742B0435B9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9">
          <xdr14:nvContentPartPr>
            <xdr14:cNvPr id="188" name="Ink 187">
              <a:extLst>
                <a:ext uri="{FF2B5EF4-FFF2-40B4-BE49-F238E27FC236}">
                  <a16:creationId xmlns:a16="http://schemas.microsoft.com/office/drawing/2014/main" id="{1088B201-2F1A-43E5-B3E0-3CAB58A416F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0">
          <xdr14:nvContentPartPr>
            <xdr14:cNvPr id="189" name="Ink 188">
              <a:extLst>
                <a:ext uri="{FF2B5EF4-FFF2-40B4-BE49-F238E27FC236}">
                  <a16:creationId xmlns:a16="http://schemas.microsoft.com/office/drawing/2014/main" id="{F35CE5E1-1165-401E-B86E-186242CF026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1">
          <xdr14:nvContentPartPr>
            <xdr14:cNvPr id="190" name="Ink 189">
              <a:extLst>
                <a:ext uri="{FF2B5EF4-FFF2-40B4-BE49-F238E27FC236}">
                  <a16:creationId xmlns:a16="http://schemas.microsoft.com/office/drawing/2014/main" id="{00A3B7F3-1E02-485A-99B8-2ABEEB31BF0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2">
          <xdr14:nvContentPartPr>
            <xdr14:cNvPr id="191" name="Ink 190">
              <a:extLst>
                <a:ext uri="{FF2B5EF4-FFF2-40B4-BE49-F238E27FC236}">
                  <a16:creationId xmlns:a16="http://schemas.microsoft.com/office/drawing/2014/main" id="{4D28A8DB-635E-47A1-B64F-D3474ADC883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3">
          <xdr14:nvContentPartPr>
            <xdr14:cNvPr id="192" name="Ink 191">
              <a:extLst>
                <a:ext uri="{FF2B5EF4-FFF2-40B4-BE49-F238E27FC236}">
                  <a16:creationId xmlns:a16="http://schemas.microsoft.com/office/drawing/2014/main" id="{BDE85154-788F-4336-B85A-ED9E8F809AC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4">
          <xdr14:nvContentPartPr>
            <xdr14:cNvPr id="193" name="Ink 192">
              <a:extLst>
                <a:ext uri="{FF2B5EF4-FFF2-40B4-BE49-F238E27FC236}">
                  <a16:creationId xmlns:a16="http://schemas.microsoft.com/office/drawing/2014/main" id="{99CF05F4-0A07-42DC-B5AF-A7DC79173DB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5">
          <xdr14:nvContentPartPr>
            <xdr14:cNvPr id="194" name="Ink 193">
              <a:extLst>
                <a:ext uri="{FF2B5EF4-FFF2-40B4-BE49-F238E27FC236}">
                  <a16:creationId xmlns:a16="http://schemas.microsoft.com/office/drawing/2014/main" id="{A87F31F1-E9CE-4618-8F8E-51E234D1749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6">
          <xdr14:nvContentPartPr>
            <xdr14:cNvPr id="195" name="Ink 194">
              <a:extLst>
                <a:ext uri="{FF2B5EF4-FFF2-40B4-BE49-F238E27FC236}">
                  <a16:creationId xmlns:a16="http://schemas.microsoft.com/office/drawing/2014/main" id="{84B2AF41-0476-462D-9E23-6A1FBDCB418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7">
          <xdr14:nvContentPartPr>
            <xdr14:cNvPr id="196" name="Ink 195">
              <a:extLst>
                <a:ext uri="{FF2B5EF4-FFF2-40B4-BE49-F238E27FC236}">
                  <a16:creationId xmlns:a16="http://schemas.microsoft.com/office/drawing/2014/main" id="{8A3DE612-DEF3-4930-9E63-F15D96E922E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8">
          <xdr14:nvContentPartPr>
            <xdr14:cNvPr id="197" name="Ink 196">
              <a:extLst>
                <a:ext uri="{FF2B5EF4-FFF2-40B4-BE49-F238E27FC236}">
                  <a16:creationId xmlns:a16="http://schemas.microsoft.com/office/drawing/2014/main" id="{CDEFB796-665C-477C-BD53-602BC8C242B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9">
          <xdr14:nvContentPartPr>
            <xdr14:cNvPr id="198" name="Ink 197">
              <a:extLst>
                <a:ext uri="{FF2B5EF4-FFF2-40B4-BE49-F238E27FC236}">
                  <a16:creationId xmlns:a16="http://schemas.microsoft.com/office/drawing/2014/main" id="{75CD6F4B-5384-426E-A869-C19BD78E9B6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0">
          <xdr14:nvContentPartPr>
            <xdr14:cNvPr id="199" name="Ink 198">
              <a:extLst>
                <a:ext uri="{FF2B5EF4-FFF2-40B4-BE49-F238E27FC236}">
                  <a16:creationId xmlns:a16="http://schemas.microsoft.com/office/drawing/2014/main" id="{AA2784C0-6427-4D0B-B10C-6446B7FBA32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1">
          <xdr14:nvContentPartPr>
            <xdr14:cNvPr id="200" name="Ink 199">
              <a:extLst>
                <a:ext uri="{FF2B5EF4-FFF2-40B4-BE49-F238E27FC236}">
                  <a16:creationId xmlns:a16="http://schemas.microsoft.com/office/drawing/2014/main" id="{A278B4E5-40C5-453A-AE3C-82819F733F9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2">
          <xdr14:nvContentPartPr>
            <xdr14:cNvPr id="201" name="Ink 200">
              <a:extLst>
                <a:ext uri="{FF2B5EF4-FFF2-40B4-BE49-F238E27FC236}">
                  <a16:creationId xmlns:a16="http://schemas.microsoft.com/office/drawing/2014/main" id="{F64C543F-AE00-4EA3-84FD-58A4754F72C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3">
          <xdr14:nvContentPartPr>
            <xdr14:cNvPr id="202" name="Ink 201">
              <a:extLst>
                <a:ext uri="{FF2B5EF4-FFF2-40B4-BE49-F238E27FC236}">
                  <a16:creationId xmlns:a16="http://schemas.microsoft.com/office/drawing/2014/main" id="{119C2CB8-2168-4F48-B19D-0296D4977C5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4">
          <xdr14:nvContentPartPr>
            <xdr14:cNvPr id="203" name="Ink 202">
              <a:extLst>
                <a:ext uri="{FF2B5EF4-FFF2-40B4-BE49-F238E27FC236}">
                  <a16:creationId xmlns:a16="http://schemas.microsoft.com/office/drawing/2014/main" id="{6AD1968D-0B7F-4F3B-AC0F-61FCF97D457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5">
          <xdr14:nvContentPartPr>
            <xdr14:cNvPr id="204" name="Ink 203">
              <a:extLst>
                <a:ext uri="{FF2B5EF4-FFF2-40B4-BE49-F238E27FC236}">
                  <a16:creationId xmlns:a16="http://schemas.microsoft.com/office/drawing/2014/main" id="{CD35A259-6970-4873-AEDA-6646FCB99EF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6">
          <xdr14:nvContentPartPr>
            <xdr14:cNvPr id="205" name="Ink 204">
              <a:extLst>
                <a:ext uri="{FF2B5EF4-FFF2-40B4-BE49-F238E27FC236}">
                  <a16:creationId xmlns:a16="http://schemas.microsoft.com/office/drawing/2014/main" id="{C5348D25-C75D-4DFB-985E-FC830129E95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7">
          <xdr14:nvContentPartPr>
            <xdr14:cNvPr id="206" name="Ink 205">
              <a:extLst>
                <a:ext uri="{FF2B5EF4-FFF2-40B4-BE49-F238E27FC236}">
                  <a16:creationId xmlns:a16="http://schemas.microsoft.com/office/drawing/2014/main" id="{43324588-4C3A-4D24-B5AB-1C40BEAA33B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8">
          <xdr14:nvContentPartPr>
            <xdr14:cNvPr id="207" name="Ink 206">
              <a:extLst>
                <a:ext uri="{FF2B5EF4-FFF2-40B4-BE49-F238E27FC236}">
                  <a16:creationId xmlns:a16="http://schemas.microsoft.com/office/drawing/2014/main" id="{F23D0835-1FC5-4D56-92C9-2038DBB953B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9">
          <xdr14:nvContentPartPr>
            <xdr14:cNvPr id="208" name="Ink 207">
              <a:extLst>
                <a:ext uri="{FF2B5EF4-FFF2-40B4-BE49-F238E27FC236}">
                  <a16:creationId xmlns:a16="http://schemas.microsoft.com/office/drawing/2014/main" id="{B55AD337-23FC-4F93-934D-AD1F7FFF257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10">
          <xdr14:nvContentPartPr>
            <xdr14:cNvPr id="209" name="Ink 208">
              <a:extLst>
                <a:ext uri="{FF2B5EF4-FFF2-40B4-BE49-F238E27FC236}">
                  <a16:creationId xmlns:a16="http://schemas.microsoft.com/office/drawing/2014/main" id="{DAB6CF9B-5E0C-4382-A122-5C9480F3567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11">
          <xdr14:nvContentPartPr>
            <xdr14:cNvPr id="210" name="Ink 209">
              <a:extLst>
                <a:ext uri="{FF2B5EF4-FFF2-40B4-BE49-F238E27FC236}">
                  <a16:creationId xmlns:a16="http://schemas.microsoft.com/office/drawing/2014/main" id="{3A364A84-6029-4052-B85F-5C0EEC8F944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12">
          <xdr14:nvContentPartPr>
            <xdr14:cNvPr id="211" name="Ink 210">
              <a:extLst>
                <a:ext uri="{FF2B5EF4-FFF2-40B4-BE49-F238E27FC236}">
                  <a16:creationId xmlns:a16="http://schemas.microsoft.com/office/drawing/2014/main" id="{68B20829-912B-4E42-9443-52D38EB83E4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13">
          <xdr14:nvContentPartPr>
            <xdr14:cNvPr id="212" name="Ink 211">
              <a:extLst>
                <a:ext uri="{FF2B5EF4-FFF2-40B4-BE49-F238E27FC236}">
                  <a16:creationId xmlns:a16="http://schemas.microsoft.com/office/drawing/2014/main" id="{0AD79C4D-8C5B-4EDA-8A7A-F497C3A56F3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14">
          <xdr14:nvContentPartPr>
            <xdr14:cNvPr id="213" name="Ink 212">
              <a:extLst>
                <a:ext uri="{FF2B5EF4-FFF2-40B4-BE49-F238E27FC236}">
                  <a16:creationId xmlns:a16="http://schemas.microsoft.com/office/drawing/2014/main" id="{8BC7B10C-6E35-476F-8805-312B1DB3DDF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15">
          <xdr14:nvContentPartPr>
            <xdr14:cNvPr id="214" name="Ink 213">
              <a:extLst>
                <a:ext uri="{FF2B5EF4-FFF2-40B4-BE49-F238E27FC236}">
                  <a16:creationId xmlns:a16="http://schemas.microsoft.com/office/drawing/2014/main" id="{3BC6E3B5-58E4-4BE5-8D45-A3EF89D246A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16">
          <xdr14:nvContentPartPr>
            <xdr14:cNvPr id="215" name="Ink 214">
              <a:extLst>
                <a:ext uri="{FF2B5EF4-FFF2-40B4-BE49-F238E27FC236}">
                  <a16:creationId xmlns:a16="http://schemas.microsoft.com/office/drawing/2014/main" id="{C373686E-7862-43E0-BEDA-49639F4FC00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17">
          <xdr14:nvContentPartPr>
            <xdr14:cNvPr id="216" name="Ink 215">
              <a:extLst>
                <a:ext uri="{FF2B5EF4-FFF2-40B4-BE49-F238E27FC236}">
                  <a16:creationId xmlns:a16="http://schemas.microsoft.com/office/drawing/2014/main" id="{B0FB9287-89FC-470A-8DA1-4DD7AC22DDF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18">
          <xdr14:nvContentPartPr>
            <xdr14:cNvPr id="217" name="Ink 216">
              <a:extLst>
                <a:ext uri="{FF2B5EF4-FFF2-40B4-BE49-F238E27FC236}">
                  <a16:creationId xmlns:a16="http://schemas.microsoft.com/office/drawing/2014/main" id="{2398C53A-984A-45ED-8B2A-E706A0D9B41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19">
          <xdr14:nvContentPartPr>
            <xdr14:cNvPr id="218" name="Ink 217">
              <a:extLst>
                <a:ext uri="{FF2B5EF4-FFF2-40B4-BE49-F238E27FC236}">
                  <a16:creationId xmlns:a16="http://schemas.microsoft.com/office/drawing/2014/main" id="{A5EE43D5-8B20-4614-9C18-5AE18B224F7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20">
          <xdr14:nvContentPartPr>
            <xdr14:cNvPr id="219" name="Ink 218">
              <a:extLst>
                <a:ext uri="{FF2B5EF4-FFF2-40B4-BE49-F238E27FC236}">
                  <a16:creationId xmlns:a16="http://schemas.microsoft.com/office/drawing/2014/main" id="{675795D6-9067-46EB-B05D-F393AF1BA18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21">
          <xdr14:nvContentPartPr>
            <xdr14:cNvPr id="220" name="Ink 219">
              <a:extLst>
                <a:ext uri="{FF2B5EF4-FFF2-40B4-BE49-F238E27FC236}">
                  <a16:creationId xmlns:a16="http://schemas.microsoft.com/office/drawing/2014/main" id="{04336C09-F151-425E-BBBD-BBB7FED6F24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22">
          <xdr14:nvContentPartPr>
            <xdr14:cNvPr id="221" name="Ink 220">
              <a:extLst>
                <a:ext uri="{FF2B5EF4-FFF2-40B4-BE49-F238E27FC236}">
                  <a16:creationId xmlns:a16="http://schemas.microsoft.com/office/drawing/2014/main" id="{4EB31417-83FE-405E-A763-8E2F1067FC3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23">
          <xdr14:nvContentPartPr>
            <xdr14:cNvPr id="222" name="Ink 221">
              <a:extLst>
                <a:ext uri="{FF2B5EF4-FFF2-40B4-BE49-F238E27FC236}">
                  <a16:creationId xmlns:a16="http://schemas.microsoft.com/office/drawing/2014/main" id="{A6388C6D-F9EE-4280-A14D-B9C9E7D5B6A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24">
          <xdr14:nvContentPartPr>
            <xdr14:cNvPr id="223" name="Ink 222">
              <a:extLst>
                <a:ext uri="{FF2B5EF4-FFF2-40B4-BE49-F238E27FC236}">
                  <a16:creationId xmlns:a16="http://schemas.microsoft.com/office/drawing/2014/main" id="{28702739-7B3F-4CAC-B5AD-3D91E8CC7F9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25">
          <xdr14:nvContentPartPr>
            <xdr14:cNvPr id="224" name="Ink 223">
              <a:extLst>
                <a:ext uri="{FF2B5EF4-FFF2-40B4-BE49-F238E27FC236}">
                  <a16:creationId xmlns:a16="http://schemas.microsoft.com/office/drawing/2014/main" id="{E0967872-CB1D-46BE-A71D-5E5AB9409BF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26">
          <xdr14:nvContentPartPr>
            <xdr14:cNvPr id="225" name="Ink 224">
              <a:extLst>
                <a:ext uri="{FF2B5EF4-FFF2-40B4-BE49-F238E27FC236}">
                  <a16:creationId xmlns:a16="http://schemas.microsoft.com/office/drawing/2014/main" id="{2923B565-BB54-4F9C-9B8F-C1DCDF696DA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27">
          <xdr14:nvContentPartPr>
            <xdr14:cNvPr id="226" name="Ink 225">
              <a:extLst>
                <a:ext uri="{FF2B5EF4-FFF2-40B4-BE49-F238E27FC236}">
                  <a16:creationId xmlns:a16="http://schemas.microsoft.com/office/drawing/2014/main" id="{CFFDED58-4D47-45F4-985A-016EF5D2BFE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28">
          <xdr14:nvContentPartPr>
            <xdr14:cNvPr id="227" name="Ink 226">
              <a:extLst>
                <a:ext uri="{FF2B5EF4-FFF2-40B4-BE49-F238E27FC236}">
                  <a16:creationId xmlns:a16="http://schemas.microsoft.com/office/drawing/2014/main" id="{CE2A2D83-1274-49E7-BD57-1750B96B6EF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29">
          <xdr14:nvContentPartPr>
            <xdr14:cNvPr id="228" name="Ink 227">
              <a:extLst>
                <a:ext uri="{FF2B5EF4-FFF2-40B4-BE49-F238E27FC236}">
                  <a16:creationId xmlns:a16="http://schemas.microsoft.com/office/drawing/2014/main" id="{3942C33F-440F-4BCA-9796-1A2B83744F9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30">
          <xdr14:nvContentPartPr>
            <xdr14:cNvPr id="229" name="Ink 228">
              <a:extLst>
                <a:ext uri="{FF2B5EF4-FFF2-40B4-BE49-F238E27FC236}">
                  <a16:creationId xmlns:a16="http://schemas.microsoft.com/office/drawing/2014/main" id="{908F4A48-297F-454E-9804-7FB4A6E78CD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31">
          <xdr14:nvContentPartPr>
            <xdr14:cNvPr id="230" name="Ink 229">
              <a:extLst>
                <a:ext uri="{FF2B5EF4-FFF2-40B4-BE49-F238E27FC236}">
                  <a16:creationId xmlns:a16="http://schemas.microsoft.com/office/drawing/2014/main" id="{2667033D-29BF-4C57-AD60-644B16661EA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32">
          <xdr14:nvContentPartPr>
            <xdr14:cNvPr id="231" name="Ink 230">
              <a:extLst>
                <a:ext uri="{FF2B5EF4-FFF2-40B4-BE49-F238E27FC236}">
                  <a16:creationId xmlns:a16="http://schemas.microsoft.com/office/drawing/2014/main" id="{F6BDA648-2DBF-4113-BB2A-D6A29E417AA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33">
          <xdr14:nvContentPartPr>
            <xdr14:cNvPr id="232" name="Ink 231">
              <a:extLst>
                <a:ext uri="{FF2B5EF4-FFF2-40B4-BE49-F238E27FC236}">
                  <a16:creationId xmlns:a16="http://schemas.microsoft.com/office/drawing/2014/main" id="{F66896FC-E4E8-439A-94F7-CE4C38F1CAA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34">
          <xdr14:nvContentPartPr>
            <xdr14:cNvPr id="233" name="Ink 232">
              <a:extLst>
                <a:ext uri="{FF2B5EF4-FFF2-40B4-BE49-F238E27FC236}">
                  <a16:creationId xmlns:a16="http://schemas.microsoft.com/office/drawing/2014/main" id="{7CB4A3BF-B603-48D3-8DEF-4F44EFF8813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35">
          <xdr14:nvContentPartPr>
            <xdr14:cNvPr id="234" name="Ink 233">
              <a:extLst>
                <a:ext uri="{FF2B5EF4-FFF2-40B4-BE49-F238E27FC236}">
                  <a16:creationId xmlns:a16="http://schemas.microsoft.com/office/drawing/2014/main" id="{D50220B6-5C24-49C4-8FE3-557F297F106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36">
          <xdr14:nvContentPartPr>
            <xdr14:cNvPr id="235" name="Ink 234">
              <a:extLst>
                <a:ext uri="{FF2B5EF4-FFF2-40B4-BE49-F238E27FC236}">
                  <a16:creationId xmlns:a16="http://schemas.microsoft.com/office/drawing/2014/main" id="{07D786C1-2891-4026-9EA9-6AE564EC32F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37">
          <xdr14:nvContentPartPr>
            <xdr14:cNvPr id="236" name="Ink 235">
              <a:extLst>
                <a:ext uri="{FF2B5EF4-FFF2-40B4-BE49-F238E27FC236}">
                  <a16:creationId xmlns:a16="http://schemas.microsoft.com/office/drawing/2014/main" id="{87536A72-703B-46C4-84F6-5257E0E4672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38">
          <xdr14:nvContentPartPr>
            <xdr14:cNvPr id="237" name="Ink 236">
              <a:extLst>
                <a:ext uri="{FF2B5EF4-FFF2-40B4-BE49-F238E27FC236}">
                  <a16:creationId xmlns:a16="http://schemas.microsoft.com/office/drawing/2014/main" id="{2CC0C35A-DCAD-4130-99FD-A2B92FE1167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39">
          <xdr14:nvContentPartPr>
            <xdr14:cNvPr id="238" name="Ink 237">
              <a:extLst>
                <a:ext uri="{FF2B5EF4-FFF2-40B4-BE49-F238E27FC236}">
                  <a16:creationId xmlns:a16="http://schemas.microsoft.com/office/drawing/2014/main" id="{2433E1B0-FFD1-469A-98DB-768FB939A0F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40">
          <xdr14:nvContentPartPr>
            <xdr14:cNvPr id="239" name="Ink 238">
              <a:extLst>
                <a:ext uri="{FF2B5EF4-FFF2-40B4-BE49-F238E27FC236}">
                  <a16:creationId xmlns:a16="http://schemas.microsoft.com/office/drawing/2014/main" id="{6E48F010-7F4B-4751-BF68-0140470BF8F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41">
          <xdr14:nvContentPartPr>
            <xdr14:cNvPr id="240" name="Ink 239">
              <a:extLst>
                <a:ext uri="{FF2B5EF4-FFF2-40B4-BE49-F238E27FC236}">
                  <a16:creationId xmlns:a16="http://schemas.microsoft.com/office/drawing/2014/main" id="{782DACE0-5DEA-4A37-85B1-EBB781BF8B2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42">
          <xdr14:nvContentPartPr>
            <xdr14:cNvPr id="241" name="Ink 240">
              <a:extLst>
                <a:ext uri="{FF2B5EF4-FFF2-40B4-BE49-F238E27FC236}">
                  <a16:creationId xmlns:a16="http://schemas.microsoft.com/office/drawing/2014/main" id="{BCBE0F9F-0F42-4B0E-BDDF-8B2BA14FE46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43">
          <xdr14:nvContentPartPr>
            <xdr14:cNvPr id="242" name="Ink 241">
              <a:extLst>
                <a:ext uri="{FF2B5EF4-FFF2-40B4-BE49-F238E27FC236}">
                  <a16:creationId xmlns:a16="http://schemas.microsoft.com/office/drawing/2014/main" id="{3A9F94EC-FCFC-4834-B8DE-B0166EF6548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44">
          <xdr14:nvContentPartPr>
            <xdr14:cNvPr id="243" name="Ink 242">
              <a:extLst>
                <a:ext uri="{FF2B5EF4-FFF2-40B4-BE49-F238E27FC236}">
                  <a16:creationId xmlns:a16="http://schemas.microsoft.com/office/drawing/2014/main" id="{503F172A-E711-4F75-83C2-9A412493580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45">
          <xdr14:nvContentPartPr>
            <xdr14:cNvPr id="244" name="Ink 243">
              <a:extLst>
                <a:ext uri="{FF2B5EF4-FFF2-40B4-BE49-F238E27FC236}">
                  <a16:creationId xmlns:a16="http://schemas.microsoft.com/office/drawing/2014/main" id="{D30A9251-001C-42FD-A2BE-410529C5107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46">
          <xdr14:nvContentPartPr>
            <xdr14:cNvPr id="245" name="Ink 244">
              <a:extLst>
                <a:ext uri="{FF2B5EF4-FFF2-40B4-BE49-F238E27FC236}">
                  <a16:creationId xmlns:a16="http://schemas.microsoft.com/office/drawing/2014/main" id="{7A2BC0A9-E913-41B8-BDEA-9E6EC54E9B5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47">
          <xdr14:nvContentPartPr>
            <xdr14:cNvPr id="246" name="Ink 245">
              <a:extLst>
                <a:ext uri="{FF2B5EF4-FFF2-40B4-BE49-F238E27FC236}">
                  <a16:creationId xmlns:a16="http://schemas.microsoft.com/office/drawing/2014/main" id="{96753073-5758-4C75-8D7B-858123938C8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48">
          <xdr14:nvContentPartPr>
            <xdr14:cNvPr id="247" name="Ink 246">
              <a:extLst>
                <a:ext uri="{FF2B5EF4-FFF2-40B4-BE49-F238E27FC236}">
                  <a16:creationId xmlns:a16="http://schemas.microsoft.com/office/drawing/2014/main" id="{AB112C28-6F79-4D45-A0D8-1A140CA1E9E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49">
          <xdr14:nvContentPartPr>
            <xdr14:cNvPr id="248" name="Ink 247">
              <a:extLst>
                <a:ext uri="{FF2B5EF4-FFF2-40B4-BE49-F238E27FC236}">
                  <a16:creationId xmlns:a16="http://schemas.microsoft.com/office/drawing/2014/main" id="{9B22B78F-07DE-4EE9-ABDA-3D50050C2B5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50">
          <xdr14:nvContentPartPr>
            <xdr14:cNvPr id="249" name="Ink 248">
              <a:extLst>
                <a:ext uri="{FF2B5EF4-FFF2-40B4-BE49-F238E27FC236}">
                  <a16:creationId xmlns:a16="http://schemas.microsoft.com/office/drawing/2014/main" id="{B3233196-3B08-4272-896D-C68ACC825F2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51">
          <xdr14:nvContentPartPr>
            <xdr14:cNvPr id="250" name="Ink 249">
              <a:extLst>
                <a:ext uri="{FF2B5EF4-FFF2-40B4-BE49-F238E27FC236}">
                  <a16:creationId xmlns:a16="http://schemas.microsoft.com/office/drawing/2014/main" id="{AC1E96A3-7021-431A-A10F-377E9AF422C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52">
          <xdr14:nvContentPartPr>
            <xdr14:cNvPr id="251" name="Ink 250">
              <a:extLst>
                <a:ext uri="{FF2B5EF4-FFF2-40B4-BE49-F238E27FC236}">
                  <a16:creationId xmlns:a16="http://schemas.microsoft.com/office/drawing/2014/main" id="{7E6076EC-AC64-4ED9-8412-72F94C71A25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53">
          <xdr14:nvContentPartPr>
            <xdr14:cNvPr id="252" name="Ink 251">
              <a:extLst>
                <a:ext uri="{FF2B5EF4-FFF2-40B4-BE49-F238E27FC236}">
                  <a16:creationId xmlns:a16="http://schemas.microsoft.com/office/drawing/2014/main" id="{D847D4D3-30E6-4A28-B9FC-0F23360300D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54">
          <xdr14:nvContentPartPr>
            <xdr14:cNvPr id="253" name="Ink 252">
              <a:extLst>
                <a:ext uri="{FF2B5EF4-FFF2-40B4-BE49-F238E27FC236}">
                  <a16:creationId xmlns:a16="http://schemas.microsoft.com/office/drawing/2014/main" id="{98876B7C-FF64-4424-8285-C5CD1F38436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55">
          <xdr14:nvContentPartPr>
            <xdr14:cNvPr id="254" name="Ink 253">
              <a:extLst>
                <a:ext uri="{FF2B5EF4-FFF2-40B4-BE49-F238E27FC236}">
                  <a16:creationId xmlns:a16="http://schemas.microsoft.com/office/drawing/2014/main" id="{E407230A-A453-463B-A1B2-3B584F319AE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56">
          <xdr14:nvContentPartPr>
            <xdr14:cNvPr id="255" name="Ink 254">
              <a:extLst>
                <a:ext uri="{FF2B5EF4-FFF2-40B4-BE49-F238E27FC236}">
                  <a16:creationId xmlns:a16="http://schemas.microsoft.com/office/drawing/2014/main" id="{084566B6-179F-431B-B634-4CB127764F6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57">
          <xdr14:nvContentPartPr>
            <xdr14:cNvPr id="256" name="Ink 255">
              <a:extLst>
                <a:ext uri="{FF2B5EF4-FFF2-40B4-BE49-F238E27FC236}">
                  <a16:creationId xmlns:a16="http://schemas.microsoft.com/office/drawing/2014/main" id="{C121C7CE-9F3D-4DE0-8327-14DC119459B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58">
          <xdr14:nvContentPartPr>
            <xdr14:cNvPr id="257" name="Ink 256">
              <a:extLst>
                <a:ext uri="{FF2B5EF4-FFF2-40B4-BE49-F238E27FC236}">
                  <a16:creationId xmlns:a16="http://schemas.microsoft.com/office/drawing/2014/main" id="{A708C890-527E-4754-95C1-880980D7422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59">
          <xdr14:nvContentPartPr>
            <xdr14:cNvPr id="258" name="Ink 257">
              <a:extLst>
                <a:ext uri="{FF2B5EF4-FFF2-40B4-BE49-F238E27FC236}">
                  <a16:creationId xmlns:a16="http://schemas.microsoft.com/office/drawing/2014/main" id="{4C8F3D2F-4D52-4E07-B079-555234EFC9C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60">
          <xdr14:nvContentPartPr>
            <xdr14:cNvPr id="259" name="Ink 258">
              <a:extLst>
                <a:ext uri="{FF2B5EF4-FFF2-40B4-BE49-F238E27FC236}">
                  <a16:creationId xmlns:a16="http://schemas.microsoft.com/office/drawing/2014/main" id="{A5CB9430-5687-49CC-BD7B-E928D0865FB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61">
          <xdr14:nvContentPartPr>
            <xdr14:cNvPr id="260" name="Ink 259">
              <a:extLst>
                <a:ext uri="{FF2B5EF4-FFF2-40B4-BE49-F238E27FC236}">
                  <a16:creationId xmlns:a16="http://schemas.microsoft.com/office/drawing/2014/main" id="{3935DA7C-1AA7-4328-B749-47646A52059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12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62">
          <xdr14:nvContentPartPr>
            <xdr14:cNvPr id="261" name="Ink 260">
              <a:extLst>
                <a:ext uri="{FF2B5EF4-FFF2-40B4-BE49-F238E27FC236}">
                  <a16:creationId xmlns:a16="http://schemas.microsoft.com/office/drawing/2014/main" id="{1E58090A-2EF9-4019-B48F-2145F417024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5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63">
          <xdr14:nvContentPartPr>
            <xdr14:cNvPr id="262" name="Ink 261">
              <a:extLst>
                <a:ext uri="{FF2B5EF4-FFF2-40B4-BE49-F238E27FC236}">
                  <a16:creationId xmlns:a16="http://schemas.microsoft.com/office/drawing/2014/main" id="{BC462E43-B9EE-4FCD-B30B-F751B96F6C2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64">
          <xdr14:nvContentPartPr>
            <xdr14:cNvPr id="263" name="Ink 262">
              <a:extLst>
                <a:ext uri="{FF2B5EF4-FFF2-40B4-BE49-F238E27FC236}">
                  <a16:creationId xmlns:a16="http://schemas.microsoft.com/office/drawing/2014/main" id="{D8E52948-3B44-4278-9DA0-BE50DA1CCFC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65">
          <xdr14:nvContentPartPr>
            <xdr14:cNvPr id="264" name="Ink 263">
              <a:extLst>
                <a:ext uri="{FF2B5EF4-FFF2-40B4-BE49-F238E27FC236}">
                  <a16:creationId xmlns:a16="http://schemas.microsoft.com/office/drawing/2014/main" id="{5E1A195C-B1A0-4F23-839C-F65BEB8F284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66">
          <xdr14:nvContentPartPr>
            <xdr14:cNvPr id="265" name="Ink 264">
              <a:extLst>
                <a:ext uri="{FF2B5EF4-FFF2-40B4-BE49-F238E27FC236}">
                  <a16:creationId xmlns:a16="http://schemas.microsoft.com/office/drawing/2014/main" id="{1E0B63BA-B7DA-4F72-9BB4-907FD738182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67">
          <xdr14:nvContentPartPr>
            <xdr14:cNvPr id="266" name="Ink 265">
              <a:extLst>
                <a:ext uri="{FF2B5EF4-FFF2-40B4-BE49-F238E27FC236}">
                  <a16:creationId xmlns:a16="http://schemas.microsoft.com/office/drawing/2014/main" id="{F47A95AC-5360-4722-93AE-CFBF9772000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68">
          <xdr14:nvContentPartPr>
            <xdr14:cNvPr id="267" name="Ink 266">
              <a:extLst>
                <a:ext uri="{FF2B5EF4-FFF2-40B4-BE49-F238E27FC236}">
                  <a16:creationId xmlns:a16="http://schemas.microsoft.com/office/drawing/2014/main" id="{C7B3D985-0418-4FB8-8103-9F42FBE758A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69">
          <xdr14:nvContentPartPr>
            <xdr14:cNvPr id="268" name="Ink 267">
              <a:extLst>
                <a:ext uri="{FF2B5EF4-FFF2-40B4-BE49-F238E27FC236}">
                  <a16:creationId xmlns:a16="http://schemas.microsoft.com/office/drawing/2014/main" id="{15CAE9B5-6B6C-4D15-9D47-7279D123562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70">
          <xdr14:nvContentPartPr>
            <xdr14:cNvPr id="269" name="Ink 268">
              <a:extLst>
                <a:ext uri="{FF2B5EF4-FFF2-40B4-BE49-F238E27FC236}">
                  <a16:creationId xmlns:a16="http://schemas.microsoft.com/office/drawing/2014/main" id="{59CBAC05-8F32-4E46-9EA6-1AD6F157939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71">
          <xdr14:nvContentPartPr>
            <xdr14:cNvPr id="270" name="Ink 269">
              <a:extLst>
                <a:ext uri="{FF2B5EF4-FFF2-40B4-BE49-F238E27FC236}">
                  <a16:creationId xmlns:a16="http://schemas.microsoft.com/office/drawing/2014/main" id="{2E019A05-616F-40FA-A8C4-8DB8ABCFF3B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72">
          <xdr14:nvContentPartPr>
            <xdr14:cNvPr id="271" name="Ink 270">
              <a:extLst>
                <a:ext uri="{FF2B5EF4-FFF2-40B4-BE49-F238E27FC236}">
                  <a16:creationId xmlns:a16="http://schemas.microsoft.com/office/drawing/2014/main" id="{10537557-4C7C-4670-8F9C-CD8D2921112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73">
          <xdr14:nvContentPartPr>
            <xdr14:cNvPr id="272" name="Ink 271">
              <a:extLst>
                <a:ext uri="{FF2B5EF4-FFF2-40B4-BE49-F238E27FC236}">
                  <a16:creationId xmlns:a16="http://schemas.microsoft.com/office/drawing/2014/main" id="{536BF53B-4C4A-45C8-865B-E57B1247160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74">
          <xdr14:nvContentPartPr>
            <xdr14:cNvPr id="273" name="Ink 272">
              <a:extLst>
                <a:ext uri="{FF2B5EF4-FFF2-40B4-BE49-F238E27FC236}">
                  <a16:creationId xmlns:a16="http://schemas.microsoft.com/office/drawing/2014/main" id="{4954D06F-A036-4505-9B28-92CC6F0CA08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75">
          <xdr14:nvContentPartPr>
            <xdr14:cNvPr id="274" name="Ink 273">
              <a:extLst>
                <a:ext uri="{FF2B5EF4-FFF2-40B4-BE49-F238E27FC236}">
                  <a16:creationId xmlns:a16="http://schemas.microsoft.com/office/drawing/2014/main" id="{615D42F6-B3DE-4D89-A4A1-FC7B85175F7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76">
          <xdr14:nvContentPartPr>
            <xdr14:cNvPr id="275" name="Ink 274">
              <a:extLst>
                <a:ext uri="{FF2B5EF4-FFF2-40B4-BE49-F238E27FC236}">
                  <a16:creationId xmlns:a16="http://schemas.microsoft.com/office/drawing/2014/main" id="{04C03A95-3C46-4AE5-8573-3C9B09EBE03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77">
          <xdr14:nvContentPartPr>
            <xdr14:cNvPr id="276" name="Ink 275">
              <a:extLst>
                <a:ext uri="{FF2B5EF4-FFF2-40B4-BE49-F238E27FC236}">
                  <a16:creationId xmlns:a16="http://schemas.microsoft.com/office/drawing/2014/main" id="{74861A0F-D237-4D08-A7A9-A64770D2799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78">
          <xdr14:nvContentPartPr>
            <xdr14:cNvPr id="277" name="Ink 276">
              <a:extLst>
                <a:ext uri="{FF2B5EF4-FFF2-40B4-BE49-F238E27FC236}">
                  <a16:creationId xmlns:a16="http://schemas.microsoft.com/office/drawing/2014/main" id="{082C0815-4A73-48F0-9020-C1FD0E82E0B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79">
          <xdr14:nvContentPartPr>
            <xdr14:cNvPr id="278" name="Ink 277">
              <a:extLst>
                <a:ext uri="{FF2B5EF4-FFF2-40B4-BE49-F238E27FC236}">
                  <a16:creationId xmlns:a16="http://schemas.microsoft.com/office/drawing/2014/main" id="{313CD358-93EF-4279-9A76-44F7CE942B4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80">
          <xdr14:nvContentPartPr>
            <xdr14:cNvPr id="279" name="Ink 278">
              <a:extLst>
                <a:ext uri="{FF2B5EF4-FFF2-40B4-BE49-F238E27FC236}">
                  <a16:creationId xmlns:a16="http://schemas.microsoft.com/office/drawing/2014/main" id="{BD7436C5-AD3D-461D-86AB-7464A296E29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81">
          <xdr14:nvContentPartPr>
            <xdr14:cNvPr id="280" name="Ink 279">
              <a:extLst>
                <a:ext uri="{FF2B5EF4-FFF2-40B4-BE49-F238E27FC236}">
                  <a16:creationId xmlns:a16="http://schemas.microsoft.com/office/drawing/2014/main" id="{47DC465B-CFF8-41AD-AAB8-D139E9AE05D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82">
          <xdr14:nvContentPartPr>
            <xdr14:cNvPr id="281" name="Ink 280">
              <a:extLst>
                <a:ext uri="{FF2B5EF4-FFF2-40B4-BE49-F238E27FC236}">
                  <a16:creationId xmlns:a16="http://schemas.microsoft.com/office/drawing/2014/main" id="{55C396E8-E67B-4B91-B13D-374D0394EAB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83">
          <xdr14:nvContentPartPr>
            <xdr14:cNvPr id="282" name="Ink 281">
              <a:extLst>
                <a:ext uri="{FF2B5EF4-FFF2-40B4-BE49-F238E27FC236}">
                  <a16:creationId xmlns:a16="http://schemas.microsoft.com/office/drawing/2014/main" id="{BF796BF0-0062-4597-8710-562DF994D28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84">
          <xdr14:nvContentPartPr>
            <xdr14:cNvPr id="283" name="Ink 282">
              <a:extLst>
                <a:ext uri="{FF2B5EF4-FFF2-40B4-BE49-F238E27FC236}">
                  <a16:creationId xmlns:a16="http://schemas.microsoft.com/office/drawing/2014/main" id="{9D92F4EA-FC24-4B54-B068-1C60EBE0584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85">
          <xdr14:nvContentPartPr>
            <xdr14:cNvPr id="284" name="Ink 283">
              <a:extLst>
                <a:ext uri="{FF2B5EF4-FFF2-40B4-BE49-F238E27FC236}">
                  <a16:creationId xmlns:a16="http://schemas.microsoft.com/office/drawing/2014/main" id="{2462E3E2-DCAA-4101-9658-577E704BB91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86">
          <xdr14:nvContentPartPr>
            <xdr14:cNvPr id="285" name="Ink 284">
              <a:extLst>
                <a:ext uri="{FF2B5EF4-FFF2-40B4-BE49-F238E27FC236}">
                  <a16:creationId xmlns:a16="http://schemas.microsoft.com/office/drawing/2014/main" id="{6F870496-126C-40B8-A235-1E86E0E6834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87">
          <xdr14:nvContentPartPr>
            <xdr14:cNvPr id="286" name="Ink 285">
              <a:extLst>
                <a:ext uri="{FF2B5EF4-FFF2-40B4-BE49-F238E27FC236}">
                  <a16:creationId xmlns:a16="http://schemas.microsoft.com/office/drawing/2014/main" id="{351E5308-E8AB-4A95-AC1C-B34FE797916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88">
          <xdr14:nvContentPartPr>
            <xdr14:cNvPr id="287" name="Ink 286">
              <a:extLst>
                <a:ext uri="{FF2B5EF4-FFF2-40B4-BE49-F238E27FC236}">
                  <a16:creationId xmlns:a16="http://schemas.microsoft.com/office/drawing/2014/main" id="{858046DC-3D12-4CD1-8AEE-C65881AC369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89">
          <xdr14:nvContentPartPr>
            <xdr14:cNvPr id="288" name="Ink 287">
              <a:extLst>
                <a:ext uri="{FF2B5EF4-FFF2-40B4-BE49-F238E27FC236}">
                  <a16:creationId xmlns:a16="http://schemas.microsoft.com/office/drawing/2014/main" id="{05BB2FF8-A64D-4711-9608-7112482E606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90">
          <xdr14:nvContentPartPr>
            <xdr14:cNvPr id="289" name="Ink 288">
              <a:extLst>
                <a:ext uri="{FF2B5EF4-FFF2-40B4-BE49-F238E27FC236}">
                  <a16:creationId xmlns:a16="http://schemas.microsoft.com/office/drawing/2014/main" id="{C38B96C3-000E-4885-B3A6-2AD730FBAD7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91">
          <xdr14:nvContentPartPr>
            <xdr14:cNvPr id="290" name="Ink 289">
              <a:extLst>
                <a:ext uri="{FF2B5EF4-FFF2-40B4-BE49-F238E27FC236}">
                  <a16:creationId xmlns:a16="http://schemas.microsoft.com/office/drawing/2014/main" id="{05396A08-D54C-424A-8165-A0FD11C8D48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92">
          <xdr14:nvContentPartPr>
            <xdr14:cNvPr id="291" name="Ink 290">
              <a:extLst>
                <a:ext uri="{FF2B5EF4-FFF2-40B4-BE49-F238E27FC236}">
                  <a16:creationId xmlns:a16="http://schemas.microsoft.com/office/drawing/2014/main" id="{2F734E2A-1DF2-4E4F-B4DF-AE0EC228709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93">
          <xdr14:nvContentPartPr>
            <xdr14:cNvPr id="292" name="Ink 291">
              <a:extLst>
                <a:ext uri="{FF2B5EF4-FFF2-40B4-BE49-F238E27FC236}">
                  <a16:creationId xmlns:a16="http://schemas.microsoft.com/office/drawing/2014/main" id="{2BB613B2-E502-4C6F-A4A9-3A0E673CA8D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94">
          <xdr14:nvContentPartPr>
            <xdr14:cNvPr id="293" name="Ink 292">
              <a:extLst>
                <a:ext uri="{FF2B5EF4-FFF2-40B4-BE49-F238E27FC236}">
                  <a16:creationId xmlns:a16="http://schemas.microsoft.com/office/drawing/2014/main" id="{1017103B-E71A-4EB6-8A77-BEC4CE3B389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95">
          <xdr14:nvContentPartPr>
            <xdr14:cNvPr id="294" name="Ink 293">
              <a:extLst>
                <a:ext uri="{FF2B5EF4-FFF2-40B4-BE49-F238E27FC236}">
                  <a16:creationId xmlns:a16="http://schemas.microsoft.com/office/drawing/2014/main" id="{CADE9420-CBEA-4566-9899-AA6E036AA7D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96">
          <xdr14:nvContentPartPr>
            <xdr14:cNvPr id="295" name="Ink 294">
              <a:extLst>
                <a:ext uri="{FF2B5EF4-FFF2-40B4-BE49-F238E27FC236}">
                  <a16:creationId xmlns:a16="http://schemas.microsoft.com/office/drawing/2014/main" id="{7DAF20D0-F830-400F-9177-1CD6222A290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97">
          <xdr14:nvContentPartPr>
            <xdr14:cNvPr id="296" name="Ink 295">
              <a:extLst>
                <a:ext uri="{FF2B5EF4-FFF2-40B4-BE49-F238E27FC236}">
                  <a16:creationId xmlns:a16="http://schemas.microsoft.com/office/drawing/2014/main" id="{5CDC7DD7-B1A3-4959-90E5-50522BD7687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98">
          <xdr14:nvContentPartPr>
            <xdr14:cNvPr id="297" name="Ink 296">
              <a:extLst>
                <a:ext uri="{FF2B5EF4-FFF2-40B4-BE49-F238E27FC236}">
                  <a16:creationId xmlns:a16="http://schemas.microsoft.com/office/drawing/2014/main" id="{E5A56A68-0C9B-4E18-9C55-FFB331220BB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99">
          <xdr14:nvContentPartPr>
            <xdr14:cNvPr id="298" name="Ink 297">
              <a:extLst>
                <a:ext uri="{FF2B5EF4-FFF2-40B4-BE49-F238E27FC236}">
                  <a16:creationId xmlns:a16="http://schemas.microsoft.com/office/drawing/2014/main" id="{9DD9C84A-D008-4428-A286-9DED1EEAA3B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00">
          <xdr14:nvContentPartPr>
            <xdr14:cNvPr id="299" name="Ink 298">
              <a:extLst>
                <a:ext uri="{FF2B5EF4-FFF2-40B4-BE49-F238E27FC236}">
                  <a16:creationId xmlns:a16="http://schemas.microsoft.com/office/drawing/2014/main" id="{C00E1B61-0FBB-4F16-9959-88949A45831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01">
          <xdr14:nvContentPartPr>
            <xdr14:cNvPr id="300" name="Ink 299">
              <a:extLst>
                <a:ext uri="{FF2B5EF4-FFF2-40B4-BE49-F238E27FC236}">
                  <a16:creationId xmlns:a16="http://schemas.microsoft.com/office/drawing/2014/main" id="{30E6D696-D6BC-473A-9ACF-D8786CC8B42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02">
          <xdr14:nvContentPartPr>
            <xdr14:cNvPr id="301" name="Ink 300">
              <a:extLst>
                <a:ext uri="{FF2B5EF4-FFF2-40B4-BE49-F238E27FC236}">
                  <a16:creationId xmlns:a16="http://schemas.microsoft.com/office/drawing/2014/main" id="{76B5E8FB-876A-4635-B28C-9DCE706AFF2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03">
          <xdr14:nvContentPartPr>
            <xdr14:cNvPr id="302" name="Ink 301">
              <a:extLst>
                <a:ext uri="{FF2B5EF4-FFF2-40B4-BE49-F238E27FC236}">
                  <a16:creationId xmlns:a16="http://schemas.microsoft.com/office/drawing/2014/main" id="{FEC140C1-E0F8-4731-ACA7-DCD8F2A301E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04">
          <xdr14:nvContentPartPr>
            <xdr14:cNvPr id="303" name="Ink 302">
              <a:extLst>
                <a:ext uri="{FF2B5EF4-FFF2-40B4-BE49-F238E27FC236}">
                  <a16:creationId xmlns:a16="http://schemas.microsoft.com/office/drawing/2014/main" id="{B030C575-8E31-4284-BF76-08353CD3D64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05">
          <xdr14:nvContentPartPr>
            <xdr14:cNvPr id="304" name="Ink 303">
              <a:extLst>
                <a:ext uri="{FF2B5EF4-FFF2-40B4-BE49-F238E27FC236}">
                  <a16:creationId xmlns:a16="http://schemas.microsoft.com/office/drawing/2014/main" id="{B362540B-385E-4B78-AA6E-E0882ED3F07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06">
          <xdr14:nvContentPartPr>
            <xdr14:cNvPr id="305" name="Ink 304">
              <a:extLst>
                <a:ext uri="{FF2B5EF4-FFF2-40B4-BE49-F238E27FC236}">
                  <a16:creationId xmlns:a16="http://schemas.microsoft.com/office/drawing/2014/main" id="{2F2E4342-AC78-412D-9213-D834F852B11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07">
          <xdr14:nvContentPartPr>
            <xdr14:cNvPr id="306" name="Ink 305">
              <a:extLst>
                <a:ext uri="{FF2B5EF4-FFF2-40B4-BE49-F238E27FC236}">
                  <a16:creationId xmlns:a16="http://schemas.microsoft.com/office/drawing/2014/main" id="{BD50E07A-6453-466F-B7D1-81D55590267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08">
          <xdr14:nvContentPartPr>
            <xdr14:cNvPr id="307" name="Ink 306">
              <a:extLst>
                <a:ext uri="{FF2B5EF4-FFF2-40B4-BE49-F238E27FC236}">
                  <a16:creationId xmlns:a16="http://schemas.microsoft.com/office/drawing/2014/main" id="{D3C53EF7-7359-40CC-A6C8-5BA011CCDCC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09">
          <xdr14:nvContentPartPr>
            <xdr14:cNvPr id="308" name="Ink 307">
              <a:extLst>
                <a:ext uri="{FF2B5EF4-FFF2-40B4-BE49-F238E27FC236}">
                  <a16:creationId xmlns:a16="http://schemas.microsoft.com/office/drawing/2014/main" id="{0D1BE961-AF95-4A91-B46E-8DC62642D60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10">
          <xdr14:nvContentPartPr>
            <xdr14:cNvPr id="309" name="Ink 308">
              <a:extLst>
                <a:ext uri="{FF2B5EF4-FFF2-40B4-BE49-F238E27FC236}">
                  <a16:creationId xmlns:a16="http://schemas.microsoft.com/office/drawing/2014/main" id="{EF19B7A8-CB9C-4B15-9460-3D274D1671A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11">
          <xdr14:nvContentPartPr>
            <xdr14:cNvPr id="310" name="Ink 309">
              <a:extLst>
                <a:ext uri="{FF2B5EF4-FFF2-40B4-BE49-F238E27FC236}">
                  <a16:creationId xmlns:a16="http://schemas.microsoft.com/office/drawing/2014/main" id="{861F1D2C-7F80-4663-9C51-B60B4DD2F36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12">
          <xdr14:nvContentPartPr>
            <xdr14:cNvPr id="311" name="Ink 310">
              <a:extLst>
                <a:ext uri="{FF2B5EF4-FFF2-40B4-BE49-F238E27FC236}">
                  <a16:creationId xmlns:a16="http://schemas.microsoft.com/office/drawing/2014/main" id="{268065F0-8266-4801-A508-87F51CB38B2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13">
          <xdr14:nvContentPartPr>
            <xdr14:cNvPr id="312" name="Ink 311">
              <a:extLst>
                <a:ext uri="{FF2B5EF4-FFF2-40B4-BE49-F238E27FC236}">
                  <a16:creationId xmlns:a16="http://schemas.microsoft.com/office/drawing/2014/main" id="{CE334752-0BAD-4BD3-A26A-57458FDE073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14">
          <xdr14:nvContentPartPr>
            <xdr14:cNvPr id="313" name="Ink 312">
              <a:extLst>
                <a:ext uri="{FF2B5EF4-FFF2-40B4-BE49-F238E27FC236}">
                  <a16:creationId xmlns:a16="http://schemas.microsoft.com/office/drawing/2014/main" id="{F3316F7F-CC9D-4B99-8B09-3A4A4465C77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15">
          <xdr14:nvContentPartPr>
            <xdr14:cNvPr id="314" name="Ink 313">
              <a:extLst>
                <a:ext uri="{FF2B5EF4-FFF2-40B4-BE49-F238E27FC236}">
                  <a16:creationId xmlns:a16="http://schemas.microsoft.com/office/drawing/2014/main" id="{315B54FF-A8C1-45E5-8D7A-262F0DC0BBE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16">
          <xdr14:nvContentPartPr>
            <xdr14:cNvPr id="315" name="Ink 314">
              <a:extLst>
                <a:ext uri="{FF2B5EF4-FFF2-40B4-BE49-F238E27FC236}">
                  <a16:creationId xmlns:a16="http://schemas.microsoft.com/office/drawing/2014/main" id="{A1ECE628-324B-4E97-8857-4D57A95542D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17">
          <xdr14:nvContentPartPr>
            <xdr14:cNvPr id="316" name="Ink 315">
              <a:extLst>
                <a:ext uri="{FF2B5EF4-FFF2-40B4-BE49-F238E27FC236}">
                  <a16:creationId xmlns:a16="http://schemas.microsoft.com/office/drawing/2014/main" id="{04BC370E-A2E9-4C79-A35C-8BD59862B1E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18">
          <xdr14:nvContentPartPr>
            <xdr14:cNvPr id="317" name="Ink 316">
              <a:extLst>
                <a:ext uri="{FF2B5EF4-FFF2-40B4-BE49-F238E27FC236}">
                  <a16:creationId xmlns:a16="http://schemas.microsoft.com/office/drawing/2014/main" id="{7BFED526-B822-4813-BCA2-188F2467EFA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19">
          <xdr14:nvContentPartPr>
            <xdr14:cNvPr id="318" name="Ink 317">
              <a:extLst>
                <a:ext uri="{FF2B5EF4-FFF2-40B4-BE49-F238E27FC236}">
                  <a16:creationId xmlns:a16="http://schemas.microsoft.com/office/drawing/2014/main" id="{333AC908-AC0A-41BD-850A-D4BBC08C4E7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20">
          <xdr14:nvContentPartPr>
            <xdr14:cNvPr id="319" name="Ink 318">
              <a:extLst>
                <a:ext uri="{FF2B5EF4-FFF2-40B4-BE49-F238E27FC236}">
                  <a16:creationId xmlns:a16="http://schemas.microsoft.com/office/drawing/2014/main" id="{6B4CCBD1-D76E-4981-9756-1EE96CC627C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21">
          <xdr14:nvContentPartPr>
            <xdr14:cNvPr id="320" name="Ink 319">
              <a:extLst>
                <a:ext uri="{FF2B5EF4-FFF2-40B4-BE49-F238E27FC236}">
                  <a16:creationId xmlns:a16="http://schemas.microsoft.com/office/drawing/2014/main" id="{27AB371B-38F2-4E4E-A08C-BA2D0B1195C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22">
          <xdr14:nvContentPartPr>
            <xdr14:cNvPr id="321" name="Ink 320">
              <a:extLst>
                <a:ext uri="{FF2B5EF4-FFF2-40B4-BE49-F238E27FC236}">
                  <a16:creationId xmlns:a16="http://schemas.microsoft.com/office/drawing/2014/main" id="{ED897A3F-D65A-4343-8B88-E5A4A12F85D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23">
          <xdr14:nvContentPartPr>
            <xdr14:cNvPr id="322" name="Ink 321">
              <a:extLst>
                <a:ext uri="{FF2B5EF4-FFF2-40B4-BE49-F238E27FC236}">
                  <a16:creationId xmlns:a16="http://schemas.microsoft.com/office/drawing/2014/main" id="{DD5986D1-5EF2-412D-9A31-B03A51FCA91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24">
          <xdr14:nvContentPartPr>
            <xdr14:cNvPr id="323" name="Ink 322">
              <a:extLst>
                <a:ext uri="{FF2B5EF4-FFF2-40B4-BE49-F238E27FC236}">
                  <a16:creationId xmlns:a16="http://schemas.microsoft.com/office/drawing/2014/main" id="{41C65405-ADBA-4760-AFF0-6FD1AF7E2D0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25">
          <xdr14:nvContentPartPr>
            <xdr14:cNvPr id="324" name="Ink 323">
              <a:extLst>
                <a:ext uri="{FF2B5EF4-FFF2-40B4-BE49-F238E27FC236}">
                  <a16:creationId xmlns:a16="http://schemas.microsoft.com/office/drawing/2014/main" id="{6046C803-051D-4660-80C4-AE5CEBE61B4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26">
          <xdr14:nvContentPartPr>
            <xdr14:cNvPr id="325" name="Ink 324">
              <a:extLst>
                <a:ext uri="{FF2B5EF4-FFF2-40B4-BE49-F238E27FC236}">
                  <a16:creationId xmlns:a16="http://schemas.microsoft.com/office/drawing/2014/main" id="{A7ED8E58-8D5D-4ECD-84EB-4307139C837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27">
          <xdr14:nvContentPartPr>
            <xdr14:cNvPr id="326" name="Ink 325">
              <a:extLst>
                <a:ext uri="{FF2B5EF4-FFF2-40B4-BE49-F238E27FC236}">
                  <a16:creationId xmlns:a16="http://schemas.microsoft.com/office/drawing/2014/main" id="{C2ED7CF0-0C87-45FD-9457-83CF86159D0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28">
          <xdr14:nvContentPartPr>
            <xdr14:cNvPr id="327" name="Ink 326">
              <a:extLst>
                <a:ext uri="{FF2B5EF4-FFF2-40B4-BE49-F238E27FC236}">
                  <a16:creationId xmlns:a16="http://schemas.microsoft.com/office/drawing/2014/main" id="{57B032C4-28BB-433B-A66F-470B19F7063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29">
          <xdr14:nvContentPartPr>
            <xdr14:cNvPr id="328" name="Ink 327">
              <a:extLst>
                <a:ext uri="{FF2B5EF4-FFF2-40B4-BE49-F238E27FC236}">
                  <a16:creationId xmlns:a16="http://schemas.microsoft.com/office/drawing/2014/main" id="{620E17BA-74C7-4774-8A2D-B79853415C0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30">
          <xdr14:nvContentPartPr>
            <xdr14:cNvPr id="329" name="Ink 328">
              <a:extLst>
                <a:ext uri="{FF2B5EF4-FFF2-40B4-BE49-F238E27FC236}">
                  <a16:creationId xmlns:a16="http://schemas.microsoft.com/office/drawing/2014/main" id="{87C7C9D1-A9AB-4E36-B6BD-B5BF89E22DB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31">
          <xdr14:nvContentPartPr>
            <xdr14:cNvPr id="330" name="Ink 329">
              <a:extLst>
                <a:ext uri="{FF2B5EF4-FFF2-40B4-BE49-F238E27FC236}">
                  <a16:creationId xmlns:a16="http://schemas.microsoft.com/office/drawing/2014/main" id="{87095284-D8E7-4F79-939F-AE7BD55C8FC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32">
          <xdr14:nvContentPartPr>
            <xdr14:cNvPr id="331" name="Ink 330">
              <a:extLst>
                <a:ext uri="{FF2B5EF4-FFF2-40B4-BE49-F238E27FC236}">
                  <a16:creationId xmlns:a16="http://schemas.microsoft.com/office/drawing/2014/main" id="{44E6DB80-8C44-424A-B60A-6794639E630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33">
          <xdr14:nvContentPartPr>
            <xdr14:cNvPr id="332" name="Ink 331">
              <a:extLst>
                <a:ext uri="{FF2B5EF4-FFF2-40B4-BE49-F238E27FC236}">
                  <a16:creationId xmlns:a16="http://schemas.microsoft.com/office/drawing/2014/main" id="{6FF99420-AB26-4E01-B13F-B242B232278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34">
          <xdr14:nvContentPartPr>
            <xdr14:cNvPr id="333" name="Ink 332">
              <a:extLst>
                <a:ext uri="{FF2B5EF4-FFF2-40B4-BE49-F238E27FC236}">
                  <a16:creationId xmlns:a16="http://schemas.microsoft.com/office/drawing/2014/main" id="{5C18E343-9105-4DEC-98A5-F444EAC7B8A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35">
          <xdr14:nvContentPartPr>
            <xdr14:cNvPr id="334" name="Ink 333">
              <a:extLst>
                <a:ext uri="{FF2B5EF4-FFF2-40B4-BE49-F238E27FC236}">
                  <a16:creationId xmlns:a16="http://schemas.microsoft.com/office/drawing/2014/main" id="{AFD1B931-829F-46B3-AF42-05CA2793D14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36">
          <xdr14:nvContentPartPr>
            <xdr14:cNvPr id="335" name="Ink 334">
              <a:extLst>
                <a:ext uri="{FF2B5EF4-FFF2-40B4-BE49-F238E27FC236}">
                  <a16:creationId xmlns:a16="http://schemas.microsoft.com/office/drawing/2014/main" id="{301579D4-707B-4907-A046-CFFD4CE7925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37">
          <xdr14:nvContentPartPr>
            <xdr14:cNvPr id="336" name="Ink 335">
              <a:extLst>
                <a:ext uri="{FF2B5EF4-FFF2-40B4-BE49-F238E27FC236}">
                  <a16:creationId xmlns:a16="http://schemas.microsoft.com/office/drawing/2014/main" id="{68ACD5A3-986C-4CC8-8846-C03B94EBB53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38">
          <xdr14:nvContentPartPr>
            <xdr14:cNvPr id="337" name="Ink 336">
              <a:extLst>
                <a:ext uri="{FF2B5EF4-FFF2-40B4-BE49-F238E27FC236}">
                  <a16:creationId xmlns:a16="http://schemas.microsoft.com/office/drawing/2014/main" id="{850969C3-526C-4A57-B4F8-8BE667EAEEB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39">
          <xdr14:nvContentPartPr>
            <xdr14:cNvPr id="338" name="Ink 337">
              <a:extLst>
                <a:ext uri="{FF2B5EF4-FFF2-40B4-BE49-F238E27FC236}">
                  <a16:creationId xmlns:a16="http://schemas.microsoft.com/office/drawing/2014/main" id="{8C357199-1648-4D6F-B35B-F47F1D9E29C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40">
          <xdr14:nvContentPartPr>
            <xdr14:cNvPr id="339" name="Ink 338">
              <a:extLst>
                <a:ext uri="{FF2B5EF4-FFF2-40B4-BE49-F238E27FC236}">
                  <a16:creationId xmlns:a16="http://schemas.microsoft.com/office/drawing/2014/main" id="{25F28BEC-7C6C-4D2A-8077-A2A5ADE00F9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41">
          <xdr14:nvContentPartPr>
            <xdr14:cNvPr id="340" name="Ink 339">
              <a:extLst>
                <a:ext uri="{FF2B5EF4-FFF2-40B4-BE49-F238E27FC236}">
                  <a16:creationId xmlns:a16="http://schemas.microsoft.com/office/drawing/2014/main" id="{7D8ECD25-013A-48D5-97E8-78B386EC03D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42">
          <xdr14:nvContentPartPr>
            <xdr14:cNvPr id="341" name="Ink 340">
              <a:extLst>
                <a:ext uri="{FF2B5EF4-FFF2-40B4-BE49-F238E27FC236}">
                  <a16:creationId xmlns:a16="http://schemas.microsoft.com/office/drawing/2014/main" id="{C275F86C-0D56-4425-81B6-E37F81483F0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43">
          <xdr14:nvContentPartPr>
            <xdr14:cNvPr id="342" name="Ink 341">
              <a:extLst>
                <a:ext uri="{FF2B5EF4-FFF2-40B4-BE49-F238E27FC236}">
                  <a16:creationId xmlns:a16="http://schemas.microsoft.com/office/drawing/2014/main" id="{64B25922-A109-490E-A992-DCBA4AE3522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44">
          <xdr14:nvContentPartPr>
            <xdr14:cNvPr id="343" name="Ink 342">
              <a:extLst>
                <a:ext uri="{FF2B5EF4-FFF2-40B4-BE49-F238E27FC236}">
                  <a16:creationId xmlns:a16="http://schemas.microsoft.com/office/drawing/2014/main" id="{1CE2B992-879D-47D4-9804-DD72E15698C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45">
          <xdr14:nvContentPartPr>
            <xdr14:cNvPr id="344" name="Ink 343">
              <a:extLst>
                <a:ext uri="{FF2B5EF4-FFF2-40B4-BE49-F238E27FC236}">
                  <a16:creationId xmlns:a16="http://schemas.microsoft.com/office/drawing/2014/main" id="{B9971BD1-4DDC-46D9-A4F2-0C7A5C9DD55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46">
          <xdr14:nvContentPartPr>
            <xdr14:cNvPr id="345" name="Ink 344">
              <a:extLst>
                <a:ext uri="{FF2B5EF4-FFF2-40B4-BE49-F238E27FC236}">
                  <a16:creationId xmlns:a16="http://schemas.microsoft.com/office/drawing/2014/main" id="{9099384C-1D29-4EB4-8371-92AE4446CC8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47">
          <xdr14:nvContentPartPr>
            <xdr14:cNvPr id="346" name="Ink 345">
              <a:extLst>
                <a:ext uri="{FF2B5EF4-FFF2-40B4-BE49-F238E27FC236}">
                  <a16:creationId xmlns:a16="http://schemas.microsoft.com/office/drawing/2014/main" id="{707BCBD5-7D4C-47ED-99DB-E269A214543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48">
          <xdr14:nvContentPartPr>
            <xdr14:cNvPr id="347" name="Ink 346">
              <a:extLst>
                <a:ext uri="{FF2B5EF4-FFF2-40B4-BE49-F238E27FC236}">
                  <a16:creationId xmlns:a16="http://schemas.microsoft.com/office/drawing/2014/main" id="{E80D2882-F5BC-40AE-B8B1-6A8361A8DC9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49">
          <xdr14:nvContentPartPr>
            <xdr14:cNvPr id="348" name="Ink 347">
              <a:extLst>
                <a:ext uri="{FF2B5EF4-FFF2-40B4-BE49-F238E27FC236}">
                  <a16:creationId xmlns:a16="http://schemas.microsoft.com/office/drawing/2014/main" id="{05337192-1FF4-4428-A437-ABA6C6EEB18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50">
          <xdr14:nvContentPartPr>
            <xdr14:cNvPr id="349" name="Ink 348">
              <a:extLst>
                <a:ext uri="{FF2B5EF4-FFF2-40B4-BE49-F238E27FC236}">
                  <a16:creationId xmlns:a16="http://schemas.microsoft.com/office/drawing/2014/main" id="{79654DD0-0C43-473D-B5E9-696BCAD15B3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51">
          <xdr14:nvContentPartPr>
            <xdr14:cNvPr id="350" name="Ink 349">
              <a:extLst>
                <a:ext uri="{FF2B5EF4-FFF2-40B4-BE49-F238E27FC236}">
                  <a16:creationId xmlns:a16="http://schemas.microsoft.com/office/drawing/2014/main" id="{E9E3C202-F9CE-4543-9803-BC84D757158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52">
          <xdr14:nvContentPartPr>
            <xdr14:cNvPr id="351" name="Ink 350">
              <a:extLst>
                <a:ext uri="{FF2B5EF4-FFF2-40B4-BE49-F238E27FC236}">
                  <a16:creationId xmlns:a16="http://schemas.microsoft.com/office/drawing/2014/main" id="{CB211DC4-D69E-405A-A70C-94AFB867090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53">
          <xdr14:nvContentPartPr>
            <xdr14:cNvPr id="352" name="Ink 351">
              <a:extLst>
                <a:ext uri="{FF2B5EF4-FFF2-40B4-BE49-F238E27FC236}">
                  <a16:creationId xmlns:a16="http://schemas.microsoft.com/office/drawing/2014/main" id="{16A346FC-F0B5-4AEC-97AE-4B48568D728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54">
          <xdr14:nvContentPartPr>
            <xdr14:cNvPr id="353" name="Ink 352">
              <a:extLst>
                <a:ext uri="{FF2B5EF4-FFF2-40B4-BE49-F238E27FC236}">
                  <a16:creationId xmlns:a16="http://schemas.microsoft.com/office/drawing/2014/main" id="{FD8E3069-2E35-472F-9B72-FA4DA0FDF5E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55">
          <xdr14:nvContentPartPr>
            <xdr14:cNvPr id="354" name="Ink 353">
              <a:extLst>
                <a:ext uri="{FF2B5EF4-FFF2-40B4-BE49-F238E27FC236}">
                  <a16:creationId xmlns:a16="http://schemas.microsoft.com/office/drawing/2014/main" id="{4E314DA5-51C6-4870-95DB-4DEA0C1B820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56">
          <xdr14:nvContentPartPr>
            <xdr14:cNvPr id="355" name="Ink 354">
              <a:extLst>
                <a:ext uri="{FF2B5EF4-FFF2-40B4-BE49-F238E27FC236}">
                  <a16:creationId xmlns:a16="http://schemas.microsoft.com/office/drawing/2014/main" id="{570DDD3F-F9CF-437C-87B6-F60CDB38261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57">
          <xdr14:nvContentPartPr>
            <xdr14:cNvPr id="356" name="Ink 355">
              <a:extLst>
                <a:ext uri="{FF2B5EF4-FFF2-40B4-BE49-F238E27FC236}">
                  <a16:creationId xmlns:a16="http://schemas.microsoft.com/office/drawing/2014/main" id="{0EE41435-1072-4A56-A6AE-0E91F71A53F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58">
          <xdr14:nvContentPartPr>
            <xdr14:cNvPr id="357" name="Ink 356">
              <a:extLst>
                <a:ext uri="{FF2B5EF4-FFF2-40B4-BE49-F238E27FC236}">
                  <a16:creationId xmlns:a16="http://schemas.microsoft.com/office/drawing/2014/main" id="{A7686D18-925F-4B25-96FE-6115682782D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59">
          <xdr14:nvContentPartPr>
            <xdr14:cNvPr id="358" name="Ink 357">
              <a:extLst>
                <a:ext uri="{FF2B5EF4-FFF2-40B4-BE49-F238E27FC236}">
                  <a16:creationId xmlns:a16="http://schemas.microsoft.com/office/drawing/2014/main" id="{07224276-60BD-4ECC-B48F-A5EBC44F0E4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60">
          <xdr14:nvContentPartPr>
            <xdr14:cNvPr id="359" name="Ink 358">
              <a:extLst>
                <a:ext uri="{FF2B5EF4-FFF2-40B4-BE49-F238E27FC236}">
                  <a16:creationId xmlns:a16="http://schemas.microsoft.com/office/drawing/2014/main" id="{6AF09E48-A8A1-420B-83D2-5BC72258DB6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61">
          <xdr14:nvContentPartPr>
            <xdr14:cNvPr id="360" name="Ink 359">
              <a:extLst>
                <a:ext uri="{FF2B5EF4-FFF2-40B4-BE49-F238E27FC236}">
                  <a16:creationId xmlns:a16="http://schemas.microsoft.com/office/drawing/2014/main" id="{A95DCF5F-B813-46EF-A3E6-5E4CA96C778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62">
          <xdr14:nvContentPartPr>
            <xdr14:cNvPr id="361" name="Ink 360">
              <a:extLst>
                <a:ext uri="{FF2B5EF4-FFF2-40B4-BE49-F238E27FC236}">
                  <a16:creationId xmlns:a16="http://schemas.microsoft.com/office/drawing/2014/main" id="{5B52635C-63FE-4499-8B19-6036D0108DE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63">
          <xdr14:nvContentPartPr>
            <xdr14:cNvPr id="362" name="Ink 361">
              <a:extLst>
                <a:ext uri="{FF2B5EF4-FFF2-40B4-BE49-F238E27FC236}">
                  <a16:creationId xmlns:a16="http://schemas.microsoft.com/office/drawing/2014/main" id="{13EF06DE-C7DF-4C70-A602-F9440FEAB0B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64">
          <xdr14:nvContentPartPr>
            <xdr14:cNvPr id="363" name="Ink 362">
              <a:extLst>
                <a:ext uri="{FF2B5EF4-FFF2-40B4-BE49-F238E27FC236}">
                  <a16:creationId xmlns:a16="http://schemas.microsoft.com/office/drawing/2014/main" id="{524B0F76-7BF0-40D9-BB1C-1C7694B16EA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65">
          <xdr14:nvContentPartPr>
            <xdr14:cNvPr id="364" name="Ink 363">
              <a:extLst>
                <a:ext uri="{FF2B5EF4-FFF2-40B4-BE49-F238E27FC236}">
                  <a16:creationId xmlns:a16="http://schemas.microsoft.com/office/drawing/2014/main" id="{3D66A14F-BD77-4CE2-B7C3-301249AC1D6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66">
          <xdr14:nvContentPartPr>
            <xdr14:cNvPr id="365" name="Ink 364">
              <a:extLst>
                <a:ext uri="{FF2B5EF4-FFF2-40B4-BE49-F238E27FC236}">
                  <a16:creationId xmlns:a16="http://schemas.microsoft.com/office/drawing/2014/main" id="{5E1170FD-34BC-4F1E-8E33-30FA740D039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67">
          <xdr14:nvContentPartPr>
            <xdr14:cNvPr id="366" name="Ink 365">
              <a:extLst>
                <a:ext uri="{FF2B5EF4-FFF2-40B4-BE49-F238E27FC236}">
                  <a16:creationId xmlns:a16="http://schemas.microsoft.com/office/drawing/2014/main" id="{8C5D8893-F050-41E8-9F52-111CF14262F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68">
          <xdr14:nvContentPartPr>
            <xdr14:cNvPr id="367" name="Ink 366">
              <a:extLst>
                <a:ext uri="{FF2B5EF4-FFF2-40B4-BE49-F238E27FC236}">
                  <a16:creationId xmlns:a16="http://schemas.microsoft.com/office/drawing/2014/main" id="{2DDB6275-3E17-403C-81F8-2061F44988E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69">
          <xdr14:nvContentPartPr>
            <xdr14:cNvPr id="368" name="Ink 367">
              <a:extLst>
                <a:ext uri="{FF2B5EF4-FFF2-40B4-BE49-F238E27FC236}">
                  <a16:creationId xmlns:a16="http://schemas.microsoft.com/office/drawing/2014/main" id="{28411449-1266-4F69-82CA-0DE15242EFD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70">
          <xdr14:nvContentPartPr>
            <xdr14:cNvPr id="369" name="Ink 368">
              <a:extLst>
                <a:ext uri="{FF2B5EF4-FFF2-40B4-BE49-F238E27FC236}">
                  <a16:creationId xmlns:a16="http://schemas.microsoft.com/office/drawing/2014/main" id="{9EECAEEA-4F2B-4EEA-AE3A-97C453C3365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71">
          <xdr14:nvContentPartPr>
            <xdr14:cNvPr id="370" name="Ink 369">
              <a:extLst>
                <a:ext uri="{FF2B5EF4-FFF2-40B4-BE49-F238E27FC236}">
                  <a16:creationId xmlns:a16="http://schemas.microsoft.com/office/drawing/2014/main" id="{E1B86754-9FA0-40FE-B6C7-01CB2651ED0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72">
          <xdr14:nvContentPartPr>
            <xdr14:cNvPr id="371" name="Ink 370">
              <a:extLst>
                <a:ext uri="{FF2B5EF4-FFF2-40B4-BE49-F238E27FC236}">
                  <a16:creationId xmlns:a16="http://schemas.microsoft.com/office/drawing/2014/main" id="{3E0E5CD4-D83E-4EE6-96FC-C6A85D87BC2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73">
          <xdr14:nvContentPartPr>
            <xdr14:cNvPr id="372" name="Ink 371">
              <a:extLst>
                <a:ext uri="{FF2B5EF4-FFF2-40B4-BE49-F238E27FC236}">
                  <a16:creationId xmlns:a16="http://schemas.microsoft.com/office/drawing/2014/main" id="{93487387-DB0C-4D12-AB80-4ABCE8B2AFD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74">
          <xdr14:nvContentPartPr>
            <xdr14:cNvPr id="373" name="Ink 372">
              <a:extLst>
                <a:ext uri="{FF2B5EF4-FFF2-40B4-BE49-F238E27FC236}">
                  <a16:creationId xmlns:a16="http://schemas.microsoft.com/office/drawing/2014/main" id="{6C70C4D2-1D36-44CF-A0FD-8E5DBA740D6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75">
          <xdr14:nvContentPartPr>
            <xdr14:cNvPr id="374" name="Ink 373">
              <a:extLst>
                <a:ext uri="{FF2B5EF4-FFF2-40B4-BE49-F238E27FC236}">
                  <a16:creationId xmlns:a16="http://schemas.microsoft.com/office/drawing/2014/main" id="{B0466ACE-A374-4CA2-B3AE-B093EDA8BE6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76">
          <xdr14:nvContentPartPr>
            <xdr14:cNvPr id="375" name="Ink 374">
              <a:extLst>
                <a:ext uri="{FF2B5EF4-FFF2-40B4-BE49-F238E27FC236}">
                  <a16:creationId xmlns:a16="http://schemas.microsoft.com/office/drawing/2014/main" id="{214AD7FF-C33C-4012-8CD4-8E49734327F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77">
          <xdr14:nvContentPartPr>
            <xdr14:cNvPr id="376" name="Ink 375">
              <a:extLst>
                <a:ext uri="{FF2B5EF4-FFF2-40B4-BE49-F238E27FC236}">
                  <a16:creationId xmlns:a16="http://schemas.microsoft.com/office/drawing/2014/main" id="{294C5F1A-644C-4356-A80A-615741E9195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78">
          <xdr14:nvContentPartPr>
            <xdr14:cNvPr id="377" name="Ink 376">
              <a:extLst>
                <a:ext uri="{FF2B5EF4-FFF2-40B4-BE49-F238E27FC236}">
                  <a16:creationId xmlns:a16="http://schemas.microsoft.com/office/drawing/2014/main" id="{96231811-750C-4321-B388-3D7367936EC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79">
          <xdr14:nvContentPartPr>
            <xdr14:cNvPr id="378" name="Ink 377">
              <a:extLst>
                <a:ext uri="{FF2B5EF4-FFF2-40B4-BE49-F238E27FC236}">
                  <a16:creationId xmlns:a16="http://schemas.microsoft.com/office/drawing/2014/main" id="{53ED2240-36E2-4234-9BA4-FBC11B16ED3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80">
          <xdr14:nvContentPartPr>
            <xdr14:cNvPr id="379" name="Ink 378">
              <a:extLst>
                <a:ext uri="{FF2B5EF4-FFF2-40B4-BE49-F238E27FC236}">
                  <a16:creationId xmlns:a16="http://schemas.microsoft.com/office/drawing/2014/main" id="{955FA20E-1E79-4F43-ACEA-C7E05502B48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81">
          <xdr14:nvContentPartPr>
            <xdr14:cNvPr id="380" name="Ink 379">
              <a:extLst>
                <a:ext uri="{FF2B5EF4-FFF2-40B4-BE49-F238E27FC236}">
                  <a16:creationId xmlns:a16="http://schemas.microsoft.com/office/drawing/2014/main" id="{D8F4829C-52B5-463A-A3B9-A8440A73943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82">
          <xdr14:nvContentPartPr>
            <xdr14:cNvPr id="381" name="Ink 380">
              <a:extLst>
                <a:ext uri="{FF2B5EF4-FFF2-40B4-BE49-F238E27FC236}">
                  <a16:creationId xmlns:a16="http://schemas.microsoft.com/office/drawing/2014/main" id="{2FD54E8C-5277-4D2E-952E-DA125B2E3FD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83">
          <xdr14:nvContentPartPr>
            <xdr14:cNvPr id="382" name="Ink 381">
              <a:extLst>
                <a:ext uri="{FF2B5EF4-FFF2-40B4-BE49-F238E27FC236}">
                  <a16:creationId xmlns:a16="http://schemas.microsoft.com/office/drawing/2014/main" id="{63C34B4D-FB36-4C8B-B428-105AEE1AD4A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84">
          <xdr14:nvContentPartPr>
            <xdr14:cNvPr id="383" name="Ink 382">
              <a:extLst>
                <a:ext uri="{FF2B5EF4-FFF2-40B4-BE49-F238E27FC236}">
                  <a16:creationId xmlns:a16="http://schemas.microsoft.com/office/drawing/2014/main" id="{0A0FAB8F-4075-407B-B300-C0BF580F601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85">
          <xdr14:nvContentPartPr>
            <xdr14:cNvPr id="384" name="Ink 383">
              <a:extLst>
                <a:ext uri="{FF2B5EF4-FFF2-40B4-BE49-F238E27FC236}">
                  <a16:creationId xmlns:a16="http://schemas.microsoft.com/office/drawing/2014/main" id="{77950123-015D-4CC1-ADD5-63A50152E93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86">
          <xdr14:nvContentPartPr>
            <xdr14:cNvPr id="385" name="Ink 384">
              <a:extLst>
                <a:ext uri="{FF2B5EF4-FFF2-40B4-BE49-F238E27FC236}">
                  <a16:creationId xmlns:a16="http://schemas.microsoft.com/office/drawing/2014/main" id="{DA1C05C3-4363-443D-87D9-452FCA85C52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87">
          <xdr14:nvContentPartPr>
            <xdr14:cNvPr id="386" name="Ink 385">
              <a:extLst>
                <a:ext uri="{FF2B5EF4-FFF2-40B4-BE49-F238E27FC236}">
                  <a16:creationId xmlns:a16="http://schemas.microsoft.com/office/drawing/2014/main" id="{3E950495-64E3-45D5-B1B4-B321A99269E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88">
          <xdr14:nvContentPartPr>
            <xdr14:cNvPr id="387" name="Ink 386">
              <a:extLst>
                <a:ext uri="{FF2B5EF4-FFF2-40B4-BE49-F238E27FC236}">
                  <a16:creationId xmlns:a16="http://schemas.microsoft.com/office/drawing/2014/main" id="{C673B8A3-5220-4EBD-998D-2CE7B6DE7B6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89">
          <xdr14:nvContentPartPr>
            <xdr14:cNvPr id="388" name="Ink 387">
              <a:extLst>
                <a:ext uri="{FF2B5EF4-FFF2-40B4-BE49-F238E27FC236}">
                  <a16:creationId xmlns:a16="http://schemas.microsoft.com/office/drawing/2014/main" id="{42DC74EB-3F2A-411C-8A2C-17792758D70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90">
          <xdr14:nvContentPartPr>
            <xdr14:cNvPr id="389" name="Ink 388">
              <a:extLst>
                <a:ext uri="{FF2B5EF4-FFF2-40B4-BE49-F238E27FC236}">
                  <a16:creationId xmlns:a16="http://schemas.microsoft.com/office/drawing/2014/main" id="{B691D9B3-8EA7-483A-A33C-B0DB5F92CB3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91">
          <xdr14:nvContentPartPr>
            <xdr14:cNvPr id="390" name="Ink 389">
              <a:extLst>
                <a:ext uri="{FF2B5EF4-FFF2-40B4-BE49-F238E27FC236}">
                  <a16:creationId xmlns:a16="http://schemas.microsoft.com/office/drawing/2014/main" id="{D7E21588-1269-41EB-9599-0671475F1A5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92">
          <xdr14:nvContentPartPr>
            <xdr14:cNvPr id="391" name="Ink 390">
              <a:extLst>
                <a:ext uri="{FF2B5EF4-FFF2-40B4-BE49-F238E27FC236}">
                  <a16:creationId xmlns:a16="http://schemas.microsoft.com/office/drawing/2014/main" id="{C6AC814E-5F2C-4434-88B0-139BB7A4FFB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93">
          <xdr14:nvContentPartPr>
            <xdr14:cNvPr id="392" name="Ink 391">
              <a:extLst>
                <a:ext uri="{FF2B5EF4-FFF2-40B4-BE49-F238E27FC236}">
                  <a16:creationId xmlns:a16="http://schemas.microsoft.com/office/drawing/2014/main" id="{16C6A404-E41D-47A4-85ED-EC94FBBB076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94">
          <xdr14:nvContentPartPr>
            <xdr14:cNvPr id="393" name="Ink 392">
              <a:extLst>
                <a:ext uri="{FF2B5EF4-FFF2-40B4-BE49-F238E27FC236}">
                  <a16:creationId xmlns:a16="http://schemas.microsoft.com/office/drawing/2014/main" id="{3D56C276-1BE5-4551-96C4-7BF01DF8744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95">
          <xdr14:nvContentPartPr>
            <xdr14:cNvPr id="394" name="Ink 393">
              <a:extLst>
                <a:ext uri="{FF2B5EF4-FFF2-40B4-BE49-F238E27FC236}">
                  <a16:creationId xmlns:a16="http://schemas.microsoft.com/office/drawing/2014/main" id="{BCBE6E36-6E2C-4D1F-848B-244BDFD9ACA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96">
          <xdr14:nvContentPartPr>
            <xdr14:cNvPr id="395" name="Ink 394">
              <a:extLst>
                <a:ext uri="{FF2B5EF4-FFF2-40B4-BE49-F238E27FC236}">
                  <a16:creationId xmlns:a16="http://schemas.microsoft.com/office/drawing/2014/main" id="{C22956FA-6FF7-4E41-9639-87C13B01493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97">
          <xdr14:nvContentPartPr>
            <xdr14:cNvPr id="396" name="Ink 395">
              <a:extLst>
                <a:ext uri="{FF2B5EF4-FFF2-40B4-BE49-F238E27FC236}">
                  <a16:creationId xmlns:a16="http://schemas.microsoft.com/office/drawing/2014/main" id="{BCA0BA84-D0C3-4956-96C7-ED917471292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98">
          <xdr14:nvContentPartPr>
            <xdr14:cNvPr id="397" name="Ink 396">
              <a:extLst>
                <a:ext uri="{FF2B5EF4-FFF2-40B4-BE49-F238E27FC236}">
                  <a16:creationId xmlns:a16="http://schemas.microsoft.com/office/drawing/2014/main" id="{68CD9C3C-C572-4A84-89AF-78A8061984B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99">
          <xdr14:nvContentPartPr>
            <xdr14:cNvPr id="398" name="Ink 397">
              <a:extLst>
                <a:ext uri="{FF2B5EF4-FFF2-40B4-BE49-F238E27FC236}">
                  <a16:creationId xmlns:a16="http://schemas.microsoft.com/office/drawing/2014/main" id="{0D974A9D-6CE6-4783-AD66-94004E8BD3A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00">
          <xdr14:nvContentPartPr>
            <xdr14:cNvPr id="399" name="Ink 398">
              <a:extLst>
                <a:ext uri="{FF2B5EF4-FFF2-40B4-BE49-F238E27FC236}">
                  <a16:creationId xmlns:a16="http://schemas.microsoft.com/office/drawing/2014/main" id="{A37CAE4C-393D-49CD-8F42-86BA5E8DFD4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01">
          <xdr14:nvContentPartPr>
            <xdr14:cNvPr id="400" name="Ink 399">
              <a:extLst>
                <a:ext uri="{FF2B5EF4-FFF2-40B4-BE49-F238E27FC236}">
                  <a16:creationId xmlns:a16="http://schemas.microsoft.com/office/drawing/2014/main" id="{2F9EF6CA-E564-42B0-95CE-34BF75FE6E0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02">
          <xdr14:nvContentPartPr>
            <xdr14:cNvPr id="401" name="Ink 400">
              <a:extLst>
                <a:ext uri="{FF2B5EF4-FFF2-40B4-BE49-F238E27FC236}">
                  <a16:creationId xmlns:a16="http://schemas.microsoft.com/office/drawing/2014/main" id="{8128F23A-CFC1-4E69-86AC-137EC4809F8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03">
          <xdr14:nvContentPartPr>
            <xdr14:cNvPr id="402" name="Ink 401">
              <a:extLst>
                <a:ext uri="{FF2B5EF4-FFF2-40B4-BE49-F238E27FC236}">
                  <a16:creationId xmlns:a16="http://schemas.microsoft.com/office/drawing/2014/main" id="{7909A85B-6963-4179-A1D6-C21958A6D26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04">
          <xdr14:nvContentPartPr>
            <xdr14:cNvPr id="403" name="Ink 402">
              <a:extLst>
                <a:ext uri="{FF2B5EF4-FFF2-40B4-BE49-F238E27FC236}">
                  <a16:creationId xmlns:a16="http://schemas.microsoft.com/office/drawing/2014/main" id="{83DB6D8E-5D65-45AE-B5D6-08D50C94B63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05">
          <xdr14:nvContentPartPr>
            <xdr14:cNvPr id="404" name="Ink 403">
              <a:extLst>
                <a:ext uri="{FF2B5EF4-FFF2-40B4-BE49-F238E27FC236}">
                  <a16:creationId xmlns:a16="http://schemas.microsoft.com/office/drawing/2014/main" id="{E176F959-4DAD-4C3B-BED9-A83FDB067BF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06">
          <xdr14:nvContentPartPr>
            <xdr14:cNvPr id="405" name="Ink 404">
              <a:extLst>
                <a:ext uri="{FF2B5EF4-FFF2-40B4-BE49-F238E27FC236}">
                  <a16:creationId xmlns:a16="http://schemas.microsoft.com/office/drawing/2014/main" id="{E208784B-A0F1-4EAD-A386-E8F7BB16AB8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07">
          <xdr14:nvContentPartPr>
            <xdr14:cNvPr id="406" name="Ink 405">
              <a:extLst>
                <a:ext uri="{FF2B5EF4-FFF2-40B4-BE49-F238E27FC236}">
                  <a16:creationId xmlns:a16="http://schemas.microsoft.com/office/drawing/2014/main" id="{3AD79F82-AD3D-4384-B1AA-236C38B8700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08">
          <xdr14:nvContentPartPr>
            <xdr14:cNvPr id="407" name="Ink 406">
              <a:extLst>
                <a:ext uri="{FF2B5EF4-FFF2-40B4-BE49-F238E27FC236}">
                  <a16:creationId xmlns:a16="http://schemas.microsoft.com/office/drawing/2014/main" id="{039947FF-9592-47E0-9D7A-27BF1AEB9FF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09">
          <xdr14:nvContentPartPr>
            <xdr14:cNvPr id="408" name="Ink 407">
              <a:extLst>
                <a:ext uri="{FF2B5EF4-FFF2-40B4-BE49-F238E27FC236}">
                  <a16:creationId xmlns:a16="http://schemas.microsoft.com/office/drawing/2014/main" id="{4EE38B68-FCE2-48F6-A072-FB0F08CCA83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10">
          <xdr14:nvContentPartPr>
            <xdr14:cNvPr id="409" name="Ink 408">
              <a:extLst>
                <a:ext uri="{FF2B5EF4-FFF2-40B4-BE49-F238E27FC236}">
                  <a16:creationId xmlns:a16="http://schemas.microsoft.com/office/drawing/2014/main" id="{D364574B-7B85-42A0-BF60-E90A84B8AA8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11">
          <xdr14:nvContentPartPr>
            <xdr14:cNvPr id="410" name="Ink 409">
              <a:extLst>
                <a:ext uri="{FF2B5EF4-FFF2-40B4-BE49-F238E27FC236}">
                  <a16:creationId xmlns:a16="http://schemas.microsoft.com/office/drawing/2014/main" id="{70F6CA5C-5435-45E0-A51C-3FCABDDF8E6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12">
          <xdr14:nvContentPartPr>
            <xdr14:cNvPr id="411" name="Ink 410">
              <a:extLst>
                <a:ext uri="{FF2B5EF4-FFF2-40B4-BE49-F238E27FC236}">
                  <a16:creationId xmlns:a16="http://schemas.microsoft.com/office/drawing/2014/main" id="{3129B224-EFB5-4FA4-B531-2132CF2BE3A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13">
          <xdr14:nvContentPartPr>
            <xdr14:cNvPr id="412" name="Ink 411">
              <a:extLst>
                <a:ext uri="{FF2B5EF4-FFF2-40B4-BE49-F238E27FC236}">
                  <a16:creationId xmlns:a16="http://schemas.microsoft.com/office/drawing/2014/main" id="{A360C994-5131-4DE5-ACAB-EEA3B31409A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14">
          <xdr14:nvContentPartPr>
            <xdr14:cNvPr id="413" name="Ink 412">
              <a:extLst>
                <a:ext uri="{FF2B5EF4-FFF2-40B4-BE49-F238E27FC236}">
                  <a16:creationId xmlns:a16="http://schemas.microsoft.com/office/drawing/2014/main" id="{AFCAD97D-BB47-409D-BE83-F7969413820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15">
          <xdr14:nvContentPartPr>
            <xdr14:cNvPr id="414" name="Ink 413">
              <a:extLst>
                <a:ext uri="{FF2B5EF4-FFF2-40B4-BE49-F238E27FC236}">
                  <a16:creationId xmlns:a16="http://schemas.microsoft.com/office/drawing/2014/main" id="{B34C1600-614C-427E-B6C4-6088AF35638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16">
          <xdr14:nvContentPartPr>
            <xdr14:cNvPr id="415" name="Ink 414">
              <a:extLst>
                <a:ext uri="{FF2B5EF4-FFF2-40B4-BE49-F238E27FC236}">
                  <a16:creationId xmlns:a16="http://schemas.microsoft.com/office/drawing/2014/main" id="{A804D415-3A15-4B53-81A8-1F5434A71FC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17">
          <xdr14:nvContentPartPr>
            <xdr14:cNvPr id="416" name="Ink 415">
              <a:extLst>
                <a:ext uri="{FF2B5EF4-FFF2-40B4-BE49-F238E27FC236}">
                  <a16:creationId xmlns:a16="http://schemas.microsoft.com/office/drawing/2014/main" id="{890B5C22-B8C5-4489-9A4B-B03EC7A59ED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18">
          <xdr14:nvContentPartPr>
            <xdr14:cNvPr id="417" name="Ink 416">
              <a:extLst>
                <a:ext uri="{FF2B5EF4-FFF2-40B4-BE49-F238E27FC236}">
                  <a16:creationId xmlns:a16="http://schemas.microsoft.com/office/drawing/2014/main" id="{C4858076-B555-43D3-A7EF-DE05235343B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19">
          <xdr14:nvContentPartPr>
            <xdr14:cNvPr id="418" name="Ink 417">
              <a:extLst>
                <a:ext uri="{FF2B5EF4-FFF2-40B4-BE49-F238E27FC236}">
                  <a16:creationId xmlns:a16="http://schemas.microsoft.com/office/drawing/2014/main" id="{68BD6AA3-86D2-4023-BF28-64219882CE2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20">
          <xdr14:nvContentPartPr>
            <xdr14:cNvPr id="419" name="Ink 418">
              <a:extLst>
                <a:ext uri="{FF2B5EF4-FFF2-40B4-BE49-F238E27FC236}">
                  <a16:creationId xmlns:a16="http://schemas.microsoft.com/office/drawing/2014/main" id="{292DAF3B-C0CF-4A89-9853-9C3FBA2CD87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21">
          <xdr14:nvContentPartPr>
            <xdr14:cNvPr id="420" name="Ink 419">
              <a:extLst>
                <a:ext uri="{FF2B5EF4-FFF2-40B4-BE49-F238E27FC236}">
                  <a16:creationId xmlns:a16="http://schemas.microsoft.com/office/drawing/2014/main" id="{18A5ACDF-D41C-4F8E-BC70-A23AB7274A9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22">
          <xdr14:nvContentPartPr>
            <xdr14:cNvPr id="421" name="Ink 420">
              <a:extLst>
                <a:ext uri="{FF2B5EF4-FFF2-40B4-BE49-F238E27FC236}">
                  <a16:creationId xmlns:a16="http://schemas.microsoft.com/office/drawing/2014/main" id="{895F1517-A71C-4E30-8C35-77684563936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23">
          <xdr14:nvContentPartPr>
            <xdr14:cNvPr id="422" name="Ink 421">
              <a:extLst>
                <a:ext uri="{FF2B5EF4-FFF2-40B4-BE49-F238E27FC236}">
                  <a16:creationId xmlns:a16="http://schemas.microsoft.com/office/drawing/2014/main" id="{E62FBB52-A5B0-49B6-9709-28E9B7E77C5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24">
          <xdr14:nvContentPartPr>
            <xdr14:cNvPr id="423" name="Ink 422">
              <a:extLst>
                <a:ext uri="{FF2B5EF4-FFF2-40B4-BE49-F238E27FC236}">
                  <a16:creationId xmlns:a16="http://schemas.microsoft.com/office/drawing/2014/main" id="{91AE211F-EBAC-44A5-B63B-5C3421857BA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25">
          <xdr14:nvContentPartPr>
            <xdr14:cNvPr id="424" name="Ink 423">
              <a:extLst>
                <a:ext uri="{FF2B5EF4-FFF2-40B4-BE49-F238E27FC236}">
                  <a16:creationId xmlns:a16="http://schemas.microsoft.com/office/drawing/2014/main" id="{5E5ABA77-1A5D-4E6A-8312-FA933232AB8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26">
          <xdr14:nvContentPartPr>
            <xdr14:cNvPr id="425" name="Ink 424">
              <a:extLst>
                <a:ext uri="{FF2B5EF4-FFF2-40B4-BE49-F238E27FC236}">
                  <a16:creationId xmlns:a16="http://schemas.microsoft.com/office/drawing/2014/main" id="{08E4C54A-AF4C-40A2-AA36-D3F0218BC3E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27">
          <xdr14:nvContentPartPr>
            <xdr14:cNvPr id="426" name="Ink 425">
              <a:extLst>
                <a:ext uri="{FF2B5EF4-FFF2-40B4-BE49-F238E27FC236}">
                  <a16:creationId xmlns:a16="http://schemas.microsoft.com/office/drawing/2014/main" id="{959DB843-1269-4E19-86E4-829870D2FAE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28">
          <xdr14:nvContentPartPr>
            <xdr14:cNvPr id="427" name="Ink 426">
              <a:extLst>
                <a:ext uri="{FF2B5EF4-FFF2-40B4-BE49-F238E27FC236}">
                  <a16:creationId xmlns:a16="http://schemas.microsoft.com/office/drawing/2014/main" id="{1C8262DF-B530-4163-B415-98135B18263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29">
          <xdr14:nvContentPartPr>
            <xdr14:cNvPr id="428" name="Ink 427">
              <a:extLst>
                <a:ext uri="{FF2B5EF4-FFF2-40B4-BE49-F238E27FC236}">
                  <a16:creationId xmlns:a16="http://schemas.microsoft.com/office/drawing/2014/main" id="{E99EB168-818B-4072-B173-77158D22A07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30">
          <xdr14:nvContentPartPr>
            <xdr14:cNvPr id="429" name="Ink 428">
              <a:extLst>
                <a:ext uri="{FF2B5EF4-FFF2-40B4-BE49-F238E27FC236}">
                  <a16:creationId xmlns:a16="http://schemas.microsoft.com/office/drawing/2014/main" id="{ED833193-6458-427E-8A34-C294635CB06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31">
          <xdr14:nvContentPartPr>
            <xdr14:cNvPr id="430" name="Ink 429">
              <a:extLst>
                <a:ext uri="{FF2B5EF4-FFF2-40B4-BE49-F238E27FC236}">
                  <a16:creationId xmlns:a16="http://schemas.microsoft.com/office/drawing/2014/main" id="{344606A8-5FD1-4D0D-A363-5D389C41A29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32">
          <xdr14:nvContentPartPr>
            <xdr14:cNvPr id="431" name="Ink 430">
              <a:extLst>
                <a:ext uri="{FF2B5EF4-FFF2-40B4-BE49-F238E27FC236}">
                  <a16:creationId xmlns:a16="http://schemas.microsoft.com/office/drawing/2014/main" id="{38E52CEE-3937-436D-ADF0-ACB2A0F1EB6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33">
          <xdr14:nvContentPartPr>
            <xdr14:cNvPr id="432" name="Ink 431">
              <a:extLst>
                <a:ext uri="{FF2B5EF4-FFF2-40B4-BE49-F238E27FC236}">
                  <a16:creationId xmlns:a16="http://schemas.microsoft.com/office/drawing/2014/main" id="{1ACEB1A8-BBD4-4170-9D04-AF9AD1EAF29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34">
          <xdr14:nvContentPartPr>
            <xdr14:cNvPr id="433" name="Ink 432">
              <a:extLst>
                <a:ext uri="{FF2B5EF4-FFF2-40B4-BE49-F238E27FC236}">
                  <a16:creationId xmlns:a16="http://schemas.microsoft.com/office/drawing/2014/main" id="{31EE29EC-C832-40B7-B092-8AABA773B36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35">
          <xdr14:nvContentPartPr>
            <xdr14:cNvPr id="434" name="Ink 433">
              <a:extLst>
                <a:ext uri="{FF2B5EF4-FFF2-40B4-BE49-F238E27FC236}">
                  <a16:creationId xmlns:a16="http://schemas.microsoft.com/office/drawing/2014/main" id="{8F3DAC60-B404-450C-AB1A-70303E215FA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36">
          <xdr14:nvContentPartPr>
            <xdr14:cNvPr id="435" name="Ink 434">
              <a:extLst>
                <a:ext uri="{FF2B5EF4-FFF2-40B4-BE49-F238E27FC236}">
                  <a16:creationId xmlns:a16="http://schemas.microsoft.com/office/drawing/2014/main" id="{7C6A243F-4CA0-43A3-9773-F85B95F6F12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37">
          <xdr14:nvContentPartPr>
            <xdr14:cNvPr id="436" name="Ink 435">
              <a:extLst>
                <a:ext uri="{FF2B5EF4-FFF2-40B4-BE49-F238E27FC236}">
                  <a16:creationId xmlns:a16="http://schemas.microsoft.com/office/drawing/2014/main" id="{ACB2A16A-DB3A-41DD-9EE9-FF60F7A1272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38">
          <xdr14:nvContentPartPr>
            <xdr14:cNvPr id="437" name="Ink 436">
              <a:extLst>
                <a:ext uri="{FF2B5EF4-FFF2-40B4-BE49-F238E27FC236}">
                  <a16:creationId xmlns:a16="http://schemas.microsoft.com/office/drawing/2014/main" id="{C34A6815-1938-4464-A909-6CCFABA6A82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39">
          <xdr14:nvContentPartPr>
            <xdr14:cNvPr id="438" name="Ink 437">
              <a:extLst>
                <a:ext uri="{FF2B5EF4-FFF2-40B4-BE49-F238E27FC236}">
                  <a16:creationId xmlns:a16="http://schemas.microsoft.com/office/drawing/2014/main" id="{7E1C6C72-04B5-4209-83FA-ACAFB840F8D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40">
          <xdr14:nvContentPartPr>
            <xdr14:cNvPr id="439" name="Ink 438">
              <a:extLst>
                <a:ext uri="{FF2B5EF4-FFF2-40B4-BE49-F238E27FC236}">
                  <a16:creationId xmlns:a16="http://schemas.microsoft.com/office/drawing/2014/main" id="{81182A75-D684-458A-B1C1-7B7EFA322B5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41">
          <xdr14:nvContentPartPr>
            <xdr14:cNvPr id="440" name="Ink 439">
              <a:extLst>
                <a:ext uri="{FF2B5EF4-FFF2-40B4-BE49-F238E27FC236}">
                  <a16:creationId xmlns:a16="http://schemas.microsoft.com/office/drawing/2014/main" id="{920A17FC-7094-438B-9BF8-486D20DF1D1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42">
          <xdr14:nvContentPartPr>
            <xdr14:cNvPr id="441" name="Ink 440">
              <a:extLst>
                <a:ext uri="{FF2B5EF4-FFF2-40B4-BE49-F238E27FC236}">
                  <a16:creationId xmlns:a16="http://schemas.microsoft.com/office/drawing/2014/main" id="{DD4DD6FA-8966-43A9-AF52-43F598738E2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43">
          <xdr14:nvContentPartPr>
            <xdr14:cNvPr id="442" name="Ink 441">
              <a:extLst>
                <a:ext uri="{FF2B5EF4-FFF2-40B4-BE49-F238E27FC236}">
                  <a16:creationId xmlns:a16="http://schemas.microsoft.com/office/drawing/2014/main" id="{6E2762E9-9290-4394-AA41-0B4E477C4EF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44">
          <xdr14:nvContentPartPr>
            <xdr14:cNvPr id="443" name="Ink 442">
              <a:extLst>
                <a:ext uri="{FF2B5EF4-FFF2-40B4-BE49-F238E27FC236}">
                  <a16:creationId xmlns:a16="http://schemas.microsoft.com/office/drawing/2014/main" id="{18777101-972E-4E58-87C2-5827C090070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45">
          <xdr14:nvContentPartPr>
            <xdr14:cNvPr id="444" name="Ink 443">
              <a:extLst>
                <a:ext uri="{FF2B5EF4-FFF2-40B4-BE49-F238E27FC236}">
                  <a16:creationId xmlns:a16="http://schemas.microsoft.com/office/drawing/2014/main" id="{F717477D-9CE2-4DFB-9BBB-6BAA67F47A2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46">
          <xdr14:nvContentPartPr>
            <xdr14:cNvPr id="445" name="Ink 444">
              <a:extLst>
                <a:ext uri="{FF2B5EF4-FFF2-40B4-BE49-F238E27FC236}">
                  <a16:creationId xmlns:a16="http://schemas.microsoft.com/office/drawing/2014/main" id="{31BB8C0B-100E-4925-B78F-C872054BF13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47">
          <xdr14:nvContentPartPr>
            <xdr14:cNvPr id="446" name="Ink 445">
              <a:extLst>
                <a:ext uri="{FF2B5EF4-FFF2-40B4-BE49-F238E27FC236}">
                  <a16:creationId xmlns:a16="http://schemas.microsoft.com/office/drawing/2014/main" id="{D837EAD3-48D1-401D-8F12-F28ECC9D17C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48">
          <xdr14:nvContentPartPr>
            <xdr14:cNvPr id="447" name="Ink 446">
              <a:extLst>
                <a:ext uri="{FF2B5EF4-FFF2-40B4-BE49-F238E27FC236}">
                  <a16:creationId xmlns:a16="http://schemas.microsoft.com/office/drawing/2014/main" id="{AA2EFD2F-4AE3-4E53-8867-B4842BD19FF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49">
          <xdr14:nvContentPartPr>
            <xdr14:cNvPr id="448" name="Ink 447">
              <a:extLst>
                <a:ext uri="{FF2B5EF4-FFF2-40B4-BE49-F238E27FC236}">
                  <a16:creationId xmlns:a16="http://schemas.microsoft.com/office/drawing/2014/main" id="{60506A27-763C-4D4C-BA54-FD2D93311C2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50">
          <xdr14:nvContentPartPr>
            <xdr14:cNvPr id="449" name="Ink 448">
              <a:extLst>
                <a:ext uri="{FF2B5EF4-FFF2-40B4-BE49-F238E27FC236}">
                  <a16:creationId xmlns:a16="http://schemas.microsoft.com/office/drawing/2014/main" id="{74BAF742-BACD-432A-8F19-E811EB7509B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51">
          <xdr14:nvContentPartPr>
            <xdr14:cNvPr id="450" name="Ink 449">
              <a:extLst>
                <a:ext uri="{FF2B5EF4-FFF2-40B4-BE49-F238E27FC236}">
                  <a16:creationId xmlns:a16="http://schemas.microsoft.com/office/drawing/2014/main" id="{15E3E11C-B86F-4C0D-9D5A-899F2BDA4B0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52">
          <xdr14:nvContentPartPr>
            <xdr14:cNvPr id="451" name="Ink 450">
              <a:extLst>
                <a:ext uri="{FF2B5EF4-FFF2-40B4-BE49-F238E27FC236}">
                  <a16:creationId xmlns:a16="http://schemas.microsoft.com/office/drawing/2014/main" id="{D0580B80-222C-4E35-8B04-0D1FC9F9281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53">
          <xdr14:nvContentPartPr>
            <xdr14:cNvPr id="452" name="Ink 451">
              <a:extLst>
                <a:ext uri="{FF2B5EF4-FFF2-40B4-BE49-F238E27FC236}">
                  <a16:creationId xmlns:a16="http://schemas.microsoft.com/office/drawing/2014/main" id="{6AB23830-78F8-4922-BEC4-8BDD8146D5D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54">
          <xdr14:nvContentPartPr>
            <xdr14:cNvPr id="453" name="Ink 452">
              <a:extLst>
                <a:ext uri="{FF2B5EF4-FFF2-40B4-BE49-F238E27FC236}">
                  <a16:creationId xmlns:a16="http://schemas.microsoft.com/office/drawing/2014/main" id="{983292D5-1F67-49AD-A153-2B47D2DEF62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55">
          <xdr14:nvContentPartPr>
            <xdr14:cNvPr id="454" name="Ink 453">
              <a:extLst>
                <a:ext uri="{FF2B5EF4-FFF2-40B4-BE49-F238E27FC236}">
                  <a16:creationId xmlns:a16="http://schemas.microsoft.com/office/drawing/2014/main" id="{583184C4-47BF-4C7F-8D17-8D8AE8E64ED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56">
          <xdr14:nvContentPartPr>
            <xdr14:cNvPr id="455" name="Ink 454">
              <a:extLst>
                <a:ext uri="{FF2B5EF4-FFF2-40B4-BE49-F238E27FC236}">
                  <a16:creationId xmlns:a16="http://schemas.microsoft.com/office/drawing/2014/main" id="{1B701A3A-872A-4C22-B967-5B272618F9E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57">
          <xdr14:nvContentPartPr>
            <xdr14:cNvPr id="456" name="Ink 455">
              <a:extLst>
                <a:ext uri="{FF2B5EF4-FFF2-40B4-BE49-F238E27FC236}">
                  <a16:creationId xmlns:a16="http://schemas.microsoft.com/office/drawing/2014/main" id="{4940CE5E-30AC-4C85-AA78-8A466BBEE5A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58">
          <xdr14:nvContentPartPr>
            <xdr14:cNvPr id="457" name="Ink 456">
              <a:extLst>
                <a:ext uri="{FF2B5EF4-FFF2-40B4-BE49-F238E27FC236}">
                  <a16:creationId xmlns:a16="http://schemas.microsoft.com/office/drawing/2014/main" id="{74B20A94-518A-4F49-8EFE-3005A8C3569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59">
          <xdr14:nvContentPartPr>
            <xdr14:cNvPr id="458" name="Ink 457">
              <a:extLst>
                <a:ext uri="{FF2B5EF4-FFF2-40B4-BE49-F238E27FC236}">
                  <a16:creationId xmlns:a16="http://schemas.microsoft.com/office/drawing/2014/main" id="{212E6C91-CCB8-4BEC-8E6B-FB8D5C7DC47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60">
          <xdr14:nvContentPartPr>
            <xdr14:cNvPr id="459" name="Ink 458">
              <a:extLst>
                <a:ext uri="{FF2B5EF4-FFF2-40B4-BE49-F238E27FC236}">
                  <a16:creationId xmlns:a16="http://schemas.microsoft.com/office/drawing/2014/main" id="{FFDBCBD5-EA56-47F1-9826-786E5466B6D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61">
          <xdr14:nvContentPartPr>
            <xdr14:cNvPr id="460" name="Ink 459">
              <a:extLst>
                <a:ext uri="{FF2B5EF4-FFF2-40B4-BE49-F238E27FC236}">
                  <a16:creationId xmlns:a16="http://schemas.microsoft.com/office/drawing/2014/main" id="{ADBA7771-D168-4002-B669-FDC08346D48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62">
          <xdr14:nvContentPartPr>
            <xdr14:cNvPr id="461" name="Ink 460">
              <a:extLst>
                <a:ext uri="{FF2B5EF4-FFF2-40B4-BE49-F238E27FC236}">
                  <a16:creationId xmlns:a16="http://schemas.microsoft.com/office/drawing/2014/main" id="{903A585D-09B6-4FB1-938B-09B61EF603B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63">
          <xdr14:nvContentPartPr>
            <xdr14:cNvPr id="462" name="Ink 461">
              <a:extLst>
                <a:ext uri="{FF2B5EF4-FFF2-40B4-BE49-F238E27FC236}">
                  <a16:creationId xmlns:a16="http://schemas.microsoft.com/office/drawing/2014/main" id="{EC84A43D-27D5-46C0-B9FD-4F27F176EE5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64">
          <xdr14:nvContentPartPr>
            <xdr14:cNvPr id="463" name="Ink 462">
              <a:extLst>
                <a:ext uri="{FF2B5EF4-FFF2-40B4-BE49-F238E27FC236}">
                  <a16:creationId xmlns:a16="http://schemas.microsoft.com/office/drawing/2014/main" id="{86BC80D8-6BDA-496D-AEA6-0407F762C16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65">
          <xdr14:nvContentPartPr>
            <xdr14:cNvPr id="464" name="Ink 463">
              <a:extLst>
                <a:ext uri="{FF2B5EF4-FFF2-40B4-BE49-F238E27FC236}">
                  <a16:creationId xmlns:a16="http://schemas.microsoft.com/office/drawing/2014/main" id="{1DE2B550-68A1-420E-8037-42D295566F8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66">
          <xdr14:nvContentPartPr>
            <xdr14:cNvPr id="465" name="Ink 464">
              <a:extLst>
                <a:ext uri="{FF2B5EF4-FFF2-40B4-BE49-F238E27FC236}">
                  <a16:creationId xmlns:a16="http://schemas.microsoft.com/office/drawing/2014/main" id="{DC42C068-9DAC-4F5A-92B4-01460FA53AE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67">
          <xdr14:nvContentPartPr>
            <xdr14:cNvPr id="466" name="Ink 465">
              <a:extLst>
                <a:ext uri="{FF2B5EF4-FFF2-40B4-BE49-F238E27FC236}">
                  <a16:creationId xmlns:a16="http://schemas.microsoft.com/office/drawing/2014/main" id="{06D5CA7F-EAEC-4F8E-BE18-B664CB2B777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68">
          <xdr14:nvContentPartPr>
            <xdr14:cNvPr id="467" name="Ink 466">
              <a:extLst>
                <a:ext uri="{FF2B5EF4-FFF2-40B4-BE49-F238E27FC236}">
                  <a16:creationId xmlns:a16="http://schemas.microsoft.com/office/drawing/2014/main" id="{9B9E9623-C47C-4474-84B7-F3934939B48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69">
          <xdr14:nvContentPartPr>
            <xdr14:cNvPr id="468" name="Ink 467">
              <a:extLst>
                <a:ext uri="{FF2B5EF4-FFF2-40B4-BE49-F238E27FC236}">
                  <a16:creationId xmlns:a16="http://schemas.microsoft.com/office/drawing/2014/main" id="{9A3B0ED2-2E25-4C88-AB45-23B29B9BC5A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70">
          <xdr14:nvContentPartPr>
            <xdr14:cNvPr id="469" name="Ink 468">
              <a:extLst>
                <a:ext uri="{FF2B5EF4-FFF2-40B4-BE49-F238E27FC236}">
                  <a16:creationId xmlns:a16="http://schemas.microsoft.com/office/drawing/2014/main" id="{04D0CEB3-EBB4-4486-A4DD-768AFDC30E6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71">
          <xdr14:nvContentPartPr>
            <xdr14:cNvPr id="470" name="Ink 469">
              <a:extLst>
                <a:ext uri="{FF2B5EF4-FFF2-40B4-BE49-F238E27FC236}">
                  <a16:creationId xmlns:a16="http://schemas.microsoft.com/office/drawing/2014/main" id="{7378EE7F-8557-4AB4-AB02-209223EA8A6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72">
          <xdr14:nvContentPartPr>
            <xdr14:cNvPr id="471" name="Ink 470">
              <a:extLst>
                <a:ext uri="{FF2B5EF4-FFF2-40B4-BE49-F238E27FC236}">
                  <a16:creationId xmlns:a16="http://schemas.microsoft.com/office/drawing/2014/main" id="{FF080CF9-A719-436E-A236-1D4B9417133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73">
          <xdr14:nvContentPartPr>
            <xdr14:cNvPr id="472" name="Ink 471">
              <a:extLst>
                <a:ext uri="{FF2B5EF4-FFF2-40B4-BE49-F238E27FC236}">
                  <a16:creationId xmlns:a16="http://schemas.microsoft.com/office/drawing/2014/main" id="{19CEF10C-9490-4884-8C43-5BCDA1DF5FD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74">
          <xdr14:nvContentPartPr>
            <xdr14:cNvPr id="473" name="Ink 472">
              <a:extLst>
                <a:ext uri="{FF2B5EF4-FFF2-40B4-BE49-F238E27FC236}">
                  <a16:creationId xmlns:a16="http://schemas.microsoft.com/office/drawing/2014/main" id="{45028049-9E0D-47EB-8AB0-213F7748D09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75">
          <xdr14:nvContentPartPr>
            <xdr14:cNvPr id="474" name="Ink 473">
              <a:extLst>
                <a:ext uri="{FF2B5EF4-FFF2-40B4-BE49-F238E27FC236}">
                  <a16:creationId xmlns:a16="http://schemas.microsoft.com/office/drawing/2014/main" id="{F1E83DCB-DC65-40A9-9D9B-386188F943E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76">
          <xdr14:nvContentPartPr>
            <xdr14:cNvPr id="475" name="Ink 474">
              <a:extLst>
                <a:ext uri="{FF2B5EF4-FFF2-40B4-BE49-F238E27FC236}">
                  <a16:creationId xmlns:a16="http://schemas.microsoft.com/office/drawing/2014/main" id="{D9871C54-88B1-4E64-A567-85A5CBF9F14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77">
          <xdr14:nvContentPartPr>
            <xdr14:cNvPr id="476" name="Ink 475">
              <a:extLst>
                <a:ext uri="{FF2B5EF4-FFF2-40B4-BE49-F238E27FC236}">
                  <a16:creationId xmlns:a16="http://schemas.microsoft.com/office/drawing/2014/main" id="{54A9F038-F251-4D45-A46A-2D9E2480AB3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78">
          <xdr14:nvContentPartPr>
            <xdr14:cNvPr id="477" name="Ink 476">
              <a:extLst>
                <a:ext uri="{FF2B5EF4-FFF2-40B4-BE49-F238E27FC236}">
                  <a16:creationId xmlns:a16="http://schemas.microsoft.com/office/drawing/2014/main" id="{AB82B788-E62D-4C6E-8E55-16CEEEB1BFA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79">
          <xdr14:nvContentPartPr>
            <xdr14:cNvPr id="478" name="Ink 477">
              <a:extLst>
                <a:ext uri="{FF2B5EF4-FFF2-40B4-BE49-F238E27FC236}">
                  <a16:creationId xmlns:a16="http://schemas.microsoft.com/office/drawing/2014/main" id="{AA4B1347-9573-46BA-B62B-356C96A9274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80">
          <xdr14:nvContentPartPr>
            <xdr14:cNvPr id="479" name="Ink 478">
              <a:extLst>
                <a:ext uri="{FF2B5EF4-FFF2-40B4-BE49-F238E27FC236}">
                  <a16:creationId xmlns:a16="http://schemas.microsoft.com/office/drawing/2014/main" id="{9BB89124-BA4D-4CEC-B515-DA492943CE0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81">
          <xdr14:nvContentPartPr>
            <xdr14:cNvPr id="480" name="Ink 479">
              <a:extLst>
                <a:ext uri="{FF2B5EF4-FFF2-40B4-BE49-F238E27FC236}">
                  <a16:creationId xmlns:a16="http://schemas.microsoft.com/office/drawing/2014/main" id="{74F935F9-2EA0-42D5-BFEE-1C3EE6B6089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82">
          <xdr14:nvContentPartPr>
            <xdr14:cNvPr id="481" name="Ink 480">
              <a:extLst>
                <a:ext uri="{FF2B5EF4-FFF2-40B4-BE49-F238E27FC236}">
                  <a16:creationId xmlns:a16="http://schemas.microsoft.com/office/drawing/2014/main" id="{6B4073F6-6A38-47F0-A39B-804A020DCAB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83">
          <xdr14:nvContentPartPr>
            <xdr14:cNvPr id="482" name="Ink 481">
              <a:extLst>
                <a:ext uri="{FF2B5EF4-FFF2-40B4-BE49-F238E27FC236}">
                  <a16:creationId xmlns:a16="http://schemas.microsoft.com/office/drawing/2014/main" id="{ACB091E3-2080-436D-903E-9E98847FF3E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84">
          <xdr14:nvContentPartPr>
            <xdr14:cNvPr id="483" name="Ink 482">
              <a:extLst>
                <a:ext uri="{FF2B5EF4-FFF2-40B4-BE49-F238E27FC236}">
                  <a16:creationId xmlns:a16="http://schemas.microsoft.com/office/drawing/2014/main" id="{0AB37572-DB1C-4BA5-BB31-420ED2B8090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85">
          <xdr14:nvContentPartPr>
            <xdr14:cNvPr id="484" name="Ink 483">
              <a:extLst>
                <a:ext uri="{FF2B5EF4-FFF2-40B4-BE49-F238E27FC236}">
                  <a16:creationId xmlns:a16="http://schemas.microsoft.com/office/drawing/2014/main" id="{B4B83775-C792-423E-B3BD-569A2B31588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86">
          <xdr14:nvContentPartPr>
            <xdr14:cNvPr id="485" name="Ink 484">
              <a:extLst>
                <a:ext uri="{FF2B5EF4-FFF2-40B4-BE49-F238E27FC236}">
                  <a16:creationId xmlns:a16="http://schemas.microsoft.com/office/drawing/2014/main" id="{AB7C08C9-FABC-4384-81BC-74465F0BB8C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87">
          <xdr14:nvContentPartPr>
            <xdr14:cNvPr id="486" name="Ink 485">
              <a:extLst>
                <a:ext uri="{FF2B5EF4-FFF2-40B4-BE49-F238E27FC236}">
                  <a16:creationId xmlns:a16="http://schemas.microsoft.com/office/drawing/2014/main" id="{6A267AC2-C553-45E0-BE28-A6C57B596D2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88">
          <xdr14:nvContentPartPr>
            <xdr14:cNvPr id="487" name="Ink 486">
              <a:extLst>
                <a:ext uri="{FF2B5EF4-FFF2-40B4-BE49-F238E27FC236}">
                  <a16:creationId xmlns:a16="http://schemas.microsoft.com/office/drawing/2014/main" id="{DCC48536-D9CF-480F-9A7C-116DFF2ECCC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89">
          <xdr14:nvContentPartPr>
            <xdr14:cNvPr id="488" name="Ink 487">
              <a:extLst>
                <a:ext uri="{FF2B5EF4-FFF2-40B4-BE49-F238E27FC236}">
                  <a16:creationId xmlns:a16="http://schemas.microsoft.com/office/drawing/2014/main" id="{1F389A26-3427-4121-9047-F06E8A5190E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90">
          <xdr14:nvContentPartPr>
            <xdr14:cNvPr id="489" name="Ink 488">
              <a:extLst>
                <a:ext uri="{FF2B5EF4-FFF2-40B4-BE49-F238E27FC236}">
                  <a16:creationId xmlns:a16="http://schemas.microsoft.com/office/drawing/2014/main" id="{D5724A7D-3332-4DE8-8325-0EAC632F808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91">
          <xdr14:nvContentPartPr>
            <xdr14:cNvPr id="490" name="Ink 489">
              <a:extLst>
                <a:ext uri="{FF2B5EF4-FFF2-40B4-BE49-F238E27FC236}">
                  <a16:creationId xmlns:a16="http://schemas.microsoft.com/office/drawing/2014/main" id="{A77224C2-97C4-4498-9DE1-E8FAE44A68F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92">
          <xdr14:nvContentPartPr>
            <xdr14:cNvPr id="491" name="Ink 490">
              <a:extLst>
                <a:ext uri="{FF2B5EF4-FFF2-40B4-BE49-F238E27FC236}">
                  <a16:creationId xmlns:a16="http://schemas.microsoft.com/office/drawing/2014/main" id="{6C08BC8B-2A24-4EE2-95AB-AD7A58EBC65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93">
          <xdr14:nvContentPartPr>
            <xdr14:cNvPr id="492" name="Ink 491">
              <a:extLst>
                <a:ext uri="{FF2B5EF4-FFF2-40B4-BE49-F238E27FC236}">
                  <a16:creationId xmlns:a16="http://schemas.microsoft.com/office/drawing/2014/main" id="{F4CD1690-7A3A-49E7-9B06-07B5187D387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94">
          <xdr14:nvContentPartPr>
            <xdr14:cNvPr id="493" name="Ink 492">
              <a:extLst>
                <a:ext uri="{FF2B5EF4-FFF2-40B4-BE49-F238E27FC236}">
                  <a16:creationId xmlns:a16="http://schemas.microsoft.com/office/drawing/2014/main" id="{B0A39554-1891-46EE-B249-6EBCAC0B5C1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95">
          <xdr14:nvContentPartPr>
            <xdr14:cNvPr id="494" name="Ink 493">
              <a:extLst>
                <a:ext uri="{FF2B5EF4-FFF2-40B4-BE49-F238E27FC236}">
                  <a16:creationId xmlns:a16="http://schemas.microsoft.com/office/drawing/2014/main" id="{A1782662-ACB7-4A50-A431-D12BB93421B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96">
          <xdr14:nvContentPartPr>
            <xdr14:cNvPr id="495" name="Ink 494">
              <a:extLst>
                <a:ext uri="{FF2B5EF4-FFF2-40B4-BE49-F238E27FC236}">
                  <a16:creationId xmlns:a16="http://schemas.microsoft.com/office/drawing/2014/main" id="{27FC3960-9B57-405B-913D-4A99B6B127C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97">
          <xdr14:nvContentPartPr>
            <xdr14:cNvPr id="496" name="Ink 495">
              <a:extLst>
                <a:ext uri="{FF2B5EF4-FFF2-40B4-BE49-F238E27FC236}">
                  <a16:creationId xmlns:a16="http://schemas.microsoft.com/office/drawing/2014/main" id="{09C8B365-5F8D-4513-B55A-8CAFC29EA38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98">
          <xdr14:nvContentPartPr>
            <xdr14:cNvPr id="497" name="Ink 496">
              <a:extLst>
                <a:ext uri="{FF2B5EF4-FFF2-40B4-BE49-F238E27FC236}">
                  <a16:creationId xmlns:a16="http://schemas.microsoft.com/office/drawing/2014/main" id="{4D346BC4-D399-4416-864C-FAC7F5C59F6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99">
          <xdr14:nvContentPartPr>
            <xdr14:cNvPr id="498" name="Ink 497">
              <a:extLst>
                <a:ext uri="{FF2B5EF4-FFF2-40B4-BE49-F238E27FC236}">
                  <a16:creationId xmlns:a16="http://schemas.microsoft.com/office/drawing/2014/main" id="{C134D504-4F81-46B6-A2C5-D589370A9DA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00">
          <xdr14:nvContentPartPr>
            <xdr14:cNvPr id="499" name="Ink 498">
              <a:extLst>
                <a:ext uri="{FF2B5EF4-FFF2-40B4-BE49-F238E27FC236}">
                  <a16:creationId xmlns:a16="http://schemas.microsoft.com/office/drawing/2014/main" id="{BA58BD7A-6A71-4567-B29D-997F9271E31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01">
          <xdr14:nvContentPartPr>
            <xdr14:cNvPr id="500" name="Ink 499">
              <a:extLst>
                <a:ext uri="{FF2B5EF4-FFF2-40B4-BE49-F238E27FC236}">
                  <a16:creationId xmlns:a16="http://schemas.microsoft.com/office/drawing/2014/main" id="{AB9A283C-5C2D-403C-9753-FA9F52B3BE9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02">
          <xdr14:nvContentPartPr>
            <xdr14:cNvPr id="501" name="Ink 500">
              <a:extLst>
                <a:ext uri="{FF2B5EF4-FFF2-40B4-BE49-F238E27FC236}">
                  <a16:creationId xmlns:a16="http://schemas.microsoft.com/office/drawing/2014/main" id="{193D4AC6-1C64-4921-A2D8-D31C725D549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03">
          <xdr14:nvContentPartPr>
            <xdr14:cNvPr id="502" name="Ink 501">
              <a:extLst>
                <a:ext uri="{FF2B5EF4-FFF2-40B4-BE49-F238E27FC236}">
                  <a16:creationId xmlns:a16="http://schemas.microsoft.com/office/drawing/2014/main" id="{00AE2C73-35D3-456C-B30A-B02DC790CBB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04">
          <xdr14:nvContentPartPr>
            <xdr14:cNvPr id="503" name="Ink 502">
              <a:extLst>
                <a:ext uri="{FF2B5EF4-FFF2-40B4-BE49-F238E27FC236}">
                  <a16:creationId xmlns:a16="http://schemas.microsoft.com/office/drawing/2014/main" id="{F1CD9509-CF31-40ED-9C52-E25F4E58BF9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05">
          <xdr14:nvContentPartPr>
            <xdr14:cNvPr id="504" name="Ink 503">
              <a:extLst>
                <a:ext uri="{FF2B5EF4-FFF2-40B4-BE49-F238E27FC236}">
                  <a16:creationId xmlns:a16="http://schemas.microsoft.com/office/drawing/2014/main" id="{3747E8B6-732F-469D-858B-5E1A0F76343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06">
          <xdr14:nvContentPartPr>
            <xdr14:cNvPr id="505" name="Ink 504">
              <a:extLst>
                <a:ext uri="{FF2B5EF4-FFF2-40B4-BE49-F238E27FC236}">
                  <a16:creationId xmlns:a16="http://schemas.microsoft.com/office/drawing/2014/main" id="{F70475B0-F736-484F-A312-CE9B58E13F5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07">
          <xdr14:nvContentPartPr>
            <xdr14:cNvPr id="506" name="Ink 505">
              <a:extLst>
                <a:ext uri="{FF2B5EF4-FFF2-40B4-BE49-F238E27FC236}">
                  <a16:creationId xmlns:a16="http://schemas.microsoft.com/office/drawing/2014/main" id="{D9E63E62-60ED-4158-98C5-0B8FEFC4B72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08">
          <xdr14:nvContentPartPr>
            <xdr14:cNvPr id="507" name="Ink 506">
              <a:extLst>
                <a:ext uri="{FF2B5EF4-FFF2-40B4-BE49-F238E27FC236}">
                  <a16:creationId xmlns:a16="http://schemas.microsoft.com/office/drawing/2014/main" id="{B8B78DF4-D94D-4289-ABC5-4A3EE3AE28E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09">
          <xdr14:nvContentPartPr>
            <xdr14:cNvPr id="508" name="Ink 507">
              <a:extLst>
                <a:ext uri="{FF2B5EF4-FFF2-40B4-BE49-F238E27FC236}">
                  <a16:creationId xmlns:a16="http://schemas.microsoft.com/office/drawing/2014/main" id="{5C817BAC-80B7-4D25-9F44-9342DE4AD38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10">
          <xdr14:nvContentPartPr>
            <xdr14:cNvPr id="509" name="Ink 508">
              <a:extLst>
                <a:ext uri="{FF2B5EF4-FFF2-40B4-BE49-F238E27FC236}">
                  <a16:creationId xmlns:a16="http://schemas.microsoft.com/office/drawing/2014/main" id="{C5957E35-9BBF-4221-9DC5-44D7FC7A58E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11">
          <xdr14:nvContentPartPr>
            <xdr14:cNvPr id="510" name="Ink 509">
              <a:extLst>
                <a:ext uri="{FF2B5EF4-FFF2-40B4-BE49-F238E27FC236}">
                  <a16:creationId xmlns:a16="http://schemas.microsoft.com/office/drawing/2014/main" id="{5DE9CCF3-1F9E-4453-80DC-9709EB52575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12">
          <xdr14:nvContentPartPr>
            <xdr14:cNvPr id="511" name="Ink 510">
              <a:extLst>
                <a:ext uri="{FF2B5EF4-FFF2-40B4-BE49-F238E27FC236}">
                  <a16:creationId xmlns:a16="http://schemas.microsoft.com/office/drawing/2014/main" id="{2EC6DD25-4CF8-45BC-B0AA-2CDEFD750EF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13">
          <xdr14:nvContentPartPr>
            <xdr14:cNvPr id="512" name="Ink 511">
              <a:extLst>
                <a:ext uri="{FF2B5EF4-FFF2-40B4-BE49-F238E27FC236}">
                  <a16:creationId xmlns:a16="http://schemas.microsoft.com/office/drawing/2014/main" id="{C43C7EF2-79E9-4F7C-9785-3A048EAAAE6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14">
          <xdr14:nvContentPartPr>
            <xdr14:cNvPr id="513" name="Ink 512">
              <a:extLst>
                <a:ext uri="{FF2B5EF4-FFF2-40B4-BE49-F238E27FC236}">
                  <a16:creationId xmlns:a16="http://schemas.microsoft.com/office/drawing/2014/main" id="{FA62A5A5-84A3-4333-9BB9-2FB702E64B4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15">
          <xdr14:nvContentPartPr>
            <xdr14:cNvPr id="514" name="Ink 513">
              <a:extLst>
                <a:ext uri="{FF2B5EF4-FFF2-40B4-BE49-F238E27FC236}">
                  <a16:creationId xmlns:a16="http://schemas.microsoft.com/office/drawing/2014/main" id="{20728EE2-B1CC-4ED5-92B1-1CD4DB73131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16">
          <xdr14:nvContentPartPr>
            <xdr14:cNvPr id="515" name="Ink 514">
              <a:extLst>
                <a:ext uri="{FF2B5EF4-FFF2-40B4-BE49-F238E27FC236}">
                  <a16:creationId xmlns:a16="http://schemas.microsoft.com/office/drawing/2014/main" id="{C5D91068-46D6-4055-AA38-48CD7A7869E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17">
          <xdr14:nvContentPartPr>
            <xdr14:cNvPr id="516" name="Ink 515">
              <a:extLst>
                <a:ext uri="{FF2B5EF4-FFF2-40B4-BE49-F238E27FC236}">
                  <a16:creationId xmlns:a16="http://schemas.microsoft.com/office/drawing/2014/main" id="{F93990DF-3A46-46C7-9ADA-98E6966A421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5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18">
          <xdr14:nvContentPartPr>
            <xdr14:cNvPr id="517" name="Ink 516">
              <a:extLst>
                <a:ext uri="{FF2B5EF4-FFF2-40B4-BE49-F238E27FC236}">
                  <a16:creationId xmlns:a16="http://schemas.microsoft.com/office/drawing/2014/main" id="{21E13F1C-66D5-4E7E-A22E-3ADF2D7CDA6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19">
          <xdr14:nvContentPartPr>
            <xdr14:cNvPr id="518" name="Ink 517">
              <a:extLst>
                <a:ext uri="{FF2B5EF4-FFF2-40B4-BE49-F238E27FC236}">
                  <a16:creationId xmlns:a16="http://schemas.microsoft.com/office/drawing/2014/main" id="{128241D9-B85E-4C53-A081-3178C631E73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20">
          <xdr14:nvContentPartPr>
            <xdr14:cNvPr id="519" name="Ink 518">
              <a:extLst>
                <a:ext uri="{FF2B5EF4-FFF2-40B4-BE49-F238E27FC236}">
                  <a16:creationId xmlns:a16="http://schemas.microsoft.com/office/drawing/2014/main" id="{5A9D7F45-4BFE-473D-B9CD-EBAB90459CE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21">
          <xdr14:nvContentPartPr>
            <xdr14:cNvPr id="520" name="Ink 519">
              <a:extLst>
                <a:ext uri="{FF2B5EF4-FFF2-40B4-BE49-F238E27FC236}">
                  <a16:creationId xmlns:a16="http://schemas.microsoft.com/office/drawing/2014/main" id="{B6785E75-A5DF-41F7-91DD-2B56F5A200F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22">
          <xdr14:nvContentPartPr>
            <xdr14:cNvPr id="521" name="Ink 520">
              <a:extLst>
                <a:ext uri="{FF2B5EF4-FFF2-40B4-BE49-F238E27FC236}">
                  <a16:creationId xmlns:a16="http://schemas.microsoft.com/office/drawing/2014/main" id="{ACC4F327-9B09-48D2-ADCA-25DE7178069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23">
          <xdr14:nvContentPartPr>
            <xdr14:cNvPr id="522" name="Ink 521">
              <a:extLst>
                <a:ext uri="{FF2B5EF4-FFF2-40B4-BE49-F238E27FC236}">
                  <a16:creationId xmlns:a16="http://schemas.microsoft.com/office/drawing/2014/main" id="{B18E5E71-DFE6-4B8D-BC07-A147BAA6126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24">
          <xdr14:nvContentPartPr>
            <xdr14:cNvPr id="523" name="Ink 522">
              <a:extLst>
                <a:ext uri="{FF2B5EF4-FFF2-40B4-BE49-F238E27FC236}">
                  <a16:creationId xmlns:a16="http://schemas.microsoft.com/office/drawing/2014/main" id="{1E0654D2-ADB4-4CDD-9513-9EC8C462F30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25">
          <xdr14:nvContentPartPr>
            <xdr14:cNvPr id="524" name="Ink 523">
              <a:extLst>
                <a:ext uri="{FF2B5EF4-FFF2-40B4-BE49-F238E27FC236}">
                  <a16:creationId xmlns:a16="http://schemas.microsoft.com/office/drawing/2014/main" id="{F9A1772F-13E4-410D-8AEE-9BDABCA3BAE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26">
          <xdr14:nvContentPartPr>
            <xdr14:cNvPr id="525" name="Ink 524">
              <a:extLst>
                <a:ext uri="{FF2B5EF4-FFF2-40B4-BE49-F238E27FC236}">
                  <a16:creationId xmlns:a16="http://schemas.microsoft.com/office/drawing/2014/main" id="{7AE10C42-205A-42AC-A041-FD815C1A923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27">
          <xdr14:nvContentPartPr>
            <xdr14:cNvPr id="526" name="Ink 525">
              <a:extLst>
                <a:ext uri="{FF2B5EF4-FFF2-40B4-BE49-F238E27FC236}">
                  <a16:creationId xmlns:a16="http://schemas.microsoft.com/office/drawing/2014/main" id="{1EACBFE3-47B6-4320-8976-FE52DF0A1E7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28">
          <xdr14:nvContentPartPr>
            <xdr14:cNvPr id="527" name="Ink 526">
              <a:extLst>
                <a:ext uri="{FF2B5EF4-FFF2-40B4-BE49-F238E27FC236}">
                  <a16:creationId xmlns:a16="http://schemas.microsoft.com/office/drawing/2014/main" id="{C8A15C96-60BE-4665-8FC2-5EE821E9C0E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29">
          <xdr14:nvContentPartPr>
            <xdr14:cNvPr id="528" name="Ink 527">
              <a:extLst>
                <a:ext uri="{FF2B5EF4-FFF2-40B4-BE49-F238E27FC236}">
                  <a16:creationId xmlns:a16="http://schemas.microsoft.com/office/drawing/2014/main" id="{50B4372D-93C8-4DC4-9338-3B93E8DBF9E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30">
          <xdr14:nvContentPartPr>
            <xdr14:cNvPr id="529" name="Ink 528">
              <a:extLst>
                <a:ext uri="{FF2B5EF4-FFF2-40B4-BE49-F238E27FC236}">
                  <a16:creationId xmlns:a16="http://schemas.microsoft.com/office/drawing/2014/main" id="{1103F655-9647-4E49-8801-A9A73478F17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31">
          <xdr14:nvContentPartPr>
            <xdr14:cNvPr id="530" name="Ink 529">
              <a:extLst>
                <a:ext uri="{FF2B5EF4-FFF2-40B4-BE49-F238E27FC236}">
                  <a16:creationId xmlns:a16="http://schemas.microsoft.com/office/drawing/2014/main" id="{820E2DC3-4882-47A5-973B-377ECC8266A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32">
          <xdr14:nvContentPartPr>
            <xdr14:cNvPr id="531" name="Ink 530">
              <a:extLst>
                <a:ext uri="{FF2B5EF4-FFF2-40B4-BE49-F238E27FC236}">
                  <a16:creationId xmlns:a16="http://schemas.microsoft.com/office/drawing/2014/main" id="{017F160C-359E-4F11-B9E7-B41DE61DB38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33">
          <xdr14:nvContentPartPr>
            <xdr14:cNvPr id="532" name="Ink 531">
              <a:extLst>
                <a:ext uri="{FF2B5EF4-FFF2-40B4-BE49-F238E27FC236}">
                  <a16:creationId xmlns:a16="http://schemas.microsoft.com/office/drawing/2014/main" id="{331406A2-9FD0-499C-A903-8A62B486619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34">
          <xdr14:nvContentPartPr>
            <xdr14:cNvPr id="533" name="Ink 532">
              <a:extLst>
                <a:ext uri="{FF2B5EF4-FFF2-40B4-BE49-F238E27FC236}">
                  <a16:creationId xmlns:a16="http://schemas.microsoft.com/office/drawing/2014/main" id="{A57D3C64-E9E9-413C-8BB5-7EDF1857360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35">
          <xdr14:nvContentPartPr>
            <xdr14:cNvPr id="534" name="Ink 533">
              <a:extLst>
                <a:ext uri="{FF2B5EF4-FFF2-40B4-BE49-F238E27FC236}">
                  <a16:creationId xmlns:a16="http://schemas.microsoft.com/office/drawing/2014/main" id="{D00E6A0E-4418-47E3-8D74-4EB52513249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36">
          <xdr14:nvContentPartPr>
            <xdr14:cNvPr id="535" name="Ink 534">
              <a:extLst>
                <a:ext uri="{FF2B5EF4-FFF2-40B4-BE49-F238E27FC236}">
                  <a16:creationId xmlns:a16="http://schemas.microsoft.com/office/drawing/2014/main" id="{A42B7B1B-A221-4831-8E81-49F195E5997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37">
          <xdr14:nvContentPartPr>
            <xdr14:cNvPr id="536" name="Ink 535">
              <a:extLst>
                <a:ext uri="{FF2B5EF4-FFF2-40B4-BE49-F238E27FC236}">
                  <a16:creationId xmlns:a16="http://schemas.microsoft.com/office/drawing/2014/main" id="{DD8E1216-32B9-422D-BCCD-DC43AEF0E79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38">
          <xdr14:nvContentPartPr>
            <xdr14:cNvPr id="537" name="Ink 536">
              <a:extLst>
                <a:ext uri="{FF2B5EF4-FFF2-40B4-BE49-F238E27FC236}">
                  <a16:creationId xmlns:a16="http://schemas.microsoft.com/office/drawing/2014/main" id="{D7ADEA6C-AD96-46F7-B6DC-37927439727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39">
          <xdr14:nvContentPartPr>
            <xdr14:cNvPr id="538" name="Ink 537">
              <a:extLst>
                <a:ext uri="{FF2B5EF4-FFF2-40B4-BE49-F238E27FC236}">
                  <a16:creationId xmlns:a16="http://schemas.microsoft.com/office/drawing/2014/main" id="{08A79CB6-9E73-4C6E-9EBF-1BB3EE13339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40">
          <xdr14:nvContentPartPr>
            <xdr14:cNvPr id="539" name="Ink 538">
              <a:extLst>
                <a:ext uri="{FF2B5EF4-FFF2-40B4-BE49-F238E27FC236}">
                  <a16:creationId xmlns:a16="http://schemas.microsoft.com/office/drawing/2014/main" id="{D830C5D5-F370-4961-BFEB-3EAF7CAF5B8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41">
          <xdr14:nvContentPartPr>
            <xdr14:cNvPr id="540" name="Ink 539">
              <a:extLst>
                <a:ext uri="{FF2B5EF4-FFF2-40B4-BE49-F238E27FC236}">
                  <a16:creationId xmlns:a16="http://schemas.microsoft.com/office/drawing/2014/main" id="{F0CC3AA4-3757-41DA-9E8C-E63BCD46BA6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42">
          <xdr14:nvContentPartPr>
            <xdr14:cNvPr id="541" name="Ink 540">
              <a:extLst>
                <a:ext uri="{FF2B5EF4-FFF2-40B4-BE49-F238E27FC236}">
                  <a16:creationId xmlns:a16="http://schemas.microsoft.com/office/drawing/2014/main" id="{C7E650C0-1575-4857-A986-712CE238C95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43">
          <xdr14:nvContentPartPr>
            <xdr14:cNvPr id="542" name="Ink 541">
              <a:extLst>
                <a:ext uri="{FF2B5EF4-FFF2-40B4-BE49-F238E27FC236}">
                  <a16:creationId xmlns:a16="http://schemas.microsoft.com/office/drawing/2014/main" id="{E41D3802-B279-4550-9364-562A5D3E148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44">
          <xdr14:nvContentPartPr>
            <xdr14:cNvPr id="543" name="Ink 542">
              <a:extLst>
                <a:ext uri="{FF2B5EF4-FFF2-40B4-BE49-F238E27FC236}">
                  <a16:creationId xmlns:a16="http://schemas.microsoft.com/office/drawing/2014/main" id="{BEF9FDD5-9CAA-4D07-B37D-4B3F8FDEA25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45">
          <xdr14:nvContentPartPr>
            <xdr14:cNvPr id="544" name="Ink 543">
              <a:extLst>
                <a:ext uri="{FF2B5EF4-FFF2-40B4-BE49-F238E27FC236}">
                  <a16:creationId xmlns:a16="http://schemas.microsoft.com/office/drawing/2014/main" id="{30717FCC-3930-46E7-B768-C92B4C7DCB1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46">
          <xdr14:nvContentPartPr>
            <xdr14:cNvPr id="545" name="Ink 544">
              <a:extLst>
                <a:ext uri="{FF2B5EF4-FFF2-40B4-BE49-F238E27FC236}">
                  <a16:creationId xmlns:a16="http://schemas.microsoft.com/office/drawing/2014/main" id="{2A253747-3CA6-4220-A1EC-7FFA136288A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47">
          <xdr14:nvContentPartPr>
            <xdr14:cNvPr id="546" name="Ink 545">
              <a:extLst>
                <a:ext uri="{FF2B5EF4-FFF2-40B4-BE49-F238E27FC236}">
                  <a16:creationId xmlns:a16="http://schemas.microsoft.com/office/drawing/2014/main" id="{1F2B6040-E553-4E14-B142-FED38890321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48">
          <xdr14:nvContentPartPr>
            <xdr14:cNvPr id="547" name="Ink 546">
              <a:extLst>
                <a:ext uri="{FF2B5EF4-FFF2-40B4-BE49-F238E27FC236}">
                  <a16:creationId xmlns:a16="http://schemas.microsoft.com/office/drawing/2014/main" id="{652BA4CD-AAD1-42CC-A56F-B8887FEDFC1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49">
          <xdr14:nvContentPartPr>
            <xdr14:cNvPr id="548" name="Ink 547">
              <a:extLst>
                <a:ext uri="{FF2B5EF4-FFF2-40B4-BE49-F238E27FC236}">
                  <a16:creationId xmlns:a16="http://schemas.microsoft.com/office/drawing/2014/main" id="{8E229653-E26B-4028-A804-67313AE8E19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50">
          <xdr14:nvContentPartPr>
            <xdr14:cNvPr id="549" name="Ink 548">
              <a:extLst>
                <a:ext uri="{FF2B5EF4-FFF2-40B4-BE49-F238E27FC236}">
                  <a16:creationId xmlns:a16="http://schemas.microsoft.com/office/drawing/2014/main" id="{04A93ED9-0133-4EEC-AA88-3D301E3095B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51">
          <xdr14:nvContentPartPr>
            <xdr14:cNvPr id="550" name="Ink 549">
              <a:extLst>
                <a:ext uri="{FF2B5EF4-FFF2-40B4-BE49-F238E27FC236}">
                  <a16:creationId xmlns:a16="http://schemas.microsoft.com/office/drawing/2014/main" id="{D441F6FF-A964-4AAA-8BEF-E9C64F9822C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52">
          <xdr14:nvContentPartPr>
            <xdr14:cNvPr id="551" name="Ink 550">
              <a:extLst>
                <a:ext uri="{FF2B5EF4-FFF2-40B4-BE49-F238E27FC236}">
                  <a16:creationId xmlns:a16="http://schemas.microsoft.com/office/drawing/2014/main" id="{DBE2AEA8-EF8E-491A-AC4B-7C519B50A82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53">
          <xdr14:nvContentPartPr>
            <xdr14:cNvPr id="552" name="Ink 551">
              <a:extLst>
                <a:ext uri="{FF2B5EF4-FFF2-40B4-BE49-F238E27FC236}">
                  <a16:creationId xmlns:a16="http://schemas.microsoft.com/office/drawing/2014/main" id="{89828EB6-A765-48FF-8CC6-A14056E8D31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54">
          <xdr14:nvContentPartPr>
            <xdr14:cNvPr id="553" name="Ink 552">
              <a:extLst>
                <a:ext uri="{FF2B5EF4-FFF2-40B4-BE49-F238E27FC236}">
                  <a16:creationId xmlns:a16="http://schemas.microsoft.com/office/drawing/2014/main" id="{F5E06070-3EB7-45B6-9C8A-2516622B7B1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55">
          <xdr14:nvContentPartPr>
            <xdr14:cNvPr id="554" name="Ink 553">
              <a:extLst>
                <a:ext uri="{FF2B5EF4-FFF2-40B4-BE49-F238E27FC236}">
                  <a16:creationId xmlns:a16="http://schemas.microsoft.com/office/drawing/2014/main" id="{F3497F4B-B8D9-4635-A098-F1520F0EAC1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56">
          <xdr14:nvContentPartPr>
            <xdr14:cNvPr id="555" name="Ink 554">
              <a:extLst>
                <a:ext uri="{FF2B5EF4-FFF2-40B4-BE49-F238E27FC236}">
                  <a16:creationId xmlns:a16="http://schemas.microsoft.com/office/drawing/2014/main" id="{8E1DEA40-B7EC-45A4-80F3-C380183772B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57">
          <xdr14:nvContentPartPr>
            <xdr14:cNvPr id="556" name="Ink 555">
              <a:extLst>
                <a:ext uri="{FF2B5EF4-FFF2-40B4-BE49-F238E27FC236}">
                  <a16:creationId xmlns:a16="http://schemas.microsoft.com/office/drawing/2014/main" id="{198EAB28-C9A4-4415-B10C-C27935A012B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58">
          <xdr14:nvContentPartPr>
            <xdr14:cNvPr id="557" name="Ink 556">
              <a:extLst>
                <a:ext uri="{FF2B5EF4-FFF2-40B4-BE49-F238E27FC236}">
                  <a16:creationId xmlns:a16="http://schemas.microsoft.com/office/drawing/2014/main" id="{8AC9828B-1DA8-4C2B-AC66-955B71BBF98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59">
          <xdr14:nvContentPartPr>
            <xdr14:cNvPr id="558" name="Ink 557">
              <a:extLst>
                <a:ext uri="{FF2B5EF4-FFF2-40B4-BE49-F238E27FC236}">
                  <a16:creationId xmlns:a16="http://schemas.microsoft.com/office/drawing/2014/main" id="{0FC8AC7B-AB2C-49C9-8421-3301F3A171B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60">
          <xdr14:nvContentPartPr>
            <xdr14:cNvPr id="559" name="Ink 558">
              <a:extLst>
                <a:ext uri="{FF2B5EF4-FFF2-40B4-BE49-F238E27FC236}">
                  <a16:creationId xmlns:a16="http://schemas.microsoft.com/office/drawing/2014/main" id="{38A86361-CC1F-43A2-A3A8-A3472773056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61">
          <xdr14:nvContentPartPr>
            <xdr14:cNvPr id="560" name="Ink 559">
              <a:extLst>
                <a:ext uri="{FF2B5EF4-FFF2-40B4-BE49-F238E27FC236}">
                  <a16:creationId xmlns:a16="http://schemas.microsoft.com/office/drawing/2014/main" id="{5C36BA20-835C-4A7F-BCAB-6C5C872241C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62">
          <xdr14:nvContentPartPr>
            <xdr14:cNvPr id="561" name="Ink 560">
              <a:extLst>
                <a:ext uri="{FF2B5EF4-FFF2-40B4-BE49-F238E27FC236}">
                  <a16:creationId xmlns:a16="http://schemas.microsoft.com/office/drawing/2014/main" id="{BF8F736F-93CC-4E65-B60A-6A3BD712CE4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63">
          <xdr14:nvContentPartPr>
            <xdr14:cNvPr id="562" name="Ink 561">
              <a:extLst>
                <a:ext uri="{FF2B5EF4-FFF2-40B4-BE49-F238E27FC236}">
                  <a16:creationId xmlns:a16="http://schemas.microsoft.com/office/drawing/2014/main" id="{D2BE4F68-8D1A-43ED-B069-EB2972CCD60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64">
          <xdr14:nvContentPartPr>
            <xdr14:cNvPr id="563" name="Ink 562">
              <a:extLst>
                <a:ext uri="{FF2B5EF4-FFF2-40B4-BE49-F238E27FC236}">
                  <a16:creationId xmlns:a16="http://schemas.microsoft.com/office/drawing/2014/main" id="{6ACC1471-5577-4CD6-95C2-592BBB6B197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65">
          <xdr14:nvContentPartPr>
            <xdr14:cNvPr id="564" name="Ink 563">
              <a:extLst>
                <a:ext uri="{FF2B5EF4-FFF2-40B4-BE49-F238E27FC236}">
                  <a16:creationId xmlns:a16="http://schemas.microsoft.com/office/drawing/2014/main" id="{4A95421D-6658-42D8-B73B-499930121B0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66">
          <xdr14:nvContentPartPr>
            <xdr14:cNvPr id="565" name="Ink 564">
              <a:extLst>
                <a:ext uri="{FF2B5EF4-FFF2-40B4-BE49-F238E27FC236}">
                  <a16:creationId xmlns:a16="http://schemas.microsoft.com/office/drawing/2014/main" id="{B624EF79-91FD-4E85-A1D8-05EFDAB6153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67">
          <xdr14:nvContentPartPr>
            <xdr14:cNvPr id="566" name="Ink 565">
              <a:extLst>
                <a:ext uri="{FF2B5EF4-FFF2-40B4-BE49-F238E27FC236}">
                  <a16:creationId xmlns:a16="http://schemas.microsoft.com/office/drawing/2014/main" id="{B30920BA-15D2-40EB-B67B-8D365D26CD5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68">
          <xdr14:nvContentPartPr>
            <xdr14:cNvPr id="567" name="Ink 566">
              <a:extLst>
                <a:ext uri="{FF2B5EF4-FFF2-40B4-BE49-F238E27FC236}">
                  <a16:creationId xmlns:a16="http://schemas.microsoft.com/office/drawing/2014/main" id="{A7B7F2FE-D234-4C46-8BFC-C9B1AA92EA2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69">
          <xdr14:nvContentPartPr>
            <xdr14:cNvPr id="568" name="Ink 567">
              <a:extLst>
                <a:ext uri="{FF2B5EF4-FFF2-40B4-BE49-F238E27FC236}">
                  <a16:creationId xmlns:a16="http://schemas.microsoft.com/office/drawing/2014/main" id="{777AE0F4-794B-4125-A00D-CB2919C0202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70">
          <xdr14:nvContentPartPr>
            <xdr14:cNvPr id="569" name="Ink 568">
              <a:extLst>
                <a:ext uri="{FF2B5EF4-FFF2-40B4-BE49-F238E27FC236}">
                  <a16:creationId xmlns:a16="http://schemas.microsoft.com/office/drawing/2014/main" id="{4D75CAB3-2E21-46C2-B369-E0DAF0E0D7D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71">
          <xdr14:nvContentPartPr>
            <xdr14:cNvPr id="570" name="Ink 569">
              <a:extLst>
                <a:ext uri="{FF2B5EF4-FFF2-40B4-BE49-F238E27FC236}">
                  <a16:creationId xmlns:a16="http://schemas.microsoft.com/office/drawing/2014/main" id="{D43EC7C7-77C9-4A34-9D4F-AF2335922B7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72">
          <xdr14:nvContentPartPr>
            <xdr14:cNvPr id="571" name="Ink 570">
              <a:extLst>
                <a:ext uri="{FF2B5EF4-FFF2-40B4-BE49-F238E27FC236}">
                  <a16:creationId xmlns:a16="http://schemas.microsoft.com/office/drawing/2014/main" id="{A6F302F9-09AA-46B2-91B4-06081515E5B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73">
          <xdr14:nvContentPartPr>
            <xdr14:cNvPr id="572" name="Ink 571">
              <a:extLst>
                <a:ext uri="{FF2B5EF4-FFF2-40B4-BE49-F238E27FC236}">
                  <a16:creationId xmlns:a16="http://schemas.microsoft.com/office/drawing/2014/main" id="{6269F2ED-9AFA-4717-A8E7-D29888F1CAD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74">
          <xdr14:nvContentPartPr>
            <xdr14:cNvPr id="573" name="Ink 572">
              <a:extLst>
                <a:ext uri="{FF2B5EF4-FFF2-40B4-BE49-F238E27FC236}">
                  <a16:creationId xmlns:a16="http://schemas.microsoft.com/office/drawing/2014/main" id="{73CAB309-833B-46A3-AEB9-85FE559D1DE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75">
          <xdr14:nvContentPartPr>
            <xdr14:cNvPr id="574" name="Ink 573">
              <a:extLst>
                <a:ext uri="{FF2B5EF4-FFF2-40B4-BE49-F238E27FC236}">
                  <a16:creationId xmlns:a16="http://schemas.microsoft.com/office/drawing/2014/main" id="{C70C7289-36AD-437B-AD14-CF21C2FBAB3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76">
          <xdr14:nvContentPartPr>
            <xdr14:cNvPr id="575" name="Ink 574">
              <a:extLst>
                <a:ext uri="{FF2B5EF4-FFF2-40B4-BE49-F238E27FC236}">
                  <a16:creationId xmlns:a16="http://schemas.microsoft.com/office/drawing/2014/main" id="{FD518A77-EA6F-4F1E-A276-863B0117E97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77">
          <xdr14:nvContentPartPr>
            <xdr14:cNvPr id="576" name="Ink 575">
              <a:extLst>
                <a:ext uri="{FF2B5EF4-FFF2-40B4-BE49-F238E27FC236}">
                  <a16:creationId xmlns:a16="http://schemas.microsoft.com/office/drawing/2014/main" id="{096220CB-FE3C-4D1E-8BF2-CE0E56ED016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78">
          <xdr14:nvContentPartPr>
            <xdr14:cNvPr id="577" name="Ink 576">
              <a:extLst>
                <a:ext uri="{FF2B5EF4-FFF2-40B4-BE49-F238E27FC236}">
                  <a16:creationId xmlns:a16="http://schemas.microsoft.com/office/drawing/2014/main" id="{0F76311F-3C57-4BB6-97D9-74A8860CAD7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79">
          <xdr14:nvContentPartPr>
            <xdr14:cNvPr id="578" name="Ink 577">
              <a:extLst>
                <a:ext uri="{FF2B5EF4-FFF2-40B4-BE49-F238E27FC236}">
                  <a16:creationId xmlns:a16="http://schemas.microsoft.com/office/drawing/2014/main" id="{AB66F83F-FDD9-4682-BCC3-889132A2D1E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80">
          <xdr14:nvContentPartPr>
            <xdr14:cNvPr id="579" name="Ink 578">
              <a:extLst>
                <a:ext uri="{FF2B5EF4-FFF2-40B4-BE49-F238E27FC236}">
                  <a16:creationId xmlns:a16="http://schemas.microsoft.com/office/drawing/2014/main" id="{E62B13C8-5BB0-4555-AB24-0F869FA02B4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81">
          <xdr14:nvContentPartPr>
            <xdr14:cNvPr id="580" name="Ink 579">
              <a:extLst>
                <a:ext uri="{FF2B5EF4-FFF2-40B4-BE49-F238E27FC236}">
                  <a16:creationId xmlns:a16="http://schemas.microsoft.com/office/drawing/2014/main" id="{E29EF0A5-CF2D-4C96-AA3E-37460C3F8C8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82">
          <xdr14:nvContentPartPr>
            <xdr14:cNvPr id="581" name="Ink 580">
              <a:extLst>
                <a:ext uri="{FF2B5EF4-FFF2-40B4-BE49-F238E27FC236}">
                  <a16:creationId xmlns:a16="http://schemas.microsoft.com/office/drawing/2014/main" id="{E6765CF4-698E-4A48-AD2C-79475A4470E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83">
          <xdr14:nvContentPartPr>
            <xdr14:cNvPr id="582" name="Ink 581">
              <a:extLst>
                <a:ext uri="{FF2B5EF4-FFF2-40B4-BE49-F238E27FC236}">
                  <a16:creationId xmlns:a16="http://schemas.microsoft.com/office/drawing/2014/main" id="{816F99F5-EC67-47C0-ADCC-C95ADE5FC33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84">
          <xdr14:nvContentPartPr>
            <xdr14:cNvPr id="583" name="Ink 582">
              <a:extLst>
                <a:ext uri="{FF2B5EF4-FFF2-40B4-BE49-F238E27FC236}">
                  <a16:creationId xmlns:a16="http://schemas.microsoft.com/office/drawing/2014/main" id="{2DF7B2D8-135E-4390-BCEE-0D2F35DF1AC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85">
          <xdr14:nvContentPartPr>
            <xdr14:cNvPr id="584" name="Ink 583">
              <a:extLst>
                <a:ext uri="{FF2B5EF4-FFF2-40B4-BE49-F238E27FC236}">
                  <a16:creationId xmlns:a16="http://schemas.microsoft.com/office/drawing/2014/main" id="{77C99FB9-E939-4C24-A05F-2A3827EAFE2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86">
          <xdr14:nvContentPartPr>
            <xdr14:cNvPr id="585" name="Ink 584">
              <a:extLst>
                <a:ext uri="{FF2B5EF4-FFF2-40B4-BE49-F238E27FC236}">
                  <a16:creationId xmlns:a16="http://schemas.microsoft.com/office/drawing/2014/main" id="{30827AC4-E92C-4EF8-B30E-951D9D12916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87">
          <xdr14:nvContentPartPr>
            <xdr14:cNvPr id="586" name="Ink 585">
              <a:extLst>
                <a:ext uri="{FF2B5EF4-FFF2-40B4-BE49-F238E27FC236}">
                  <a16:creationId xmlns:a16="http://schemas.microsoft.com/office/drawing/2014/main" id="{5D1F81E8-885B-4E49-9DC9-F6FCDC45EC6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88">
          <xdr14:nvContentPartPr>
            <xdr14:cNvPr id="587" name="Ink 586">
              <a:extLst>
                <a:ext uri="{FF2B5EF4-FFF2-40B4-BE49-F238E27FC236}">
                  <a16:creationId xmlns:a16="http://schemas.microsoft.com/office/drawing/2014/main" id="{C3762EA1-B3EC-4C25-AF6F-2D68E500455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89">
          <xdr14:nvContentPartPr>
            <xdr14:cNvPr id="588" name="Ink 587">
              <a:extLst>
                <a:ext uri="{FF2B5EF4-FFF2-40B4-BE49-F238E27FC236}">
                  <a16:creationId xmlns:a16="http://schemas.microsoft.com/office/drawing/2014/main" id="{5A487B74-712E-4334-9F27-509ACB65421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90">
          <xdr14:nvContentPartPr>
            <xdr14:cNvPr id="589" name="Ink 588">
              <a:extLst>
                <a:ext uri="{FF2B5EF4-FFF2-40B4-BE49-F238E27FC236}">
                  <a16:creationId xmlns:a16="http://schemas.microsoft.com/office/drawing/2014/main" id="{C624DEB8-DF2F-4548-8180-E4FF562F7B7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91">
          <xdr14:nvContentPartPr>
            <xdr14:cNvPr id="590" name="Ink 589">
              <a:extLst>
                <a:ext uri="{FF2B5EF4-FFF2-40B4-BE49-F238E27FC236}">
                  <a16:creationId xmlns:a16="http://schemas.microsoft.com/office/drawing/2014/main" id="{3E8037F1-9EB4-413D-B63E-329E199EEA9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92">
          <xdr14:nvContentPartPr>
            <xdr14:cNvPr id="591" name="Ink 590">
              <a:extLst>
                <a:ext uri="{FF2B5EF4-FFF2-40B4-BE49-F238E27FC236}">
                  <a16:creationId xmlns:a16="http://schemas.microsoft.com/office/drawing/2014/main" id="{039DCC50-33C3-4519-BE93-AE4A7797D2E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93">
          <xdr14:nvContentPartPr>
            <xdr14:cNvPr id="592" name="Ink 591">
              <a:extLst>
                <a:ext uri="{FF2B5EF4-FFF2-40B4-BE49-F238E27FC236}">
                  <a16:creationId xmlns:a16="http://schemas.microsoft.com/office/drawing/2014/main" id="{992BE887-750B-4483-84C7-8F58B69B7A7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94">
          <xdr14:nvContentPartPr>
            <xdr14:cNvPr id="593" name="Ink 592">
              <a:extLst>
                <a:ext uri="{FF2B5EF4-FFF2-40B4-BE49-F238E27FC236}">
                  <a16:creationId xmlns:a16="http://schemas.microsoft.com/office/drawing/2014/main" id="{85EB7399-2CDC-4B27-A00C-BB5F1FB4B10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95">
          <xdr14:nvContentPartPr>
            <xdr14:cNvPr id="594" name="Ink 593">
              <a:extLst>
                <a:ext uri="{FF2B5EF4-FFF2-40B4-BE49-F238E27FC236}">
                  <a16:creationId xmlns:a16="http://schemas.microsoft.com/office/drawing/2014/main" id="{A5AA6F75-2845-4CE8-8405-D2D51394346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96">
          <xdr14:nvContentPartPr>
            <xdr14:cNvPr id="595" name="Ink 594">
              <a:extLst>
                <a:ext uri="{FF2B5EF4-FFF2-40B4-BE49-F238E27FC236}">
                  <a16:creationId xmlns:a16="http://schemas.microsoft.com/office/drawing/2014/main" id="{6D5C4396-EC0C-47D1-9EE8-BC707550CBB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97">
          <xdr14:nvContentPartPr>
            <xdr14:cNvPr id="596" name="Ink 595">
              <a:extLst>
                <a:ext uri="{FF2B5EF4-FFF2-40B4-BE49-F238E27FC236}">
                  <a16:creationId xmlns:a16="http://schemas.microsoft.com/office/drawing/2014/main" id="{CC24BEA4-367C-43B1-8B10-B2E2B2725B9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98">
          <xdr14:nvContentPartPr>
            <xdr14:cNvPr id="597" name="Ink 596">
              <a:extLst>
                <a:ext uri="{FF2B5EF4-FFF2-40B4-BE49-F238E27FC236}">
                  <a16:creationId xmlns:a16="http://schemas.microsoft.com/office/drawing/2014/main" id="{ECE240C2-2441-4443-90F9-B462B78EC76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99">
          <xdr14:nvContentPartPr>
            <xdr14:cNvPr id="598" name="Ink 597">
              <a:extLst>
                <a:ext uri="{FF2B5EF4-FFF2-40B4-BE49-F238E27FC236}">
                  <a16:creationId xmlns:a16="http://schemas.microsoft.com/office/drawing/2014/main" id="{6E6444B4-9645-4AE1-B8F5-C0DAE0C3F03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00">
          <xdr14:nvContentPartPr>
            <xdr14:cNvPr id="599" name="Ink 598">
              <a:extLst>
                <a:ext uri="{FF2B5EF4-FFF2-40B4-BE49-F238E27FC236}">
                  <a16:creationId xmlns:a16="http://schemas.microsoft.com/office/drawing/2014/main" id="{1EBC2EE3-01AB-4579-8513-AE647C77988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01">
          <xdr14:nvContentPartPr>
            <xdr14:cNvPr id="600" name="Ink 599">
              <a:extLst>
                <a:ext uri="{FF2B5EF4-FFF2-40B4-BE49-F238E27FC236}">
                  <a16:creationId xmlns:a16="http://schemas.microsoft.com/office/drawing/2014/main" id="{A8800CC4-6600-4691-A659-0C1B6A8127D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02">
          <xdr14:nvContentPartPr>
            <xdr14:cNvPr id="601" name="Ink 600">
              <a:extLst>
                <a:ext uri="{FF2B5EF4-FFF2-40B4-BE49-F238E27FC236}">
                  <a16:creationId xmlns:a16="http://schemas.microsoft.com/office/drawing/2014/main" id="{3B9AAEB1-0C72-4524-AE6C-5DDF7796847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03">
          <xdr14:nvContentPartPr>
            <xdr14:cNvPr id="602" name="Ink 601">
              <a:extLst>
                <a:ext uri="{FF2B5EF4-FFF2-40B4-BE49-F238E27FC236}">
                  <a16:creationId xmlns:a16="http://schemas.microsoft.com/office/drawing/2014/main" id="{D6868BDC-7391-4E86-8B7A-54B71ABBE7A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04">
          <xdr14:nvContentPartPr>
            <xdr14:cNvPr id="603" name="Ink 602">
              <a:extLst>
                <a:ext uri="{FF2B5EF4-FFF2-40B4-BE49-F238E27FC236}">
                  <a16:creationId xmlns:a16="http://schemas.microsoft.com/office/drawing/2014/main" id="{6A71ECDC-B726-47FB-B518-AC0475E4192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05">
          <xdr14:nvContentPartPr>
            <xdr14:cNvPr id="604" name="Ink 603">
              <a:extLst>
                <a:ext uri="{FF2B5EF4-FFF2-40B4-BE49-F238E27FC236}">
                  <a16:creationId xmlns:a16="http://schemas.microsoft.com/office/drawing/2014/main" id="{DADE7A55-7B6B-41DF-A076-3FD1C91D987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06">
          <xdr14:nvContentPartPr>
            <xdr14:cNvPr id="605" name="Ink 604">
              <a:extLst>
                <a:ext uri="{FF2B5EF4-FFF2-40B4-BE49-F238E27FC236}">
                  <a16:creationId xmlns:a16="http://schemas.microsoft.com/office/drawing/2014/main" id="{FEBB7CBB-AB4F-4525-BD98-41FADE504CD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07">
          <xdr14:nvContentPartPr>
            <xdr14:cNvPr id="606" name="Ink 605">
              <a:extLst>
                <a:ext uri="{FF2B5EF4-FFF2-40B4-BE49-F238E27FC236}">
                  <a16:creationId xmlns:a16="http://schemas.microsoft.com/office/drawing/2014/main" id="{BE03C8B8-38D0-479B-ABB5-8AF61BE35E8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08">
          <xdr14:nvContentPartPr>
            <xdr14:cNvPr id="607" name="Ink 606">
              <a:extLst>
                <a:ext uri="{FF2B5EF4-FFF2-40B4-BE49-F238E27FC236}">
                  <a16:creationId xmlns:a16="http://schemas.microsoft.com/office/drawing/2014/main" id="{6ABED15A-9209-40D2-BE5F-03768D632B5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09">
          <xdr14:nvContentPartPr>
            <xdr14:cNvPr id="608" name="Ink 607">
              <a:extLst>
                <a:ext uri="{FF2B5EF4-FFF2-40B4-BE49-F238E27FC236}">
                  <a16:creationId xmlns:a16="http://schemas.microsoft.com/office/drawing/2014/main" id="{DFE16AFE-387F-4672-B70B-2668C7C6040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10">
          <xdr14:nvContentPartPr>
            <xdr14:cNvPr id="609" name="Ink 608">
              <a:extLst>
                <a:ext uri="{FF2B5EF4-FFF2-40B4-BE49-F238E27FC236}">
                  <a16:creationId xmlns:a16="http://schemas.microsoft.com/office/drawing/2014/main" id="{E8E9ADA9-519E-4EB8-B650-C72DBBF7448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11">
          <xdr14:nvContentPartPr>
            <xdr14:cNvPr id="610" name="Ink 609">
              <a:extLst>
                <a:ext uri="{FF2B5EF4-FFF2-40B4-BE49-F238E27FC236}">
                  <a16:creationId xmlns:a16="http://schemas.microsoft.com/office/drawing/2014/main" id="{F1CAB07D-8B4F-4C1B-B184-4AEB3AE5FC9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12">
          <xdr14:nvContentPartPr>
            <xdr14:cNvPr id="611" name="Ink 610">
              <a:extLst>
                <a:ext uri="{FF2B5EF4-FFF2-40B4-BE49-F238E27FC236}">
                  <a16:creationId xmlns:a16="http://schemas.microsoft.com/office/drawing/2014/main" id="{39C2287F-8719-4EA9-80EA-1572A328599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13">
          <xdr14:nvContentPartPr>
            <xdr14:cNvPr id="612" name="Ink 611">
              <a:extLst>
                <a:ext uri="{FF2B5EF4-FFF2-40B4-BE49-F238E27FC236}">
                  <a16:creationId xmlns:a16="http://schemas.microsoft.com/office/drawing/2014/main" id="{092092CD-0A7B-4A90-B481-42125514529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14">
          <xdr14:nvContentPartPr>
            <xdr14:cNvPr id="613" name="Ink 612">
              <a:extLst>
                <a:ext uri="{FF2B5EF4-FFF2-40B4-BE49-F238E27FC236}">
                  <a16:creationId xmlns:a16="http://schemas.microsoft.com/office/drawing/2014/main" id="{180FB391-B2F5-4516-9FD2-5B448B4C9B7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15">
          <xdr14:nvContentPartPr>
            <xdr14:cNvPr id="614" name="Ink 613">
              <a:extLst>
                <a:ext uri="{FF2B5EF4-FFF2-40B4-BE49-F238E27FC236}">
                  <a16:creationId xmlns:a16="http://schemas.microsoft.com/office/drawing/2014/main" id="{D1B003FE-9C9C-4332-8082-28D7F2E35DA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16">
          <xdr14:nvContentPartPr>
            <xdr14:cNvPr id="615" name="Ink 614">
              <a:extLst>
                <a:ext uri="{FF2B5EF4-FFF2-40B4-BE49-F238E27FC236}">
                  <a16:creationId xmlns:a16="http://schemas.microsoft.com/office/drawing/2014/main" id="{19606F92-2BAA-48E2-903A-7FCFBD03C97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17">
          <xdr14:nvContentPartPr>
            <xdr14:cNvPr id="616" name="Ink 615">
              <a:extLst>
                <a:ext uri="{FF2B5EF4-FFF2-40B4-BE49-F238E27FC236}">
                  <a16:creationId xmlns:a16="http://schemas.microsoft.com/office/drawing/2014/main" id="{BCD7E9DC-0102-49EA-BA09-809EB91E5FA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18">
          <xdr14:nvContentPartPr>
            <xdr14:cNvPr id="617" name="Ink 616">
              <a:extLst>
                <a:ext uri="{FF2B5EF4-FFF2-40B4-BE49-F238E27FC236}">
                  <a16:creationId xmlns:a16="http://schemas.microsoft.com/office/drawing/2014/main" id="{BCB9DDC7-8DCB-4AC5-92B8-C9753E5BECE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19">
          <xdr14:nvContentPartPr>
            <xdr14:cNvPr id="618" name="Ink 617">
              <a:extLst>
                <a:ext uri="{FF2B5EF4-FFF2-40B4-BE49-F238E27FC236}">
                  <a16:creationId xmlns:a16="http://schemas.microsoft.com/office/drawing/2014/main" id="{483B722C-6960-4F3A-9612-F542A8872DE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20">
          <xdr14:nvContentPartPr>
            <xdr14:cNvPr id="619" name="Ink 618">
              <a:extLst>
                <a:ext uri="{FF2B5EF4-FFF2-40B4-BE49-F238E27FC236}">
                  <a16:creationId xmlns:a16="http://schemas.microsoft.com/office/drawing/2014/main" id="{7DF46976-7A13-4C07-9498-F395E6D0C9F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21">
          <xdr14:nvContentPartPr>
            <xdr14:cNvPr id="620" name="Ink 619">
              <a:extLst>
                <a:ext uri="{FF2B5EF4-FFF2-40B4-BE49-F238E27FC236}">
                  <a16:creationId xmlns:a16="http://schemas.microsoft.com/office/drawing/2014/main" id="{69B4BC57-1AD0-4C3F-882F-55BE0F94152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22">
          <xdr14:nvContentPartPr>
            <xdr14:cNvPr id="621" name="Ink 620">
              <a:extLst>
                <a:ext uri="{FF2B5EF4-FFF2-40B4-BE49-F238E27FC236}">
                  <a16:creationId xmlns:a16="http://schemas.microsoft.com/office/drawing/2014/main" id="{21D8A559-ABB8-456B-B7CA-71C4B35AB20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23">
          <xdr14:nvContentPartPr>
            <xdr14:cNvPr id="622" name="Ink 621">
              <a:extLst>
                <a:ext uri="{FF2B5EF4-FFF2-40B4-BE49-F238E27FC236}">
                  <a16:creationId xmlns:a16="http://schemas.microsoft.com/office/drawing/2014/main" id="{B88AF73F-65F1-4447-9703-023134D4B11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24">
          <xdr14:nvContentPartPr>
            <xdr14:cNvPr id="623" name="Ink 622">
              <a:extLst>
                <a:ext uri="{FF2B5EF4-FFF2-40B4-BE49-F238E27FC236}">
                  <a16:creationId xmlns:a16="http://schemas.microsoft.com/office/drawing/2014/main" id="{3A98B67A-3377-4384-A32C-06AF41181A0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25">
          <xdr14:nvContentPartPr>
            <xdr14:cNvPr id="624" name="Ink 623">
              <a:extLst>
                <a:ext uri="{FF2B5EF4-FFF2-40B4-BE49-F238E27FC236}">
                  <a16:creationId xmlns:a16="http://schemas.microsoft.com/office/drawing/2014/main" id="{9DC61458-F29C-49F7-86F0-F9305AE5AA6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26">
          <xdr14:nvContentPartPr>
            <xdr14:cNvPr id="625" name="Ink 624">
              <a:extLst>
                <a:ext uri="{FF2B5EF4-FFF2-40B4-BE49-F238E27FC236}">
                  <a16:creationId xmlns:a16="http://schemas.microsoft.com/office/drawing/2014/main" id="{C635DD76-7DB2-4F07-854F-86835E0D4B7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27">
          <xdr14:nvContentPartPr>
            <xdr14:cNvPr id="626" name="Ink 625">
              <a:extLst>
                <a:ext uri="{FF2B5EF4-FFF2-40B4-BE49-F238E27FC236}">
                  <a16:creationId xmlns:a16="http://schemas.microsoft.com/office/drawing/2014/main" id="{F838BA5C-C4DD-41F2-8A95-BA74CDF701A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28">
          <xdr14:nvContentPartPr>
            <xdr14:cNvPr id="627" name="Ink 626">
              <a:extLst>
                <a:ext uri="{FF2B5EF4-FFF2-40B4-BE49-F238E27FC236}">
                  <a16:creationId xmlns:a16="http://schemas.microsoft.com/office/drawing/2014/main" id="{95127413-3DE7-4A77-B11F-2EDF87F95FD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29">
          <xdr14:nvContentPartPr>
            <xdr14:cNvPr id="628" name="Ink 627">
              <a:extLst>
                <a:ext uri="{FF2B5EF4-FFF2-40B4-BE49-F238E27FC236}">
                  <a16:creationId xmlns:a16="http://schemas.microsoft.com/office/drawing/2014/main" id="{D34B45D8-A7B6-47CC-84F7-61D310419E5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30">
          <xdr14:nvContentPartPr>
            <xdr14:cNvPr id="629" name="Ink 628">
              <a:extLst>
                <a:ext uri="{FF2B5EF4-FFF2-40B4-BE49-F238E27FC236}">
                  <a16:creationId xmlns:a16="http://schemas.microsoft.com/office/drawing/2014/main" id="{6611E7DC-F001-4D6D-B248-E99645003AF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31">
          <xdr14:nvContentPartPr>
            <xdr14:cNvPr id="630" name="Ink 629">
              <a:extLst>
                <a:ext uri="{FF2B5EF4-FFF2-40B4-BE49-F238E27FC236}">
                  <a16:creationId xmlns:a16="http://schemas.microsoft.com/office/drawing/2014/main" id="{589C5682-CEF1-4177-A8EF-39442961787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32">
          <xdr14:nvContentPartPr>
            <xdr14:cNvPr id="631" name="Ink 630">
              <a:extLst>
                <a:ext uri="{FF2B5EF4-FFF2-40B4-BE49-F238E27FC236}">
                  <a16:creationId xmlns:a16="http://schemas.microsoft.com/office/drawing/2014/main" id="{5957D5D5-A623-4316-9573-94C9B7921F8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33">
          <xdr14:nvContentPartPr>
            <xdr14:cNvPr id="632" name="Ink 631">
              <a:extLst>
                <a:ext uri="{FF2B5EF4-FFF2-40B4-BE49-F238E27FC236}">
                  <a16:creationId xmlns:a16="http://schemas.microsoft.com/office/drawing/2014/main" id="{BDEE112E-DF15-4AFB-B9C9-B5547E1717C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34">
          <xdr14:nvContentPartPr>
            <xdr14:cNvPr id="633" name="Ink 632">
              <a:extLst>
                <a:ext uri="{FF2B5EF4-FFF2-40B4-BE49-F238E27FC236}">
                  <a16:creationId xmlns:a16="http://schemas.microsoft.com/office/drawing/2014/main" id="{F936B3E3-36EE-426A-B730-F3046434A7E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35">
          <xdr14:nvContentPartPr>
            <xdr14:cNvPr id="634" name="Ink 633">
              <a:extLst>
                <a:ext uri="{FF2B5EF4-FFF2-40B4-BE49-F238E27FC236}">
                  <a16:creationId xmlns:a16="http://schemas.microsoft.com/office/drawing/2014/main" id="{302EB8E8-5208-44D7-B3E1-7EA99C81728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36">
          <xdr14:nvContentPartPr>
            <xdr14:cNvPr id="635" name="Ink 634">
              <a:extLst>
                <a:ext uri="{FF2B5EF4-FFF2-40B4-BE49-F238E27FC236}">
                  <a16:creationId xmlns:a16="http://schemas.microsoft.com/office/drawing/2014/main" id="{52B04D73-08E6-4D00-8351-F884284653C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37">
          <xdr14:nvContentPartPr>
            <xdr14:cNvPr id="636" name="Ink 635">
              <a:extLst>
                <a:ext uri="{FF2B5EF4-FFF2-40B4-BE49-F238E27FC236}">
                  <a16:creationId xmlns:a16="http://schemas.microsoft.com/office/drawing/2014/main" id="{E40767EB-F23C-4923-86E6-2DF10BC8427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38">
          <xdr14:nvContentPartPr>
            <xdr14:cNvPr id="637" name="Ink 636">
              <a:extLst>
                <a:ext uri="{FF2B5EF4-FFF2-40B4-BE49-F238E27FC236}">
                  <a16:creationId xmlns:a16="http://schemas.microsoft.com/office/drawing/2014/main" id="{2DA12EF6-F2AF-431B-B08E-5B0CA0FD95A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39">
          <xdr14:nvContentPartPr>
            <xdr14:cNvPr id="638" name="Ink 637">
              <a:extLst>
                <a:ext uri="{FF2B5EF4-FFF2-40B4-BE49-F238E27FC236}">
                  <a16:creationId xmlns:a16="http://schemas.microsoft.com/office/drawing/2014/main" id="{7FBADA9D-F22E-40DF-80D2-14F4AD2A84B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40">
          <xdr14:nvContentPartPr>
            <xdr14:cNvPr id="639" name="Ink 638">
              <a:extLst>
                <a:ext uri="{FF2B5EF4-FFF2-40B4-BE49-F238E27FC236}">
                  <a16:creationId xmlns:a16="http://schemas.microsoft.com/office/drawing/2014/main" id="{E061F890-12A0-480F-8F3D-6C5FFE38130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41">
          <xdr14:nvContentPartPr>
            <xdr14:cNvPr id="640" name="Ink 639">
              <a:extLst>
                <a:ext uri="{FF2B5EF4-FFF2-40B4-BE49-F238E27FC236}">
                  <a16:creationId xmlns:a16="http://schemas.microsoft.com/office/drawing/2014/main" id="{5CFC95FB-C5DC-4CDF-B901-2D5170988EE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42">
          <xdr14:nvContentPartPr>
            <xdr14:cNvPr id="641" name="Ink 640">
              <a:extLst>
                <a:ext uri="{FF2B5EF4-FFF2-40B4-BE49-F238E27FC236}">
                  <a16:creationId xmlns:a16="http://schemas.microsoft.com/office/drawing/2014/main" id="{7AC6FD20-C486-4BF5-BBB9-A222A0EB5A7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43">
          <xdr14:nvContentPartPr>
            <xdr14:cNvPr id="642" name="Ink 641">
              <a:extLst>
                <a:ext uri="{FF2B5EF4-FFF2-40B4-BE49-F238E27FC236}">
                  <a16:creationId xmlns:a16="http://schemas.microsoft.com/office/drawing/2014/main" id="{338A7FA5-1BD9-486F-9E41-2F0E459C23C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44">
          <xdr14:nvContentPartPr>
            <xdr14:cNvPr id="643" name="Ink 642">
              <a:extLst>
                <a:ext uri="{FF2B5EF4-FFF2-40B4-BE49-F238E27FC236}">
                  <a16:creationId xmlns:a16="http://schemas.microsoft.com/office/drawing/2014/main" id="{FA7E6311-42F6-4E5E-9F2B-C23648565B0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45">
          <xdr14:nvContentPartPr>
            <xdr14:cNvPr id="644" name="Ink 643">
              <a:extLst>
                <a:ext uri="{FF2B5EF4-FFF2-40B4-BE49-F238E27FC236}">
                  <a16:creationId xmlns:a16="http://schemas.microsoft.com/office/drawing/2014/main" id="{4B14BF32-6768-42D5-B0BC-57FAEEF92CB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46">
          <xdr14:nvContentPartPr>
            <xdr14:cNvPr id="645" name="Ink 644">
              <a:extLst>
                <a:ext uri="{FF2B5EF4-FFF2-40B4-BE49-F238E27FC236}">
                  <a16:creationId xmlns:a16="http://schemas.microsoft.com/office/drawing/2014/main" id="{7B43C021-64A0-47A3-9AAE-197F8821CBD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47">
          <xdr14:nvContentPartPr>
            <xdr14:cNvPr id="646" name="Ink 645">
              <a:extLst>
                <a:ext uri="{FF2B5EF4-FFF2-40B4-BE49-F238E27FC236}">
                  <a16:creationId xmlns:a16="http://schemas.microsoft.com/office/drawing/2014/main" id="{D61C9FC3-F398-45AA-AC27-1190D77058D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48">
          <xdr14:nvContentPartPr>
            <xdr14:cNvPr id="647" name="Ink 646">
              <a:extLst>
                <a:ext uri="{FF2B5EF4-FFF2-40B4-BE49-F238E27FC236}">
                  <a16:creationId xmlns:a16="http://schemas.microsoft.com/office/drawing/2014/main" id="{07EC899C-FD5C-4578-9737-5804CA13091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49">
          <xdr14:nvContentPartPr>
            <xdr14:cNvPr id="648" name="Ink 647">
              <a:extLst>
                <a:ext uri="{FF2B5EF4-FFF2-40B4-BE49-F238E27FC236}">
                  <a16:creationId xmlns:a16="http://schemas.microsoft.com/office/drawing/2014/main" id="{ECFB0C10-B065-4B0A-9999-C37582DE18B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50">
          <xdr14:nvContentPartPr>
            <xdr14:cNvPr id="649" name="Ink 648">
              <a:extLst>
                <a:ext uri="{FF2B5EF4-FFF2-40B4-BE49-F238E27FC236}">
                  <a16:creationId xmlns:a16="http://schemas.microsoft.com/office/drawing/2014/main" id="{CE2065EF-5EB3-4B3E-96B8-D2B1632C136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51">
          <xdr14:nvContentPartPr>
            <xdr14:cNvPr id="650" name="Ink 649">
              <a:extLst>
                <a:ext uri="{FF2B5EF4-FFF2-40B4-BE49-F238E27FC236}">
                  <a16:creationId xmlns:a16="http://schemas.microsoft.com/office/drawing/2014/main" id="{D6684B7E-85C3-4EDC-B29D-A2C1D8A6655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52">
          <xdr14:nvContentPartPr>
            <xdr14:cNvPr id="651" name="Ink 650">
              <a:extLst>
                <a:ext uri="{FF2B5EF4-FFF2-40B4-BE49-F238E27FC236}">
                  <a16:creationId xmlns:a16="http://schemas.microsoft.com/office/drawing/2014/main" id="{8B0C4549-242F-4C34-B802-DC37B541FCE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53">
          <xdr14:nvContentPartPr>
            <xdr14:cNvPr id="652" name="Ink 651">
              <a:extLst>
                <a:ext uri="{FF2B5EF4-FFF2-40B4-BE49-F238E27FC236}">
                  <a16:creationId xmlns:a16="http://schemas.microsoft.com/office/drawing/2014/main" id="{C40518AB-A691-423F-A9ED-2E500FB0F2D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54">
          <xdr14:nvContentPartPr>
            <xdr14:cNvPr id="653" name="Ink 652">
              <a:extLst>
                <a:ext uri="{FF2B5EF4-FFF2-40B4-BE49-F238E27FC236}">
                  <a16:creationId xmlns:a16="http://schemas.microsoft.com/office/drawing/2014/main" id="{C8DF2FBB-35F8-49A2-80AE-447FED1EB56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55">
          <xdr14:nvContentPartPr>
            <xdr14:cNvPr id="654" name="Ink 653">
              <a:extLst>
                <a:ext uri="{FF2B5EF4-FFF2-40B4-BE49-F238E27FC236}">
                  <a16:creationId xmlns:a16="http://schemas.microsoft.com/office/drawing/2014/main" id="{3FDCA809-242A-4D15-8925-0C2FE268C6F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56">
          <xdr14:nvContentPartPr>
            <xdr14:cNvPr id="655" name="Ink 654">
              <a:extLst>
                <a:ext uri="{FF2B5EF4-FFF2-40B4-BE49-F238E27FC236}">
                  <a16:creationId xmlns:a16="http://schemas.microsoft.com/office/drawing/2014/main" id="{21CD1A2B-EA9A-4EEA-AACB-C964B19CF26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57">
          <xdr14:nvContentPartPr>
            <xdr14:cNvPr id="656" name="Ink 655">
              <a:extLst>
                <a:ext uri="{FF2B5EF4-FFF2-40B4-BE49-F238E27FC236}">
                  <a16:creationId xmlns:a16="http://schemas.microsoft.com/office/drawing/2014/main" id="{B82B73CF-AD5D-483C-A35B-D067F8A2BBF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58">
          <xdr14:nvContentPartPr>
            <xdr14:cNvPr id="657" name="Ink 656">
              <a:extLst>
                <a:ext uri="{FF2B5EF4-FFF2-40B4-BE49-F238E27FC236}">
                  <a16:creationId xmlns:a16="http://schemas.microsoft.com/office/drawing/2014/main" id="{86E0F5A7-8C7E-4420-A792-28037B193F5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59">
          <xdr14:nvContentPartPr>
            <xdr14:cNvPr id="658" name="Ink 657">
              <a:extLst>
                <a:ext uri="{FF2B5EF4-FFF2-40B4-BE49-F238E27FC236}">
                  <a16:creationId xmlns:a16="http://schemas.microsoft.com/office/drawing/2014/main" id="{6A44CE9E-E58D-4E7C-B21E-BBDA49EC4CB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60">
          <xdr14:nvContentPartPr>
            <xdr14:cNvPr id="659" name="Ink 658">
              <a:extLst>
                <a:ext uri="{FF2B5EF4-FFF2-40B4-BE49-F238E27FC236}">
                  <a16:creationId xmlns:a16="http://schemas.microsoft.com/office/drawing/2014/main" id="{EDBB498B-43C4-4AE6-AD57-455003951CB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61">
          <xdr14:nvContentPartPr>
            <xdr14:cNvPr id="660" name="Ink 659">
              <a:extLst>
                <a:ext uri="{FF2B5EF4-FFF2-40B4-BE49-F238E27FC236}">
                  <a16:creationId xmlns:a16="http://schemas.microsoft.com/office/drawing/2014/main" id="{B4A35999-85F4-4F73-B815-2B6E1F2D126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62">
          <xdr14:nvContentPartPr>
            <xdr14:cNvPr id="661" name="Ink 660">
              <a:extLst>
                <a:ext uri="{FF2B5EF4-FFF2-40B4-BE49-F238E27FC236}">
                  <a16:creationId xmlns:a16="http://schemas.microsoft.com/office/drawing/2014/main" id="{DACAD0EE-4335-4DDC-943B-98B737A0D40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63">
          <xdr14:nvContentPartPr>
            <xdr14:cNvPr id="662" name="Ink 661">
              <a:extLst>
                <a:ext uri="{FF2B5EF4-FFF2-40B4-BE49-F238E27FC236}">
                  <a16:creationId xmlns:a16="http://schemas.microsoft.com/office/drawing/2014/main" id="{7CE6ADB0-D777-47F0-A425-70A247AB711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64">
          <xdr14:nvContentPartPr>
            <xdr14:cNvPr id="663" name="Ink 662">
              <a:extLst>
                <a:ext uri="{FF2B5EF4-FFF2-40B4-BE49-F238E27FC236}">
                  <a16:creationId xmlns:a16="http://schemas.microsoft.com/office/drawing/2014/main" id="{082D436D-BC77-4529-9231-9A303842078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65">
          <xdr14:nvContentPartPr>
            <xdr14:cNvPr id="664" name="Ink 663">
              <a:extLst>
                <a:ext uri="{FF2B5EF4-FFF2-40B4-BE49-F238E27FC236}">
                  <a16:creationId xmlns:a16="http://schemas.microsoft.com/office/drawing/2014/main" id="{5026222C-CB26-4BFF-8EF2-4AF4ACBB8D9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66">
          <xdr14:nvContentPartPr>
            <xdr14:cNvPr id="665" name="Ink 664">
              <a:extLst>
                <a:ext uri="{FF2B5EF4-FFF2-40B4-BE49-F238E27FC236}">
                  <a16:creationId xmlns:a16="http://schemas.microsoft.com/office/drawing/2014/main" id="{BA947988-4C53-4FCE-AE17-310A77D1A21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67">
          <xdr14:nvContentPartPr>
            <xdr14:cNvPr id="666" name="Ink 665">
              <a:extLst>
                <a:ext uri="{FF2B5EF4-FFF2-40B4-BE49-F238E27FC236}">
                  <a16:creationId xmlns:a16="http://schemas.microsoft.com/office/drawing/2014/main" id="{45589B17-BF40-4E93-8E1C-5CE0DA6CAB4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68">
          <xdr14:nvContentPartPr>
            <xdr14:cNvPr id="667" name="Ink 666">
              <a:extLst>
                <a:ext uri="{FF2B5EF4-FFF2-40B4-BE49-F238E27FC236}">
                  <a16:creationId xmlns:a16="http://schemas.microsoft.com/office/drawing/2014/main" id="{130855ED-A118-4D3F-8F26-608A96D6710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69">
          <xdr14:nvContentPartPr>
            <xdr14:cNvPr id="668" name="Ink 667">
              <a:extLst>
                <a:ext uri="{FF2B5EF4-FFF2-40B4-BE49-F238E27FC236}">
                  <a16:creationId xmlns:a16="http://schemas.microsoft.com/office/drawing/2014/main" id="{39660E1A-75CC-42AD-B92F-4B3A44682FD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70">
          <xdr14:nvContentPartPr>
            <xdr14:cNvPr id="669" name="Ink 668">
              <a:extLst>
                <a:ext uri="{FF2B5EF4-FFF2-40B4-BE49-F238E27FC236}">
                  <a16:creationId xmlns:a16="http://schemas.microsoft.com/office/drawing/2014/main" id="{EC521923-7333-4CC7-92E1-6D9CDE37166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71">
          <xdr14:nvContentPartPr>
            <xdr14:cNvPr id="670" name="Ink 669">
              <a:extLst>
                <a:ext uri="{FF2B5EF4-FFF2-40B4-BE49-F238E27FC236}">
                  <a16:creationId xmlns:a16="http://schemas.microsoft.com/office/drawing/2014/main" id="{58432556-0AA2-4298-B27F-44028D36959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72">
          <xdr14:nvContentPartPr>
            <xdr14:cNvPr id="671" name="Ink 670">
              <a:extLst>
                <a:ext uri="{FF2B5EF4-FFF2-40B4-BE49-F238E27FC236}">
                  <a16:creationId xmlns:a16="http://schemas.microsoft.com/office/drawing/2014/main" id="{0B16C8F7-5C08-43C7-8B9B-D97364C0380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73">
          <xdr14:nvContentPartPr>
            <xdr14:cNvPr id="672" name="Ink 671">
              <a:extLst>
                <a:ext uri="{FF2B5EF4-FFF2-40B4-BE49-F238E27FC236}">
                  <a16:creationId xmlns:a16="http://schemas.microsoft.com/office/drawing/2014/main" id="{C1C19A1A-3BB4-4DF8-9914-0EDA3FDF4E1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74">
          <xdr14:nvContentPartPr>
            <xdr14:cNvPr id="673" name="Ink 672">
              <a:extLst>
                <a:ext uri="{FF2B5EF4-FFF2-40B4-BE49-F238E27FC236}">
                  <a16:creationId xmlns:a16="http://schemas.microsoft.com/office/drawing/2014/main" id="{AE50BCD8-B924-401F-BF80-F13F5BCDBE0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75">
          <xdr14:nvContentPartPr>
            <xdr14:cNvPr id="674" name="Ink 673">
              <a:extLst>
                <a:ext uri="{FF2B5EF4-FFF2-40B4-BE49-F238E27FC236}">
                  <a16:creationId xmlns:a16="http://schemas.microsoft.com/office/drawing/2014/main" id="{8391A40E-5FFD-4201-85EA-5FF3A9B0E12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76">
          <xdr14:nvContentPartPr>
            <xdr14:cNvPr id="675" name="Ink 674">
              <a:extLst>
                <a:ext uri="{FF2B5EF4-FFF2-40B4-BE49-F238E27FC236}">
                  <a16:creationId xmlns:a16="http://schemas.microsoft.com/office/drawing/2014/main" id="{71ECAB3A-2881-465D-B0E3-5856A6C326B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77">
          <xdr14:nvContentPartPr>
            <xdr14:cNvPr id="676" name="Ink 675">
              <a:extLst>
                <a:ext uri="{FF2B5EF4-FFF2-40B4-BE49-F238E27FC236}">
                  <a16:creationId xmlns:a16="http://schemas.microsoft.com/office/drawing/2014/main" id="{E82DF15C-B0B3-4582-92FE-4112DF8BEEB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78">
          <xdr14:nvContentPartPr>
            <xdr14:cNvPr id="677" name="Ink 676">
              <a:extLst>
                <a:ext uri="{FF2B5EF4-FFF2-40B4-BE49-F238E27FC236}">
                  <a16:creationId xmlns:a16="http://schemas.microsoft.com/office/drawing/2014/main" id="{FA8E668A-236F-44B8-A9B8-259F1BEF905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79">
          <xdr14:nvContentPartPr>
            <xdr14:cNvPr id="678" name="Ink 677">
              <a:extLst>
                <a:ext uri="{FF2B5EF4-FFF2-40B4-BE49-F238E27FC236}">
                  <a16:creationId xmlns:a16="http://schemas.microsoft.com/office/drawing/2014/main" id="{B98DCC07-323D-4B7B-B691-DF3D20D5B07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80">
          <xdr14:nvContentPartPr>
            <xdr14:cNvPr id="679" name="Ink 678">
              <a:extLst>
                <a:ext uri="{FF2B5EF4-FFF2-40B4-BE49-F238E27FC236}">
                  <a16:creationId xmlns:a16="http://schemas.microsoft.com/office/drawing/2014/main" id="{F9FCE8DD-152E-4667-8E7B-A7AFA3AF745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81">
          <xdr14:nvContentPartPr>
            <xdr14:cNvPr id="680" name="Ink 679">
              <a:extLst>
                <a:ext uri="{FF2B5EF4-FFF2-40B4-BE49-F238E27FC236}">
                  <a16:creationId xmlns:a16="http://schemas.microsoft.com/office/drawing/2014/main" id="{331D23E4-4706-4429-BBE6-042EF8E7BC7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82">
          <xdr14:nvContentPartPr>
            <xdr14:cNvPr id="681" name="Ink 680">
              <a:extLst>
                <a:ext uri="{FF2B5EF4-FFF2-40B4-BE49-F238E27FC236}">
                  <a16:creationId xmlns:a16="http://schemas.microsoft.com/office/drawing/2014/main" id="{31DBADED-EAD2-4B5A-A353-4119C4E97CA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83">
          <xdr14:nvContentPartPr>
            <xdr14:cNvPr id="682" name="Ink 681">
              <a:extLst>
                <a:ext uri="{FF2B5EF4-FFF2-40B4-BE49-F238E27FC236}">
                  <a16:creationId xmlns:a16="http://schemas.microsoft.com/office/drawing/2014/main" id="{4A34A418-4595-4779-A525-943306EDB50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84">
          <xdr14:nvContentPartPr>
            <xdr14:cNvPr id="683" name="Ink 682">
              <a:extLst>
                <a:ext uri="{FF2B5EF4-FFF2-40B4-BE49-F238E27FC236}">
                  <a16:creationId xmlns:a16="http://schemas.microsoft.com/office/drawing/2014/main" id="{B552D6C1-D105-438D-AB63-EBA80543329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85">
          <xdr14:nvContentPartPr>
            <xdr14:cNvPr id="684" name="Ink 683">
              <a:extLst>
                <a:ext uri="{FF2B5EF4-FFF2-40B4-BE49-F238E27FC236}">
                  <a16:creationId xmlns:a16="http://schemas.microsoft.com/office/drawing/2014/main" id="{72E59282-84C4-436D-B9F0-28DE6C6B8F3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86">
          <xdr14:nvContentPartPr>
            <xdr14:cNvPr id="685" name="Ink 684">
              <a:extLst>
                <a:ext uri="{FF2B5EF4-FFF2-40B4-BE49-F238E27FC236}">
                  <a16:creationId xmlns:a16="http://schemas.microsoft.com/office/drawing/2014/main" id="{00237869-8FF0-4B18-A5DD-CED3A15E735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87">
          <xdr14:nvContentPartPr>
            <xdr14:cNvPr id="686" name="Ink 685">
              <a:extLst>
                <a:ext uri="{FF2B5EF4-FFF2-40B4-BE49-F238E27FC236}">
                  <a16:creationId xmlns:a16="http://schemas.microsoft.com/office/drawing/2014/main" id="{3A8A92D3-0D10-42AE-8002-614AD1B78E3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88">
          <xdr14:nvContentPartPr>
            <xdr14:cNvPr id="687" name="Ink 686">
              <a:extLst>
                <a:ext uri="{FF2B5EF4-FFF2-40B4-BE49-F238E27FC236}">
                  <a16:creationId xmlns:a16="http://schemas.microsoft.com/office/drawing/2014/main" id="{89F5D81A-1F23-42C9-94DF-1E9361FBBFF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89">
          <xdr14:nvContentPartPr>
            <xdr14:cNvPr id="688" name="Ink 687">
              <a:extLst>
                <a:ext uri="{FF2B5EF4-FFF2-40B4-BE49-F238E27FC236}">
                  <a16:creationId xmlns:a16="http://schemas.microsoft.com/office/drawing/2014/main" id="{FF76E91D-F3EE-4399-8F1B-B15DFAFC1BC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90">
          <xdr14:nvContentPartPr>
            <xdr14:cNvPr id="689" name="Ink 688">
              <a:extLst>
                <a:ext uri="{FF2B5EF4-FFF2-40B4-BE49-F238E27FC236}">
                  <a16:creationId xmlns:a16="http://schemas.microsoft.com/office/drawing/2014/main" id="{629A12C3-04C2-4A11-8D5B-B0CB38888EC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91">
          <xdr14:nvContentPartPr>
            <xdr14:cNvPr id="690" name="Ink 689">
              <a:extLst>
                <a:ext uri="{FF2B5EF4-FFF2-40B4-BE49-F238E27FC236}">
                  <a16:creationId xmlns:a16="http://schemas.microsoft.com/office/drawing/2014/main" id="{E9BB934B-31C0-4C76-B81D-6342A1B600A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92">
          <xdr14:nvContentPartPr>
            <xdr14:cNvPr id="691" name="Ink 690">
              <a:extLst>
                <a:ext uri="{FF2B5EF4-FFF2-40B4-BE49-F238E27FC236}">
                  <a16:creationId xmlns:a16="http://schemas.microsoft.com/office/drawing/2014/main" id="{C904DA1A-DAC1-4495-9820-75A83D6B968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93">
          <xdr14:nvContentPartPr>
            <xdr14:cNvPr id="692" name="Ink 691">
              <a:extLst>
                <a:ext uri="{FF2B5EF4-FFF2-40B4-BE49-F238E27FC236}">
                  <a16:creationId xmlns:a16="http://schemas.microsoft.com/office/drawing/2014/main" id="{257C1B10-AC8E-4844-BF56-C68364CE741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94">
          <xdr14:nvContentPartPr>
            <xdr14:cNvPr id="693" name="Ink 692">
              <a:extLst>
                <a:ext uri="{FF2B5EF4-FFF2-40B4-BE49-F238E27FC236}">
                  <a16:creationId xmlns:a16="http://schemas.microsoft.com/office/drawing/2014/main" id="{9AE946E8-F7F5-49C1-8D34-720529FACB4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95">
          <xdr14:nvContentPartPr>
            <xdr14:cNvPr id="694" name="Ink 693">
              <a:extLst>
                <a:ext uri="{FF2B5EF4-FFF2-40B4-BE49-F238E27FC236}">
                  <a16:creationId xmlns:a16="http://schemas.microsoft.com/office/drawing/2014/main" id="{B2B1D8E9-0B33-4139-9951-63991BBF732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96">
          <xdr14:nvContentPartPr>
            <xdr14:cNvPr id="695" name="Ink 694">
              <a:extLst>
                <a:ext uri="{FF2B5EF4-FFF2-40B4-BE49-F238E27FC236}">
                  <a16:creationId xmlns:a16="http://schemas.microsoft.com/office/drawing/2014/main" id="{457A4E1D-C04C-4B26-A0BC-2DD045CC257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97">
          <xdr14:nvContentPartPr>
            <xdr14:cNvPr id="696" name="Ink 695">
              <a:extLst>
                <a:ext uri="{FF2B5EF4-FFF2-40B4-BE49-F238E27FC236}">
                  <a16:creationId xmlns:a16="http://schemas.microsoft.com/office/drawing/2014/main" id="{7FD3CC71-14EF-4E96-8037-91E92DC1148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98">
          <xdr14:nvContentPartPr>
            <xdr14:cNvPr id="697" name="Ink 696">
              <a:extLst>
                <a:ext uri="{FF2B5EF4-FFF2-40B4-BE49-F238E27FC236}">
                  <a16:creationId xmlns:a16="http://schemas.microsoft.com/office/drawing/2014/main" id="{E25D62BF-854E-411C-98FA-AFFCB43E98B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99">
          <xdr14:nvContentPartPr>
            <xdr14:cNvPr id="698" name="Ink 697">
              <a:extLst>
                <a:ext uri="{FF2B5EF4-FFF2-40B4-BE49-F238E27FC236}">
                  <a16:creationId xmlns:a16="http://schemas.microsoft.com/office/drawing/2014/main" id="{E23D9B0D-D315-400D-B67D-152B6500B19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00">
          <xdr14:nvContentPartPr>
            <xdr14:cNvPr id="699" name="Ink 698">
              <a:extLst>
                <a:ext uri="{FF2B5EF4-FFF2-40B4-BE49-F238E27FC236}">
                  <a16:creationId xmlns:a16="http://schemas.microsoft.com/office/drawing/2014/main" id="{E0C39F23-C339-42CA-86EA-F0C220901CB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01">
          <xdr14:nvContentPartPr>
            <xdr14:cNvPr id="700" name="Ink 699">
              <a:extLst>
                <a:ext uri="{FF2B5EF4-FFF2-40B4-BE49-F238E27FC236}">
                  <a16:creationId xmlns:a16="http://schemas.microsoft.com/office/drawing/2014/main" id="{5924AA14-2A74-448B-9A79-1A9830F174D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02">
          <xdr14:nvContentPartPr>
            <xdr14:cNvPr id="701" name="Ink 700">
              <a:extLst>
                <a:ext uri="{FF2B5EF4-FFF2-40B4-BE49-F238E27FC236}">
                  <a16:creationId xmlns:a16="http://schemas.microsoft.com/office/drawing/2014/main" id="{D7788FCF-8F80-4B04-A8BC-77810CFBCFC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03">
          <xdr14:nvContentPartPr>
            <xdr14:cNvPr id="702" name="Ink 701">
              <a:extLst>
                <a:ext uri="{FF2B5EF4-FFF2-40B4-BE49-F238E27FC236}">
                  <a16:creationId xmlns:a16="http://schemas.microsoft.com/office/drawing/2014/main" id="{2593A48F-B76F-420D-B54B-3079C69E256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04">
          <xdr14:nvContentPartPr>
            <xdr14:cNvPr id="703" name="Ink 702">
              <a:extLst>
                <a:ext uri="{FF2B5EF4-FFF2-40B4-BE49-F238E27FC236}">
                  <a16:creationId xmlns:a16="http://schemas.microsoft.com/office/drawing/2014/main" id="{FB207FBC-F671-48FA-9A3B-12E92391A35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05">
          <xdr14:nvContentPartPr>
            <xdr14:cNvPr id="704" name="Ink 703">
              <a:extLst>
                <a:ext uri="{FF2B5EF4-FFF2-40B4-BE49-F238E27FC236}">
                  <a16:creationId xmlns:a16="http://schemas.microsoft.com/office/drawing/2014/main" id="{2014986D-AC0B-40F9-9B88-0E3E509DC2F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06">
          <xdr14:nvContentPartPr>
            <xdr14:cNvPr id="705" name="Ink 704">
              <a:extLst>
                <a:ext uri="{FF2B5EF4-FFF2-40B4-BE49-F238E27FC236}">
                  <a16:creationId xmlns:a16="http://schemas.microsoft.com/office/drawing/2014/main" id="{40492DC3-CD33-41F4-BA5D-3CFEB92236E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07">
          <xdr14:nvContentPartPr>
            <xdr14:cNvPr id="706" name="Ink 705">
              <a:extLst>
                <a:ext uri="{FF2B5EF4-FFF2-40B4-BE49-F238E27FC236}">
                  <a16:creationId xmlns:a16="http://schemas.microsoft.com/office/drawing/2014/main" id="{23C08FA4-D5AD-4B21-91C6-B20A2A7D639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08">
          <xdr14:nvContentPartPr>
            <xdr14:cNvPr id="707" name="Ink 706">
              <a:extLst>
                <a:ext uri="{FF2B5EF4-FFF2-40B4-BE49-F238E27FC236}">
                  <a16:creationId xmlns:a16="http://schemas.microsoft.com/office/drawing/2014/main" id="{5273DB3A-DFF3-45FB-A815-46C32FB8EEA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09">
          <xdr14:nvContentPartPr>
            <xdr14:cNvPr id="708" name="Ink 707">
              <a:extLst>
                <a:ext uri="{FF2B5EF4-FFF2-40B4-BE49-F238E27FC236}">
                  <a16:creationId xmlns:a16="http://schemas.microsoft.com/office/drawing/2014/main" id="{82F1236F-C36E-4FD9-B85B-53328481D0A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10">
          <xdr14:nvContentPartPr>
            <xdr14:cNvPr id="709" name="Ink 708">
              <a:extLst>
                <a:ext uri="{FF2B5EF4-FFF2-40B4-BE49-F238E27FC236}">
                  <a16:creationId xmlns:a16="http://schemas.microsoft.com/office/drawing/2014/main" id="{1C7E4477-7600-48C8-A895-3477E7B5862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11">
          <xdr14:nvContentPartPr>
            <xdr14:cNvPr id="710" name="Ink 709">
              <a:extLst>
                <a:ext uri="{FF2B5EF4-FFF2-40B4-BE49-F238E27FC236}">
                  <a16:creationId xmlns:a16="http://schemas.microsoft.com/office/drawing/2014/main" id="{6E328362-1D5D-41B1-84E2-1C83386E7E3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12">
          <xdr14:nvContentPartPr>
            <xdr14:cNvPr id="711" name="Ink 710">
              <a:extLst>
                <a:ext uri="{FF2B5EF4-FFF2-40B4-BE49-F238E27FC236}">
                  <a16:creationId xmlns:a16="http://schemas.microsoft.com/office/drawing/2014/main" id="{F51DAA65-E6D1-430B-B580-8310AC8E4B8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13">
          <xdr14:nvContentPartPr>
            <xdr14:cNvPr id="712" name="Ink 711">
              <a:extLst>
                <a:ext uri="{FF2B5EF4-FFF2-40B4-BE49-F238E27FC236}">
                  <a16:creationId xmlns:a16="http://schemas.microsoft.com/office/drawing/2014/main" id="{BC5140FE-EB27-461A-A705-A0860EF1B1A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14">
          <xdr14:nvContentPartPr>
            <xdr14:cNvPr id="713" name="Ink 712">
              <a:extLst>
                <a:ext uri="{FF2B5EF4-FFF2-40B4-BE49-F238E27FC236}">
                  <a16:creationId xmlns:a16="http://schemas.microsoft.com/office/drawing/2014/main" id="{8048CCC9-8441-48FE-B84D-D4F067E123F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15">
          <xdr14:nvContentPartPr>
            <xdr14:cNvPr id="714" name="Ink 713">
              <a:extLst>
                <a:ext uri="{FF2B5EF4-FFF2-40B4-BE49-F238E27FC236}">
                  <a16:creationId xmlns:a16="http://schemas.microsoft.com/office/drawing/2014/main" id="{D8598BFD-821D-40D0-8C04-3DE0DC81899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16">
          <xdr14:nvContentPartPr>
            <xdr14:cNvPr id="715" name="Ink 714">
              <a:extLst>
                <a:ext uri="{FF2B5EF4-FFF2-40B4-BE49-F238E27FC236}">
                  <a16:creationId xmlns:a16="http://schemas.microsoft.com/office/drawing/2014/main" id="{9EF42BF4-C9CE-46C0-B9E8-8DE0A5BAB66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17">
          <xdr14:nvContentPartPr>
            <xdr14:cNvPr id="716" name="Ink 715">
              <a:extLst>
                <a:ext uri="{FF2B5EF4-FFF2-40B4-BE49-F238E27FC236}">
                  <a16:creationId xmlns:a16="http://schemas.microsoft.com/office/drawing/2014/main" id="{51D35BDE-CD25-49EA-AC97-B5851308FD6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18">
          <xdr14:nvContentPartPr>
            <xdr14:cNvPr id="717" name="Ink 716">
              <a:extLst>
                <a:ext uri="{FF2B5EF4-FFF2-40B4-BE49-F238E27FC236}">
                  <a16:creationId xmlns:a16="http://schemas.microsoft.com/office/drawing/2014/main" id="{FB99E3E9-52AC-4B8C-9F78-AFE8172E4A2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19">
          <xdr14:nvContentPartPr>
            <xdr14:cNvPr id="718" name="Ink 717">
              <a:extLst>
                <a:ext uri="{FF2B5EF4-FFF2-40B4-BE49-F238E27FC236}">
                  <a16:creationId xmlns:a16="http://schemas.microsoft.com/office/drawing/2014/main" id="{CD9C7C6B-7664-44CD-9837-7B13695F470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20">
          <xdr14:nvContentPartPr>
            <xdr14:cNvPr id="719" name="Ink 718">
              <a:extLst>
                <a:ext uri="{FF2B5EF4-FFF2-40B4-BE49-F238E27FC236}">
                  <a16:creationId xmlns:a16="http://schemas.microsoft.com/office/drawing/2014/main" id="{1F2880A8-ADDF-453A-A053-1FDDF11D86F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21">
          <xdr14:nvContentPartPr>
            <xdr14:cNvPr id="720" name="Ink 719">
              <a:extLst>
                <a:ext uri="{FF2B5EF4-FFF2-40B4-BE49-F238E27FC236}">
                  <a16:creationId xmlns:a16="http://schemas.microsoft.com/office/drawing/2014/main" id="{851FDD39-B290-48E7-BD53-67435831F5B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22">
          <xdr14:nvContentPartPr>
            <xdr14:cNvPr id="721" name="Ink 720">
              <a:extLst>
                <a:ext uri="{FF2B5EF4-FFF2-40B4-BE49-F238E27FC236}">
                  <a16:creationId xmlns:a16="http://schemas.microsoft.com/office/drawing/2014/main" id="{7D072166-E4B2-4050-978C-637521C125F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23">
          <xdr14:nvContentPartPr>
            <xdr14:cNvPr id="722" name="Ink 721">
              <a:extLst>
                <a:ext uri="{FF2B5EF4-FFF2-40B4-BE49-F238E27FC236}">
                  <a16:creationId xmlns:a16="http://schemas.microsoft.com/office/drawing/2014/main" id="{BD47F04E-BFE3-4CDA-BDD7-92247CEC066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24">
          <xdr14:nvContentPartPr>
            <xdr14:cNvPr id="723" name="Ink 722">
              <a:extLst>
                <a:ext uri="{FF2B5EF4-FFF2-40B4-BE49-F238E27FC236}">
                  <a16:creationId xmlns:a16="http://schemas.microsoft.com/office/drawing/2014/main" id="{981B7DB4-FAF9-4350-A508-20714BFD262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25">
          <xdr14:nvContentPartPr>
            <xdr14:cNvPr id="724" name="Ink 723">
              <a:extLst>
                <a:ext uri="{FF2B5EF4-FFF2-40B4-BE49-F238E27FC236}">
                  <a16:creationId xmlns:a16="http://schemas.microsoft.com/office/drawing/2014/main" id="{857E7F74-60C3-4306-ACF8-8715736BA32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26">
          <xdr14:nvContentPartPr>
            <xdr14:cNvPr id="725" name="Ink 724">
              <a:extLst>
                <a:ext uri="{FF2B5EF4-FFF2-40B4-BE49-F238E27FC236}">
                  <a16:creationId xmlns:a16="http://schemas.microsoft.com/office/drawing/2014/main" id="{44A65840-92B6-4A4C-9EBA-DC4300F9649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27">
          <xdr14:nvContentPartPr>
            <xdr14:cNvPr id="726" name="Ink 725">
              <a:extLst>
                <a:ext uri="{FF2B5EF4-FFF2-40B4-BE49-F238E27FC236}">
                  <a16:creationId xmlns:a16="http://schemas.microsoft.com/office/drawing/2014/main" id="{7C7A3449-1A2D-42C1-BE24-5CD4635FF79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28">
          <xdr14:nvContentPartPr>
            <xdr14:cNvPr id="727" name="Ink 726">
              <a:extLst>
                <a:ext uri="{FF2B5EF4-FFF2-40B4-BE49-F238E27FC236}">
                  <a16:creationId xmlns:a16="http://schemas.microsoft.com/office/drawing/2014/main" id="{C0053A95-A504-4E07-89A4-99CAD63AA3F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29">
          <xdr14:nvContentPartPr>
            <xdr14:cNvPr id="728" name="Ink 727">
              <a:extLst>
                <a:ext uri="{FF2B5EF4-FFF2-40B4-BE49-F238E27FC236}">
                  <a16:creationId xmlns:a16="http://schemas.microsoft.com/office/drawing/2014/main" id="{5DADC355-53C4-4B0B-8666-04C8273C927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30">
          <xdr14:nvContentPartPr>
            <xdr14:cNvPr id="729" name="Ink 728">
              <a:extLst>
                <a:ext uri="{FF2B5EF4-FFF2-40B4-BE49-F238E27FC236}">
                  <a16:creationId xmlns:a16="http://schemas.microsoft.com/office/drawing/2014/main" id="{BBB6611E-3367-4E1B-8D38-F35A53432ED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31">
          <xdr14:nvContentPartPr>
            <xdr14:cNvPr id="730" name="Ink 729">
              <a:extLst>
                <a:ext uri="{FF2B5EF4-FFF2-40B4-BE49-F238E27FC236}">
                  <a16:creationId xmlns:a16="http://schemas.microsoft.com/office/drawing/2014/main" id="{3DE12B58-9210-4F1E-A099-D1CAAB35074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32">
          <xdr14:nvContentPartPr>
            <xdr14:cNvPr id="731" name="Ink 730">
              <a:extLst>
                <a:ext uri="{FF2B5EF4-FFF2-40B4-BE49-F238E27FC236}">
                  <a16:creationId xmlns:a16="http://schemas.microsoft.com/office/drawing/2014/main" id="{1EB5822F-C22B-47D9-BE88-8AABB562F1E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33">
          <xdr14:nvContentPartPr>
            <xdr14:cNvPr id="732" name="Ink 731">
              <a:extLst>
                <a:ext uri="{FF2B5EF4-FFF2-40B4-BE49-F238E27FC236}">
                  <a16:creationId xmlns:a16="http://schemas.microsoft.com/office/drawing/2014/main" id="{652DC159-4FF9-4456-B834-C69CFFBAF29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34">
          <xdr14:nvContentPartPr>
            <xdr14:cNvPr id="733" name="Ink 732">
              <a:extLst>
                <a:ext uri="{FF2B5EF4-FFF2-40B4-BE49-F238E27FC236}">
                  <a16:creationId xmlns:a16="http://schemas.microsoft.com/office/drawing/2014/main" id="{9E51CF58-177E-49FC-9D99-85DDC881428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35">
          <xdr14:nvContentPartPr>
            <xdr14:cNvPr id="734" name="Ink 733">
              <a:extLst>
                <a:ext uri="{FF2B5EF4-FFF2-40B4-BE49-F238E27FC236}">
                  <a16:creationId xmlns:a16="http://schemas.microsoft.com/office/drawing/2014/main" id="{E49192C3-3E7D-4011-B751-30DE0A48B9A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36">
          <xdr14:nvContentPartPr>
            <xdr14:cNvPr id="735" name="Ink 734">
              <a:extLst>
                <a:ext uri="{FF2B5EF4-FFF2-40B4-BE49-F238E27FC236}">
                  <a16:creationId xmlns:a16="http://schemas.microsoft.com/office/drawing/2014/main" id="{A365924D-2D23-4661-8C9D-1D470FBD5EA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37">
          <xdr14:nvContentPartPr>
            <xdr14:cNvPr id="736" name="Ink 735">
              <a:extLst>
                <a:ext uri="{FF2B5EF4-FFF2-40B4-BE49-F238E27FC236}">
                  <a16:creationId xmlns:a16="http://schemas.microsoft.com/office/drawing/2014/main" id="{7A0D8A9C-45E2-402F-8530-43E76C5E1F4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38">
          <xdr14:nvContentPartPr>
            <xdr14:cNvPr id="737" name="Ink 736">
              <a:extLst>
                <a:ext uri="{FF2B5EF4-FFF2-40B4-BE49-F238E27FC236}">
                  <a16:creationId xmlns:a16="http://schemas.microsoft.com/office/drawing/2014/main" id="{C01E7577-8493-4D18-9A2E-61D30FA9670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39">
          <xdr14:nvContentPartPr>
            <xdr14:cNvPr id="738" name="Ink 737">
              <a:extLst>
                <a:ext uri="{FF2B5EF4-FFF2-40B4-BE49-F238E27FC236}">
                  <a16:creationId xmlns:a16="http://schemas.microsoft.com/office/drawing/2014/main" id="{0E993E79-D942-4A91-86E3-FE5F1B2FCA5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40">
          <xdr14:nvContentPartPr>
            <xdr14:cNvPr id="739" name="Ink 738">
              <a:extLst>
                <a:ext uri="{FF2B5EF4-FFF2-40B4-BE49-F238E27FC236}">
                  <a16:creationId xmlns:a16="http://schemas.microsoft.com/office/drawing/2014/main" id="{896143A5-6E0F-44A9-B6ED-E1B68BCA6BA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41">
          <xdr14:nvContentPartPr>
            <xdr14:cNvPr id="740" name="Ink 739">
              <a:extLst>
                <a:ext uri="{FF2B5EF4-FFF2-40B4-BE49-F238E27FC236}">
                  <a16:creationId xmlns:a16="http://schemas.microsoft.com/office/drawing/2014/main" id="{FC88E814-032A-4DC5-B5DF-6C69B8B2D8A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42">
          <xdr14:nvContentPartPr>
            <xdr14:cNvPr id="741" name="Ink 740">
              <a:extLst>
                <a:ext uri="{FF2B5EF4-FFF2-40B4-BE49-F238E27FC236}">
                  <a16:creationId xmlns:a16="http://schemas.microsoft.com/office/drawing/2014/main" id="{D5AD1978-B274-49BB-AF49-32ECAB56359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43">
          <xdr14:nvContentPartPr>
            <xdr14:cNvPr id="742" name="Ink 741">
              <a:extLst>
                <a:ext uri="{FF2B5EF4-FFF2-40B4-BE49-F238E27FC236}">
                  <a16:creationId xmlns:a16="http://schemas.microsoft.com/office/drawing/2014/main" id="{6371A10D-F408-4BBB-9066-EB9F544B6D1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44">
          <xdr14:nvContentPartPr>
            <xdr14:cNvPr id="743" name="Ink 742">
              <a:extLst>
                <a:ext uri="{FF2B5EF4-FFF2-40B4-BE49-F238E27FC236}">
                  <a16:creationId xmlns:a16="http://schemas.microsoft.com/office/drawing/2014/main" id="{8BD5B7C7-6B11-4D86-ADD9-7BEC1394A03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45">
          <xdr14:nvContentPartPr>
            <xdr14:cNvPr id="744" name="Ink 743">
              <a:extLst>
                <a:ext uri="{FF2B5EF4-FFF2-40B4-BE49-F238E27FC236}">
                  <a16:creationId xmlns:a16="http://schemas.microsoft.com/office/drawing/2014/main" id="{B0B319D8-0646-4E96-8631-67C27E32D2A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46">
          <xdr14:nvContentPartPr>
            <xdr14:cNvPr id="745" name="Ink 744">
              <a:extLst>
                <a:ext uri="{FF2B5EF4-FFF2-40B4-BE49-F238E27FC236}">
                  <a16:creationId xmlns:a16="http://schemas.microsoft.com/office/drawing/2014/main" id="{FB575391-F9C0-46BD-82CF-B3B97FC6A99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47">
          <xdr14:nvContentPartPr>
            <xdr14:cNvPr id="746" name="Ink 745">
              <a:extLst>
                <a:ext uri="{FF2B5EF4-FFF2-40B4-BE49-F238E27FC236}">
                  <a16:creationId xmlns:a16="http://schemas.microsoft.com/office/drawing/2014/main" id="{332F1A3C-4100-487A-8B0C-F7901DD58CB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48">
          <xdr14:nvContentPartPr>
            <xdr14:cNvPr id="747" name="Ink 746">
              <a:extLst>
                <a:ext uri="{FF2B5EF4-FFF2-40B4-BE49-F238E27FC236}">
                  <a16:creationId xmlns:a16="http://schemas.microsoft.com/office/drawing/2014/main" id="{28C4A99A-F6B1-465B-A2F5-132A89BFCA9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49">
          <xdr14:nvContentPartPr>
            <xdr14:cNvPr id="748" name="Ink 747">
              <a:extLst>
                <a:ext uri="{FF2B5EF4-FFF2-40B4-BE49-F238E27FC236}">
                  <a16:creationId xmlns:a16="http://schemas.microsoft.com/office/drawing/2014/main" id="{758733CD-5585-4407-BFB0-09DA0852156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50">
          <xdr14:nvContentPartPr>
            <xdr14:cNvPr id="749" name="Ink 748">
              <a:extLst>
                <a:ext uri="{FF2B5EF4-FFF2-40B4-BE49-F238E27FC236}">
                  <a16:creationId xmlns:a16="http://schemas.microsoft.com/office/drawing/2014/main" id="{10310CDA-AB42-4CC1-B3DA-C60AC41D4EB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51">
          <xdr14:nvContentPartPr>
            <xdr14:cNvPr id="750" name="Ink 749">
              <a:extLst>
                <a:ext uri="{FF2B5EF4-FFF2-40B4-BE49-F238E27FC236}">
                  <a16:creationId xmlns:a16="http://schemas.microsoft.com/office/drawing/2014/main" id="{B14B0104-8B91-4291-9D75-FEFDE690112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52">
          <xdr14:nvContentPartPr>
            <xdr14:cNvPr id="751" name="Ink 750">
              <a:extLst>
                <a:ext uri="{FF2B5EF4-FFF2-40B4-BE49-F238E27FC236}">
                  <a16:creationId xmlns:a16="http://schemas.microsoft.com/office/drawing/2014/main" id="{019B49FC-3C56-4EB7-AC6F-BCBB4379FB6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53">
          <xdr14:nvContentPartPr>
            <xdr14:cNvPr id="752" name="Ink 751">
              <a:extLst>
                <a:ext uri="{FF2B5EF4-FFF2-40B4-BE49-F238E27FC236}">
                  <a16:creationId xmlns:a16="http://schemas.microsoft.com/office/drawing/2014/main" id="{4E645F48-7E7B-43B5-8B92-22D3B4AC69E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54">
          <xdr14:nvContentPartPr>
            <xdr14:cNvPr id="753" name="Ink 752">
              <a:extLst>
                <a:ext uri="{FF2B5EF4-FFF2-40B4-BE49-F238E27FC236}">
                  <a16:creationId xmlns:a16="http://schemas.microsoft.com/office/drawing/2014/main" id="{01C1F007-69BD-4AC9-92B0-E284A60E683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55">
          <xdr14:nvContentPartPr>
            <xdr14:cNvPr id="754" name="Ink 753">
              <a:extLst>
                <a:ext uri="{FF2B5EF4-FFF2-40B4-BE49-F238E27FC236}">
                  <a16:creationId xmlns:a16="http://schemas.microsoft.com/office/drawing/2014/main" id="{E8C266B4-990C-4E0A-999B-F1F3303D753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56">
          <xdr14:nvContentPartPr>
            <xdr14:cNvPr id="755" name="Ink 754">
              <a:extLst>
                <a:ext uri="{FF2B5EF4-FFF2-40B4-BE49-F238E27FC236}">
                  <a16:creationId xmlns:a16="http://schemas.microsoft.com/office/drawing/2014/main" id="{69590B73-27B9-4EF1-8EDF-0D2FC043217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57">
          <xdr14:nvContentPartPr>
            <xdr14:cNvPr id="756" name="Ink 755">
              <a:extLst>
                <a:ext uri="{FF2B5EF4-FFF2-40B4-BE49-F238E27FC236}">
                  <a16:creationId xmlns:a16="http://schemas.microsoft.com/office/drawing/2014/main" id="{02E723A9-B339-43AB-BA16-1154AE472C5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58">
          <xdr14:nvContentPartPr>
            <xdr14:cNvPr id="757" name="Ink 756">
              <a:extLst>
                <a:ext uri="{FF2B5EF4-FFF2-40B4-BE49-F238E27FC236}">
                  <a16:creationId xmlns:a16="http://schemas.microsoft.com/office/drawing/2014/main" id="{6EDB3DD2-A42C-4F71-A793-883BD0AE689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59">
          <xdr14:nvContentPartPr>
            <xdr14:cNvPr id="758" name="Ink 757">
              <a:extLst>
                <a:ext uri="{FF2B5EF4-FFF2-40B4-BE49-F238E27FC236}">
                  <a16:creationId xmlns:a16="http://schemas.microsoft.com/office/drawing/2014/main" id="{6C5E27BE-020C-4B5F-AE4D-28F07044589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60">
          <xdr14:nvContentPartPr>
            <xdr14:cNvPr id="759" name="Ink 758">
              <a:extLst>
                <a:ext uri="{FF2B5EF4-FFF2-40B4-BE49-F238E27FC236}">
                  <a16:creationId xmlns:a16="http://schemas.microsoft.com/office/drawing/2014/main" id="{6C5D52AD-7264-4A07-A9BB-8709AECA557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61">
          <xdr14:nvContentPartPr>
            <xdr14:cNvPr id="760" name="Ink 759">
              <a:extLst>
                <a:ext uri="{FF2B5EF4-FFF2-40B4-BE49-F238E27FC236}">
                  <a16:creationId xmlns:a16="http://schemas.microsoft.com/office/drawing/2014/main" id="{FB2D8678-0812-40A7-A95F-57C05F4089C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62">
          <xdr14:nvContentPartPr>
            <xdr14:cNvPr id="761" name="Ink 760">
              <a:extLst>
                <a:ext uri="{FF2B5EF4-FFF2-40B4-BE49-F238E27FC236}">
                  <a16:creationId xmlns:a16="http://schemas.microsoft.com/office/drawing/2014/main" id="{D51E6A0F-866F-4A24-ACF7-5A25B0EB090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63">
          <xdr14:nvContentPartPr>
            <xdr14:cNvPr id="762" name="Ink 761">
              <a:extLst>
                <a:ext uri="{FF2B5EF4-FFF2-40B4-BE49-F238E27FC236}">
                  <a16:creationId xmlns:a16="http://schemas.microsoft.com/office/drawing/2014/main" id="{6AA98F52-5127-4274-BC32-2AE0CD47CB4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64">
          <xdr14:nvContentPartPr>
            <xdr14:cNvPr id="763" name="Ink 762">
              <a:extLst>
                <a:ext uri="{FF2B5EF4-FFF2-40B4-BE49-F238E27FC236}">
                  <a16:creationId xmlns:a16="http://schemas.microsoft.com/office/drawing/2014/main" id="{64C1ED0A-0C09-4216-93FB-FF0988D9E5F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65">
          <xdr14:nvContentPartPr>
            <xdr14:cNvPr id="764" name="Ink 763">
              <a:extLst>
                <a:ext uri="{FF2B5EF4-FFF2-40B4-BE49-F238E27FC236}">
                  <a16:creationId xmlns:a16="http://schemas.microsoft.com/office/drawing/2014/main" id="{83DDDF9D-12AE-4FD9-B1CB-F9DD269364D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66">
          <xdr14:nvContentPartPr>
            <xdr14:cNvPr id="765" name="Ink 764">
              <a:extLst>
                <a:ext uri="{FF2B5EF4-FFF2-40B4-BE49-F238E27FC236}">
                  <a16:creationId xmlns:a16="http://schemas.microsoft.com/office/drawing/2014/main" id="{4AF02FBD-61DC-4077-AE13-943BA21DA67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67">
          <xdr14:nvContentPartPr>
            <xdr14:cNvPr id="766" name="Ink 765">
              <a:extLst>
                <a:ext uri="{FF2B5EF4-FFF2-40B4-BE49-F238E27FC236}">
                  <a16:creationId xmlns:a16="http://schemas.microsoft.com/office/drawing/2014/main" id="{215BC984-638F-456D-98D5-9AE7C9FAF50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68">
          <xdr14:nvContentPartPr>
            <xdr14:cNvPr id="767" name="Ink 766">
              <a:extLst>
                <a:ext uri="{FF2B5EF4-FFF2-40B4-BE49-F238E27FC236}">
                  <a16:creationId xmlns:a16="http://schemas.microsoft.com/office/drawing/2014/main" id="{1CCA997F-D941-44DA-A7DA-0BA8532A79F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69">
          <xdr14:nvContentPartPr>
            <xdr14:cNvPr id="768" name="Ink 767">
              <a:extLst>
                <a:ext uri="{FF2B5EF4-FFF2-40B4-BE49-F238E27FC236}">
                  <a16:creationId xmlns:a16="http://schemas.microsoft.com/office/drawing/2014/main" id="{A1936389-8AB6-4D4D-AFFF-06366B81768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70">
          <xdr14:nvContentPartPr>
            <xdr14:cNvPr id="769" name="Ink 768">
              <a:extLst>
                <a:ext uri="{FF2B5EF4-FFF2-40B4-BE49-F238E27FC236}">
                  <a16:creationId xmlns:a16="http://schemas.microsoft.com/office/drawing/2014/main" id="{20901C15-5AA4-4AFE-8A6B-ACBDA225ACA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71">
          <xdr14:nvContentPartPr>
            <xdr14:cNvPr id="770" name="Ink 769">
              <a:extLst>
                <a:ext uri="{FF2B5EF4-FFF2-40B4-BE49-F238E27FC236}">
                  <a16:creationId xmlns:a16="http://schemas.microsoft.com/office/drawing/2014/main" id="{BE496594-67C9-4FC4-A780-D3DE6C95B43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72">
          <xdr14:nvContentPartPr>
            <xdr14:cNvPr id="771" name="Ink 770">
              <a:extLst>
                <a:ext uri="{FF2B5EF4-FFF2-40B4-BE49-F238E27FC236}">
                  <a16:creationId xmlns:a16="http://schemas.microsoft.com/office/drawing/2014/main" id="{04A69B25-B877-4ED2-B6B9-7B401B92FEC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73">
          <xdr14:nvContentPartPr>
            <xdr14:cNvPr id="772" name="Ink 771">
              <a:extLst>
                <a:ext uri="{FF2B5EF4-FFF2-40B4-BE49-F238E27FC236}">
                  <a16:creationId xmlns:a16="http://schemas.microsoft.com/office/drawing/2014/main" id="{6A79BD74-487E-4603-BF3D-F85AEFC54A7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74">
          <xdr14:nvContentPartPr>
            <xdr14:cNvPr id="773" name="Ink 772">
              <a:extLst>
                <a:ext uri="{FF2B5EF4-FFF2-40B4-BE49-F238E27FC236}">
                  <a16:creationId xmlns:a16="http://schemas.microsoft.com/office/drawing/2014/main" id="{4751D33C-22DA-4D92-A663-2152CD14A28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75">
          <xdr14:nvContentPartPr>
            <xdr14:cNvPr id="774" name="Ink 773">
              <a:extLst>
                <a:ext uri="{FF2B5EF4-FFF2-40B4-BE49-F238E27FC236}">
                  <a16:creationId xmlns:a16="http://schemas.microsoft.com/office/drawing/2014/main" id="{06D657C4-4FB2-4497-BF87-E83063852E9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76">
          <xdr14:nvContentPartPr>
            <xdr14:cNvPr id="775" name="Ink 774">
              <a:extLst>
                <a:ext uri="{FF2B5EF4-FFF2-40B4-BE49-F238E27FC236}">
                  <a16:creationId xmlns:a16="http://schemas.microsoft.com/office/drawing/2014/main" id="{A2D8216B-C8C2-45B0-891D-63DCD84910E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77">
          <xdr14:nvContentPartPr>
            <xdr14:cNvPr id="776" name="Ink 775">
              <a:extLst>
                <a:ext uri="{FF2B5EF4-FFF2-40B4-BE49-F238E27FC236}">
                  <a16:creationId xmlns:a16="http://schemas.microsoft.com/office/drawing/2014/main" id="{519AC775-1907-4681-95F4-4A6B77C89B4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78">
          <xdr14:nvContentPartPr>
            <xdr14:cNvPr id="777" name="Ink 776">
              <a:extLst>
                <a:ext uri="{FF2B5EF4-FFF2-40B4-BE49-F238E27FC236}">
                  <a16:creationId xmlns:a16="http://schemas.microsoft.com/office/drawing/2014/main" id="{5032FD9B-7C51-427C-B44B-C5E20AC972A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79">
          <xdr14:nvContentPartPr>
            <xdr14:cNvPr id="778" name="Ink 777">
              <a:extLst>
                <a:ext uri="{FF2B5EF4-FFF2-40B4-BE49-F238E27FC236}">
                  <a16:creationId xmlns:a16="http://schemas.microsoft.com/office/drawing/2014/main" id="{CA0F64DD-411A-429B-9B0D-8F7EAC53FAC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80">
          <xdr14:nvContentPartPr>
            <xdr14:cNvPr id="779" name="Ink 778">
              <a:extLst>
                <a:ext uri="{FF2B5EF4-FFF2-40B4-BE49-F238E27FC236}">
                  <a16:creationId xmlns:a16="http://schemas.microsoft.com/office/drawing/2014/main" id="{4329AD39-28E3-4B64-9F61-0CE0283D13F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81">
          <xdr14:nvContentPartPr>
            <xdr14:cNvPr id="780" name="Ink 779">
              <a:extLst>
                <a:ext uri="{FF2B5EF4-FFF2-40B4-BE49-F238E27FC236}">
                  <a16:creationId xmlns:a16="http://schemas.microsoft.com/office/drawing/2014/main" id="{262B4095-88F0-4954-9F96-876C8C8763D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82">
          <xdr14:nvContentPartPr>
            <xdr14:cNvPr id="781" name="Ink 780">
              <a:extLst>
                <a:ext uri="{FF2B5EF4-FFF2-40B4-BE49-F238E27FC236}">
                  <a16:creationId xmlns:a16="http://schemas.microsoft.com/office/drawing/2014/main" id="{8E60B101-31F9-4425-B341-1FCF72FB27E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83">
          <xdr14:nvContentPartPr>
            <xdr14:cNvPr id="782" name="Ink 781">
              <a:extLst>
                <a:ext uri="{FF2B5EF4-FFF2-40B4-BE49-F238E27FC236}">
                  <a16:creationId xmlns:a16="http://schemas.microsoft.com/office/drawing/2014/main" id="{C599F1F5-4829-478D-97AE-05A36D7F8E8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84">
          <xdr14:nvContentPartPr>
            <xdr14:cNvPr id="783" name="Ink 782">
              <a:extLst>
                <a:ext uri="{FF2B5EF4-FFF2-40B4-BE49-F238E27FC236}">
                  <a16:creationId xmlns:a16="http://schemas.microsoft.com/office/drawing/2014/main" id="{5B91DCFD-AE2F-461D-B38D-9AF9177B500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85">
          <xdr14:nvContentPartPr>
            <xdr14:cNvPr id="784" name="Ink 783">
              <a:extLst>
                <a:ext uri="{FF2B5EF4-FFF2-40B4-BE49-F238E27FC236}">
                  <a16:creationId xmlns:a16="http://schemas.microsoft.com/office/drawing/2014/main" id="{D76FEBA1-3980-43FC-997F-0FE1CC0BC1C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86">
          <xdr14:nvContentPartPr>
            <xdr14:cNvPr id="785" name="Ink 784">
              <a:extLst>
                <a:ext uri="{FF2B5EF4-FFF2-40B4-BE49-F238E27FC236}">
                  <a16:creationId xmlns:a16="http://schemas.microsoft.com/office/drawing/2014/main" id="{0BC9716D-6729-4528-9BF0-BFAB8664681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87">
          <xdr14:nvContentPartPr>
            <xdr14:cNvPr id="786" name="Ink 785">
              <a:extLst>
                <a:ext uri="{FF2B5EF4-FFF2-40B4-BE49-F238E27FC236}">
                  <a16:creationId xmlns:a16="http://schemas.microsoft.com/office/drawing/2014/main" id="{4299DAB8-8DB7-41BE-98CD-D616C52FFC6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88">
          <xdr14:nvContentPartPr>
            <xdr14:cNvPr id="787" name="Ink 786">
              <a:extLst>
                <a:ext uri="{FF2B5EF4-FFF2-40B4-BE49-F238E27FC236}">
                  <a16:creationId xmlns:a16="http://schemas.microsoft.com/office/drawing/2014/main" id="{A4D70833-C36D-4303-BA35-5CA73442C13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89">
          <xdr14:nvContentPartPr>
            <xdr14:cNvPr id="788" name="Ink 787">
              <a:extLst>
                <a:ext uri="{FF2B5EF4-FFF2-40B4-BE49-F238E27FC236}">
                  <a16:creationId xmlns:a16="http://schemas.microsoft.com/office/drawing/2014/main" id="{CBCFA4AD-4F50-4814-A076-1DF461C059B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90">
          <xdr14:nvContentPartPr>
            <xdr14:cNvPr id="789" name="Ink 788">
              <a:extLst>
                <a:ext uri="{FF2B5EF4-FFF2-40B4-BE49-F238E27FC236}">
                  <a16:creationId xmlns:a16="http://schemas.microsoft.com/office/drawing/2014/main" id="{6977A9A4-542A-4A03-A414-FAFFAA2E4C0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91">
          <xdr14:nvContentPartPr>
            <xdr14:cNvPr id="790" name="Ink 789">
              <a:extLst>
                <a:ext uri="{FF2B5EF4-FFF2-40B4-BE49-F238E27FC236}">
                  <a16:creationId xmlns:a16="http://schemas.microsoft.com/office/drawing/2014/main" id="{BBCB6F3A-2BB7-4CA4-972D-5A0F6CD54FD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92">
          <xdr14:nvContentPartPr>
            <xdr14:cNvPr id="791" name="Ink 790">
              <a:extLst>
                <a:ext uri="{FF2B5EF4-FFF2-40B4-BE49-F238E27FC236}">
                  <a16:creationId xmlns:a16="http://schemas.microsoft.com/office/drawing/2014/main" id="{8D6698B5-E97E-4ACD-959A-1308AFA4844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93">
          <xdr14:nvContentPartPr>
            <xdr14:cNvPr id="792" name="Ink 791">
              <a:extLst>
                <a:ext uri="{FF2B5EF4-FFF2-40B4-BE49-F238E27FC236}">
                  <a16:creationId xmlns:a16="http://schemas.microsoft.com/office/drawing/2014/main" id="{DA783F08-FDAE-49CF-94A3-3ED51BDC259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94">
          <xdr14:nvContentPartPr>
            <xdr14:cNvPr id="793" name="Ink 792">
              <a:extLst>
                <a:ext uri="{FF2B5EF4-FFF2-40B4-BE49-F238E27FC236}">
                  <a16:creationId xmlns:a16="http://schemas.microsoft.com/office/drawing/2014/main" id="{955E3D07-EDFC-4DAD-A626-4999B17A215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95">
          <xdr14:nvContentPartPr>
            <xdr14:cNvPr id="794" name="Ink 793">
              <a:extLst>
                <a:ext uri="{FF2B5EF4-FFF2-40B4-BE49-F238E27FC236}">
                  <a16:creationId xmlns:a16="http://schemas.microsoft.com/office/drawing/2014/main" id="{1DFB0F9B-FAC6-4AF9-BF8F-E37D8F290E3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96">
          <xdr14:nvContentPartPr>
            <xdr14:cNvPr id="795" name="Ink 794">
              <a:extLst>
                <a:ext uri="{FF2B5EF4-FFF2-40B4-BE49-F238E27FC236}">
                  <a16:creationId xmlns:a16="http://schemas.microsoft.com/office/drawing/2014/main" id="{FB0982D2-8EDC-44EE-BA71-44B2D29FF63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97">
          <xdr14:nvContentPartPr>
            <xdr14:cNvPr id="796" name="Ink 795">
              <a:extLst>
                <a:ext uri="{FF2B5EF4-FFF2-40B4-BE49-F238E27FC236}">
                  <a16:creationId xmlns:a16="http://schemas.microsoft.com/office/drawing/2014/main" id="{12C46AD7-BA09-4EA9-A12B-4A5A0DBAEB9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98">
          <xdr14:nvContentPartPr>
            <xdr14:cNvPr id="797" name="Ink 796">
              <a:extLst>
                <a:ext uri="{FF2B5EF4-FFF2-40B4-BE49-F238E27FC236}">
                  <a16:creationId xmlns:a16="http://schemas.microsoft.com/office/drawing/2014/main" id="{17D46E68-A35C-4886-8667-98F4E0D2B5E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99">
          <xdr14:nvContentPartPr>
            <xdr14:cNvPr id="798" name="Ink 797">
              <a:extLst>
                <a:ext uri="{FF2B5EF4-FFF2-40B4-BE49-F238E27FC236}">
                  <a16:creationId xmlns:a16="http://schemas.microsoft.com/office/drawing/2014/main" id="{6CB338A2-CB20-4588-A4E6-F7BB59056A8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00">
          <xdr14:nvContentPartPr>
            <xdr14:cNvPr id="799" name="Ink 798">
              <a:extLst>
                <a:ext uri="{FF2B5EF4-FFF2-40B4-BE49-F238E27FC236}">
                  <a16:creationId xmlns:a16="http://schemas.microsoft.com/office/drawing/2014/main" id="{8C4FF02F-8DA1-4E6C-9EC3-D7274AA8906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01">
          <xdr14:nvContentPartPr>
            <xdr14:cNvPr id="800" name="Ink 799">
              <a:extLst>
                <a:ext uri="{FF2B5EF4-FFF2-40B4-BE49-F238E27FC236}">
                  <a16:creationId xmlns:a16="http://schemas.microsoft.com/office/drawing/2014/main" id="{7625394E-2D4D-491B-8E5A-4C64FD72F17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02">
          <xdr14:nvContentPartPr>
            <xdr14:cNvPr id="801" name="Ink 800">
              <a:extLst>
                <a:ext uri="{FF2B5EF4-FFF2-40B4-BE49-F238E27FC236}">
                  <a16:creationId xmlns:a16="http://schemas.microsoft.com/office/drawing/2014/main" id="{9C7FF2B7-B46F-47CF-A0D5-DC5F05CC789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03">
          <xdr14:nvContentPartPr>
            <xdr14:cNvPr id="802" name="Ink 801">
              <a:extLst>
                <a:ext uri="{FF2B5EF4-FFF2-40B4-BE49-F238E27FC236}">
                  <a16:creationId xmlns:a16="http://schemas.microsoft.com/office/drawing/2014/main" id="{EB3EAFEC-9421-44F4-A7DB-9268B4C291B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04">
          <xdr14:nvContentPartPr>
            <xdr14:cNvPr id="803" name="Ink 802">
              <a:extLst>
                <a:ext uri="{FF2B5EF4-FFF2-40B4-BE49-F238E27FC236}">
                  <a16:creationId xmlns:a16="http://schemas.microsoft.com/office/drawing/2014/main" id="{0ED14F27-A5E5-416E-83F7-CF6F6ECEE50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05">
          <xdr14:nvContentPartPr>
            <xdr14:cNvPr id="804" name="Ink 803">
              <a:extLst>
                <a:ext uri="{FF2B5EF4-FFF2-40B4-BE49-F238E27FC236}">
                  <a16:creationId xmlns:a16="http://schemas.microsoft.com/office/drawing/2014/main" id="{94454A5F-0668-49C2-AD22-7D5FA899597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06">
          <xdr14:nvContentPartPr>
            <xdr14:cNvPr id="805" name="Ink 804">
              <a:extLst>
                <a:ext uri="{FF2B5EF4-FFF2-40B4-BE49-F238E27FC236}">
                  <a16:creationId xmlns:a16="http://schemas.microsoft.com/office/drawing/2014/main" id="{60D0EB0E-CA72-41CD-BD85-9BE08076E42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07">
          <xdr14:nvContentPartPr>
            <xdr14:cNvPr id="806" name="Ink 805">
              <a:extLst>
                <a:ext uri="{FF2B5EF4-FFF2-40B4-BE49-F238E27FC236}">
                  <a16:creationId xmlns:a16="http://schemas.microsoft.com/office/drawing/2014/main" id="{32EB45A3-4248-4C91-AB94-FC014A8FEB4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08">
          <xdr14:nvContentPartPr>
            <xdr14:cNvPr id="807" name="Ink 806">
              <a:extLst>
                <a:ext uri="{FF2B5EF4-FFF2-40B4-BE49-F238E27FC236}">
                  <a16:creationId xmlns:a16="http://schemas.microsoft.com/office/drawing/2014/main" id="{E36D7596-5B84-4926-8411-1E03849ACD0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09">
          <xdr14:nvContentPartPr>
            <xdr14:cNvPr id="808" name="Ink 807">
              <a:extLst>
                <a:ext uri="{FF2B5EF4-FFF2-40B4-BE49-F238E27FC236}">
                  <a16:creationId xmlns:a16="http://schemas.microsoft.com/office/drawing/2014/main" id="{2BF9748C-82DE-458F-9F5E-CCA1D67B8D3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10">
          <xdr14:nvContentPartPr>
            <xdr14:cNvPr id="809" name="Ink 808">
              <a:extLst>
                <a:ext uri="{FF2B5EF4-FFF2-40B4-BE49-F238E27FC236}">
                  <a16:creationId xmlns:a16="http://schemas.microsoft.com/office/drawing/2014/main" id="{5464760F-C467-44CB-A896-B60B83E6C00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11">
          <xdr14:nvContentPartPr>
            <xdr14:cNvPr id="810" name="Ink 809">
              <a:extLst>
                <a:ext uri="{FF2B5EF4-FFF2-40B4-BE49-F238E27FC236}">
                  <a16:creationId xmlns:a16="http://schemas.microsoft.com/office/drawing/2014/main" id="{D7EAB092-D173-4522-9010-FB6F11243DE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12">
          <xdr14:nvContentPartPr>
            <xdr14:cNvPr id="811" name="Ink 810">
              <a:extLst>
                <a:ext uri="{FF2B5EF4-FFF2-40B4-BE49-F238E27FC236}">
                  <a16:creationId xmlns:a16="http://schemas.microsoft.com/office/drawing/2014/main" id="{8A7994C8-8F96-405F-93CC-3C39C6E6130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13">
          <xdr14:nvContentPartPr>
            <xdr14:cNvPr id="812" name="Ink 811">
              <a:extLst>
                <a:ext uri="{FF2B5EF4-FFF2-40B4-BE49-F238E27FC236}">
                  <a16:creationId xmlns:a16="http://schemas.microsoft.com/office/drawing/2014/main" id="{60F4A483-6C56-4CBC-A5AD-371C1CC4A50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14">
          <xdr14:nvContentPartPr>
            <xdr14:cNvPr id="813" name="Ink 812">
              <a:extLst>
                <a:ext uri="{FF2B5EF4-FFF2-40B4-BE49-F238E27FC236}">
                  <a16:creationId xmlns:a16="http://schemas.microsoft.com/office/drawing/2014/main" id="{7483F8BD-B136-4852-A0EB-FD51FFB19C5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15">
          <xdr14:nvContentPartPr>
            <xdr14:cNvPr id="814" name="Ink 813">
              <a:extLst>
                <a:ext uri="{FF2B5EF4-FFF2-40B4-BE49-F238E27FC236}">
                  <a16:creationId xmlns:a16="http://schemas.microsoft.com/office/drawing/2014/main" id="{EDECCAD2-151D-495E-A2C7-320CBC6EEEC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16">
          <xdr14:nvContentPartPr>
            <xdr14:cNvPr id="815" name="Ink 814">
              <a:extLst>
                <a:ext uri="{FF2B5EF4-FFF2-40B4-BE49-F238E27FC236}">
                  <a16:creationId xmlns:a16="http://schemas.microsoft.com/office/drawing/2014/main" id="{D96D86BE-D461-441D-A8AD-11E71852E09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17">
          <xdr14:nvContentPartPr>
            <xdr14:cNvPr id="816" name="Ink 815">
              <a:extLst>
                <a:ext uri="{FF2B5EF4-FFF2-40B4-BE49-F238E27FC236}">
                  <a16:creationId xmlns:a16="http://schemas.microsoft.com/office/drawing/2014/main" id="{9DB9A512-2A83-457D-A736-A39C310D06F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18">
          <xdr14:nvContentPartPr>
            <xdr14:cNvPr id="817" name="Ink 816">
              <a:extLst>
                <a:ext uri="{FF2B5EF4-FFF2-40B4-BE49-F238E27FC236}">
                  <a16:creationId xmlns:a16="http://schemas.microsoft.com/office/drawing/2014/main" id="{9F25FF28-07E3-41FE-B029-F68C64A7F1D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19">
          <xdr14:nvContentPartPr>
            <xdr14:cNvPr id="818" name="Ink 817">
              <a:extLst>
                <a:ext uri="{FF2B5EF4-FFF2-40B4-BE49-F238E27FC236}">
                  <a16:creationId xmlns:a16="http://schemas.microsoft.com/office/drawing/2014/main" id="{BC83E4A7-2638-4911-BDCA-58723329D51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20">
          <xdr14:nvContentPartPr>
            <xdr14:cNvPr id="819" name="Ink 818">
              <a:extLst>
                <a:ext uri="{FF2B5EF4-FFF2-40B4-BE49-F238E27FC236}">
                  <a16:creationId xmlns:a16="http://schemas.microsoft.com/office/drawing/2014/main" id="{29E99F7D-F45D-4354-98A0-4F1591A9913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21">
          <xdr14:nvContentPartPr>
            <xdr14:cNvPr id="820" name="Ink 819">
              <a:extLst>
                <a:ext uri="{FF2B5EF4-FFF2-40B4-BE49-F238E27FC236}">
                  <a16:creationId xmlns:a16="http://schemas.microsoft.com/office/drawing/2014/main" id="{700F58F3-4E35-45AB-B67E-D64974295A6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22">
          <xdr14:nvContentPartPr>
            <xdr14:cNvPr id="821" name="Ink 820">
              <a:extLst>
                <a:ext uri="{FF2B5EF4-FFF2-40B4-BE49-F238E27FC236}">
                  <a16:creationId xmlns:a16="http://schemas.microsoft.com/office/drawing/2014/main" id="{34C09D53-656F-4FC7-9ABC-1F7FB68422C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23">
          <xdr14:nvContentPartPr>
            <xdr14:cNvPr id="822" name="Ink 821">
              <a:extLst>
                <a:ext uri="{FF2B5EF4-FFF2-40B4-BE49-F238E27FC236}">
                  <a16:creationId xmlns:a16="http://schemas.microsoft.com/office/drawing/2014/main" id="{CCBB09D5-3A03-4BD0-96CE-19E7B22C45E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24">
          <xdr14:nvContentPartPr>
            <xdr14:cNvPr id="823" name="Ink 822">
              <a:extLst>
                <a:ext uri="{FF2B5EF4-FFF2-40B4-BE49-F238E27FC236}">
                  <a16:creationId xmlns:a16="http://schemas.microsoft.com/office/drawing/2014/main" id="{48E43A3C-7B0D-4A2F-9F25-BA7F6C9E3D1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25">
          <xdr14:nvContentPartPr>
            <xdr14:cNvPr id="824" name="Ink 823">
              <a:extLst>
                <a:ext uri="{FF2B5EF4-FFF2-40B4-BE49-F238E27FC236}">
                  <a16:creationId xmlns:a16="http://schemas.microsoft.com/office/drawing/2014/main" id="{EEF1A55B-96EB-4CFB-9E69-FB2C9CCC79D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26">
          <xdr14:nvContentPartPr>
            <xdr14:cNvPr id="825" name="Ink 824">
              <a:extLst>
                <a:ext uri="{FF2B5EF4-FFF2-40B4-BE49-F238E27FC236}">
                  <a16:creationId xmlns:a16="http://schemas.microsoft.com/office/drawing/2014/main" id="{E17DFCEB-93EE-4D06-AC90-4EA5465AC06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27">
          <xdr14:nvContentPartPr>
            <xdr14:cNvPr id="826" name="Ink 825">
              <a:extLst>
                <a:ext uri="{FF2B5EF4-FFF2-40B4-BE49-F238E27FC236}">
                  <a16:creationId xmlns:a16="http://schemas.microsoft.com/office/drawing/2014/main" id="{FF9F9CD9-260A-4321-8602-90293EDF60A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28">
          <xdr14:nvContentPartPr>
            <xdr14:cNvPr id="827" name="Ink 826">
              <a:extLst>
                <a:ext uri="{FF2B5EF4-FFF2-40B4-BE49-F238E27FC236}">
                  <a16:creationId xmlns:a16="http://schemas.microsoft.com/office/drawing/2014/main" id="{28D34030-010E-4977-B67C-1242680A472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29">
          <xdr14:nvContentPartPr>
            <xdr14:cNvPr id="828" name="Ink 827">
              <a:extLst>
                <a:ext uri="{FF2B5EF4-FFF2-40B4-BE49-F238E27FC236}">
                  <a16:creationId xmlns:a16="http://schemas.microsoft.com/office/drawing/2014/main" id="{1B69CE3D-EB1E-4BBF-84CC-81FA89E9E6E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30">
          <xdr14:nvContentPartPr>
            <xdr14:cNvPr id="829" name="Ink 828">
              <a:extLst>
                <a:ext uri="{FF2B5EF4-FFF2-40B4-BE49-F238E27FC236}">
                  <a16:creationId xmlns:a16="http://schemas.microsoft.com/office/drawing/2014/main" id="{49A4916A-2451-4B59-8FF7-A0DA38C88BA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31">
          <xdr14:nvContentPartPr>
            <xdr14:cNvPr id="830" name="Ink 829">
              <a:extLst>
                <a:ext uri="{FF2B5EF4-FFF2-40B4-BE49-F238E27FC236}">
                  <a16:creationId xmlns:a16="http://schemas.microsoft.com/office/drawing/2014/main" id="{3EEFE2A7-F238-4911-8EC3-0FBC5A7235C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32">
          <xdr14:nvContentPartPr>
            <xdr14:cNvPr id="831" name="Ink 830">
              <a:extLst>
                <a:ext uri="{FF2B5EF4-FFF2-40B4-BE49-F238E27FC236}">
                  <a16:creationId xmlns:a16="http://schemas.microsoft.com/office/drawing/2014/main" id="{3BC22A89-46A4-43A2-99ED-919933ED533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33">
          <xdr14:nvContentPartPr>
            <xdr14:cNvPr id="832" name="Ink 831">
              <a:extLst>
                <a:ext uri="{FF2B5EF4-FFF2-40B4-BE49-F238E27FC236}">
                  <a16:creationId xmlns:a16="http://schemas.microsoft.com/office/drawing/2014/main" id="{52927CF7-A762-49B4-8E80-8B3D1F9F10B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34">
          <xdr14:nvContentPartPr>
            <xdr14:cNvPr id="833" name="Ink 832">
              <a:extLst>
                <a:ext uri="{FF2B5EF4-FFF2-40B4-BE49-F238E27FC236}">
                  <a16:creationId xmlns:a16="http://schemas.microsoft.com/office/drawing/2014/main" id="{02A261BC-873B-4722-B1DF-44D1B184678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35">
          <xdr14:nvContentPartPr>
            <xdr14:cNvPr id="834" name="Ink 833">
              <a:extLst>
                <a:ext uri="{FF2B5EF4-FFF2-40B4-BE49-F238E27FC236}">
                  <a16:creationId xmlns:a16="http://schemas.microsoft.com/office/drawing/2014/main" id="{6816D91B-A0CF-4568-BD29-8DC4E1742EF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36">
          <xdr14:nvContentPartPr>
            <xdr14:cNvPr id="835" name="Ink 834">
              <a:extLst>
                <a:ext uri="{FF2B5EF4-FFF2-40B4-BE49-F238E27FC236}">
                  <a16:creationId xmlns:a16="http://schemas.microsoft.com/office/drawing/2014/main" id="{DFEC263D-7E41-4D2C-BEED-37AC2D1985A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37">
          <xdr14:nvContentPartPr>
            <xdr14:cNvPr id="836" name="Ink 835">
              <a:extLst>
                <a:ext uri="{FF2B5EF4-FFF2-40B4-BE49-F238E27FC236}">
                  <a16:creationId xmlns:a16="http://schemas.microsoft.com/office/drawing/2014/main" id="{329D9DC1-5719-4ED3-90E4-A67D50B4444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38">
          <xdr14:nvContentPartPr>
            <xdr14:cNvPr id="837" name="Ink 836">
              <a:extLst>
                <a:ext uri="{FF2B5EF4-FFF2-40B4-BE49-F238E27FC236}">
                  <a16:creationId xmlns:a16="http://schemas.microsoft.com/office/drawing/2014/main" id="{2811B83E-435E-4294-B7E7-02C698781FC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39">
          <xdr14:nvContentPartPr>
            <xdr14:cNvPr id="838" name="Ink 837">
              <a:extLst>
                <a:ext uri="{FF2B5EF4-FFF2-40B4-BE49-F238E27FC236}">
                  <a16:creationId xmlns:a16="http://schemas.microsoft.com/office/drawing/2014/main" id="{6F5B5B54-E284-4D56-8D13-C514658C956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40">
          <xdr14:nvContentPartPr>
            <xdr14:cNvPr id="839" name="Ink 838">
              <a:extLst>
                <a:ext uri="{FF2B5EF4-FFF2-40B4-BE49-F238E27FC236}">
                  <a16:creationId xmlns:a16="http://schemas.microsoft.com/office/drawing/2014/main" id="{5E356D16-AA24-47F9-AC9D-6F3C59E7ADD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41">
          <xdr14:nvContentPartPr>
            <xdr14:cNvPr id="840" name="Ink 839">
              <a:extLst>
                <a:ext uri="{FF2B5EF4-FFF2-40B4-BE49-F238E27FC236}">
                  <a16:creationId xmlns:a16="http://schemas.microsoft.com/office/drawing/2014/main" id="{AA09A15B-77C5-4350-8F61-A009DA90055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42">
          <xdr14:nvContentPartPr>
            <xdr14:cNvPr id="841" name="Ink 840">
              <a:extLst>
                <a:ext uri="{FF2B5EF4-FFF2-40B4-BE49-F238E27FC236}">
                  <a16:creationId xmlns:a16="http://schemas.microsoft.com/office/drawing/2014/main" id="{2584B8CA-2461-49B1-994E-21C172ED6D7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43">
          <xdr14:nvContentPartPr>
            <xdr14:cNvPr id="842" name="Ink 841">
              <a:extLst>
                <a:ext uri="{FF2B5EF4-FFF2-40B4-BE49-F238E27FC236}">
                  <a16:creationId xmlns:a16="http://schemas.microsoft.com/office/drawing/2014/main" id="{1378A243-9C0C-4F07-9A64-338584EBFF0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44">
          <xdr14:nvContentPartPr>
            <xdr14:cNvPr id="843" name="Ink 842">
              <a:extLst>
                <a:ext uri="{FF2B5EF4-FFF2-40B4-BE49-F238E27FC236}">
                  <a16:creationId xmlns:a16="http://schemas.microsoft.com/office/drawing/2014/main" id="{720D9D95-CAB1-48FD-B39B-8C0FFE8E60B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45">
          <xdr14:nvContentPartPr>
            <xdr14:cNvPr id="844" name="Ink 843">
              <a:extLst>
                <a:ext uri="{FF2B5EF4-FFF2-40B4-BE49-F238E27FC236}">
                  <a16:creationId xmlns:a16="http://schemas.microsoft.com/office/drawing/2014/main" id="{5ED0E8EF-EA95-456A-B25E-5A37F69E9BF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46">
          <xdr14:nvContentPartPr>
            <xdr14:cNvPr id="845" name="Ink 844">
              <a:extLst>
                <a:ext uri="{FF2B5EF4-FFF2-40B4-BE49-F238E27FC236}">
                  <a16:creationId xmlns:a16="http://schemas.microsoft.com/office/drawing/2014/main" id="{DF3C0F18-26BE-45D2-92AC-A63009E9350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47">
          <xdr14:nvContentPartPr>
            <xdr14:cNvPr id="846" name="Ink 845">
              <a:extLst>
                <a:ext uri="{FF2B5EF4-FFF2-40B4-BE49-F238E27FC236}">
                  <a16:creationId xmlns:a16="http://schemas.microsoft.com/office/drawing/2014/main" id="{7DDFE92F-DE68-4DCE-9AC5-97B94643EDF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48">
          <xdr14:nvContentPartPr>
            <xdr14:cNvPr id="847" name="Ink 846">
              <a:extLst>
                <a:ext uri="{FF2B5EF4-FFF2-40B4-BE49-F238E27FC236}">
                  <a16:creationId xmlns:a16="http://schemas.microsoft.com/office/drawing/2014/main" id="{9AA83479-FB6B-4AE6-A91A-32729662B40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49">
          <xdr14:nvContentPartPr>
            <xdr14:cNvPr id="848" name="Ink 847">
              <a:extLst>
                <a:ext uri="{FF2B5EF4-FFF2-40B4-BE49-F238E27FC236}">
                  <a16:creationId xmlns:a16="http://schemas.microsoft.com/office/drawing/2014/main" id="{8BE3A5AF-1AC0-4E27-BD8D-AC00266360C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50">
          <xdr14:nvContentPartPr>
            <xdr14:cNvPr id="849" name="Ink 848">
              <a:extLst>
                <a:ext uri="{FF2B5EF4-FFF2-40B4-BE49-F238E27FC236}">
                  <a16:creationId xmlns:a16="http://schemas.microsoft.com/office/drawing/2014/main" id="{DC74041C-8889-4C65-B868-0B79D1B7BBD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51">
          <xdr14:nvContentPartPr>
            <xdr14:cNvPr id="850" name="Ink 849">
              <a:extLst>
                <a:ext uri="{FF2B5EF4-FFF2-40B4-BE49-F238E27FC236}">
                  <a16:creationId xmlns:a16="http://schemas.microsoft.com/office/drawing/2014/main" id="{B734C6B1-868B-4B0B-8ED0-7256BCBE32E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52">
          <xdr14:nvContentPartPr>
            <xdr14:cNvPr id="851" name="Ink 850">
              <a:extLst>
                <a:ext uri="{FF2B5EF4-FFF2-40B4-BE49-F238E27FC236}">
                  <a16:creationId xmlns:a16="http://schemas.microsoft.com/office/drawing/2014/main" id="{9E4EAE58-9361-40A9-AA15-052B9671B9D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53">
          <xdr14:nvContentPartPr>
            <xdr14:cNvPr id="852" name="Ink 851">
              <a:extLst>
                <a:ext uri="{FF2B5EF4-FFF2-40B4-BE49-F238E27FC236}">
                  <a16:creationId xmlns:a16="http://schemas.microsoft.com/office/drawing/2014/main" id="{D4B87B8D-E7A9-4FF7-BA2B-51946577E46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54">
          <xdr14:nvContentPartPr>
            <xdr14:cNvPr id="853" name="Ink 852">
              <a:extLst>
                <a:ext uri="{FF2B5EF4-FFF2-40B4-BE49-F238E27FC236}">
                  <a16:creationId xmlns:a16="http://schemas.microsoft.com/office/drawing/2014/main" id="{85419292-929A-4084-A7E3-FF1787F4F02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55">
          <xdr14:nvContentPartPr>
            <xdr14:cNvPr id="854" name="Ink 853">
              <a:extLst>
                <a:ext uri="{FF2B5EF4-FFF2-40B4-BE49-F238E27FC236}">
                  <a16:creationId xmlns:a16="http://schemas.microsoft.com/office/drawing/2014/main" id="{60C114A7-ED99-4BC3-A7CC-78B21DA9E41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56">
          <xdr14:nvContentPartPr>
            <xdr14:cNvPr id="855" name="Ink 854">
              <a:extLst>
                <a:ext uri="{FF2B5EF4-FFF2-40B4-BE49-F238E27FC236}">
                  <a16:creationId xmlns:a16="http://schemas.microsoft.com/office/drawing/2014/main" id="{D70D7DD5-FE8F-4E09-9CA2-DF3F7B4F9FC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57">
          <xdr14:nvContentPartPr>
            <xdr14:cNvPr id="856" name="Ink 855">
              <a:extLst>
                <a:ext uri="{FF2B5EF4-FFF2-40B4-BE49-F238E27FC236}">
                  <a16:creationId xmlns:a16="http://schemas.microsoft.com/office/drawing/2014/main" id="{A87AEBCA-E6E1-42B8-A86C-2F45BB2AF3A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58">
          <xdr14:nvContentPartPr>
            <xdr14:cNvPr id="857" name="Ink 856">
              <a:extLst>
                <a:ext uri="{FF2B5EF4-FFF2-40B4-BE49-F238E27FC236}">
                  <a16:creationId xmlns:a16="http://schemas.microsoft.com/office/drawing/2014/main" id="{73B0100E-7CAA-49E0-BB3E-48E9116BA2D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59">
          <xdr14:nvContentPartPr>
            <xdr14:cNvPr id="858" name="Ink 857">
              <a:extLst>
                <a:ext uri="{FF2B5EF4-FFF2-40B4-BE49-F238E27FC236}">
                  <a16:creationId xmlns:a16="http://schemas.microsoft.com/office/drawing/2014/main" id="{61FEB4C7-D8CF-439E-BD0F-32E2A3E3C1A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60">
          <xdr14:nvContentPartPr>
            <xdr14:cNvPr id="859" name="Ink 858">
              <a:extLst>
                <a:ext uri="{FF2B5EF4-FFF2-40B4-BE49-F238E27FC236}">
                  <a16:creationId xmlns:a16="http://schemas.microsoft.com/office/drawing/2014/main" id="{565D06E4-A0CC-40EC-8A8E-AD581D690C3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61">
          <xdr14:nvContentPartPr>
            <xdr14:cNvPr id="860" name="Ink 859">
              <a:extLst>
                <a:ext uri="{FF2B5EF4-FFF2-40B4-BE49-F238E27FC236}">
                  <a16:creationId xmlns:a16="http://schemas.microsoft.com/office/drawing/2014/main" id="{A655862F-525D-4376-A42C-6D6B498C176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62">
          <xdr14:nvContentPartPr>
            <xdr14:cNvPr id="861" name="Ink 860">
              <a:extLst>
                <a:ext uri="{FF2B5EF4-FFF2-40B4-BE49-F238E27FC236}">
                  <a16:creationId xmlns:a16="http://schemas.microsoft.com/office/drawing/2014/main" id="{FB894D22-75B3-4674-90C2-9F477157161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63">
          <xdr14:nvContentPartPr>
            <xdr14:cNvPr id="862" name="Ink 861">
              <a:extLst>
                <a:ext uri="{FF2B5EF4-FFF2-40B4-BE49-F238E27FC236}">
                  <a16:creationId xmlns:a16="http://schemas.microsoft.com/office/drawing/2014/main" id="{474C03EA-DCD3-46DF-BAA8-5667BED74A2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64">
          <xdr14:nvContentPartPr>
            <xdr14:cNvPr id="863" name="Ink 862">
              <a:extLst>
                <a:ext uri="{FF2B5EF4-FFF2-40B4-BE49-F238E27FC236}">
                  <a16:creationId xmlns:a16="http://schemas.microsoft.com/office/drawing/2014/main" id="{97B7BCC1-4C7B-4B0D-AE6E-767B71477C5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65">
          <xdr14:nvContentPartPr>
            <xdr14:cNvPr id="864" name="Ink 863">
              <a:extLst>
                <a:ext uri="{FF2B5EF4-FFF2-40B4-BE49-F238E27FC236}">
                  <a16:creationId xmlns:a16="http://schemas.microsoft.com/office/drawing/2014/main" id="{053F3635-BEB9-4451-9A91-D0700738AA4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66">
          <xdr14:nvContentPartPr>
            <xdr14:cNvPr id="865" name="Ink 864">
              <a:extLst>
                <a:ext uri="{FF2B5EF4-FFF2-40B4-BE49-F238E27FC236}">
                  <a16:creationId xmlns:a16="http://schemas.microsoft.com/office/drawing/2014/main" id="{CB77D15C-26B7-4737-9E75-9EC33BEF4F5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67">
          <xdr14:nvContentPartPr>
            <xdr14:cNvPr id="866" name="Ink 865">
              <a:extLst>
                <a:ext uri="{FF2B5EF4-FFF2-40B4-BE49-F238E27FC236}">
                  <a16:creationId xmlns:a16="http://schemas.microsoft.com/office/drawing/2014/main" id="{D9FCDA25-9A48-44B0-9E0A-2206744D29A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68">
          <xdr14:nvContentPartPr>
            <xdr14:cNvPr id="867" name="Ink 866">
              <a:extLst>
                <a:ext uri="{FF2B5EF4-FFF2-40B4-BE49-F238E27FC236}">
                  <a16:creationId xmlns:a16="http://schemas.microsoft.com/office/drawing/2014/main" id="{460DC33A-ACAA-406D-8FA4-018EC3FF385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69">
          <xdr14:nvContentPartPr>
            <xdr14:cNvPr id="868" name="Ink 867">
              <a:extLst>
                <a:ext uri="{FF2B5EF4-FFF2-40B4-BE49-F238E27FC236}">
                  <a16:creationId xmlns:a16="http://schemas.microsoft.com/office/drawing/2014/main" id="{43F239B7-F2EB-46CE-937F-EF38847A50E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70">
          <xdr14:nvContentPartPr>
            <xdr14:cNvPr id="869" name="Ink 868">
              <a:extLst>
                <a:ext uri="{FF2B5EF4-FFF2-40B4-BE49-F238E27FC236}">
                  <a16:creationId xmlns:a16="http://schemas.microsoft.com/office/drawing/2014/main" id="{0EAD8878-BAFB-4695-9780-4316A653868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71">
          <xdr14:nvContentPartPr>
            <xdr14:cNvPr id="870" name="Ink 869">
              <a:extLst>
                <a:ext uri="{FF2B5EF4-FFF2-40B4-BE49-F238E27FC236}">
                  <a16:creationId xmlns:a16="http://schemas.microsoft.com/office/drawing/2014/main" id="{1B9BDA5B-3A10-4FB9-B567-68B7B042048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72">
          <xdr14:nvContentPartPr>
            <xdr14:cNvPr id="871" name="Ink 870">
              <a:extLst>
                <a:ext uri="{FF2B5EF4-FFF2-40B4-BE49-F238E27FC236}">
                  <a16:creationId xmlns:a16="http://schemas.microsoft.com/office/drawing/2014/main" id="{F8762110-33F4-4699-ABCB-B98DC946062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73">
          <xdr14:nvContentPartPr>
            <xdr14:cNvPr id="872" name="Ink 871">
              <a:extLst>
                <a:ext uri="{FF2B5EF4-FFF2-40B4-BE49-F238E27FC236}">
                  <a16:creationId xmlns:a16="http://schemas.microsoft.com/office/drawing/2014/main" id="{FE441A09-C59A-4CC9-B5F1-C98D242345E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74">
          <xdr14:nvContentPartPr>
            <xdr14:cNvPr id="873" name="Ink 872">
              <a:extLst>
                <a:ext uri="{FF2B5EF4-FFF2-40B4-BE49-F238E27FC236}">
                  <a16:creationId xmlns:a16="http://schemas.microsoft.com/office/drawing/2014/main" id="{50741F74-D6CB-420B-8F81-02ACE8CFB86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75">
          <xdr14:nvContentPartPr>
            <xdr14:cNvPr id="874" name="Ink 873">
              <a:extLst>
                <a:ext uri="{FF2B5EF4-FFF2-40B4-BE49-F238E27FC236}">
                  <a16:creationId xmlns:a16="http://schemas.microsoft.com/office/drawing/2014/main" id="{AFB1DB05-781E-45ED-9CD1-D3BA7D936DE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76">
          <xdr14:nvContentPartPr>
            <xdr14:cNvPr id="875" name="Ink 874">
              <a:extLst>
                <a:ext uri="{FF2B5EF4-FFF2-40B4-BE49-F238E27FC236}">
                  <a16:creationId xmlns:a16="http://schemas.microsoft.com/office/drawing/2014/main" id="{235A6A4E-BF87-4297-AE8A-FDE2C99E2CD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77">
          <xdr14:nvContentPartPr>
            <xdr14:cNvPr id="876" name="Ink 875">
              <a:extLst>
                <a:ext uri="{FF2B5EF4-FFF2-40B4-BE49-F238E27FC236}">
                  <a16:creationId xmlns:a16="http://schemas.microsoft.com/office/drawing/2014/main" id="{574B170A-E8E1-4C15-9864-5A4DD3A3EA2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78">
          <xdr14:nvContentPartPr>
            <xdr14:cNvPr id="877" name="Ink 876">
              <a:extLst>
                <a:ext uri="{FF2B5EF4-FFF2-40B4-BE49-F238E27FC236}">
                  <a16:creationId xmlns:a16="http://schemas.microsoft.com/office/drawing/2014/main" id="{FC5F848B-F794-4DAD-A9F9-D8069D98ADB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79">
          <xdr14:nvContentPartPr>
            <xdr14:cNvPr id="878" name="Ink 877">
              <a:extLst>
                <a:ext uri="{FF2B5EF4-FFF2-40B4-BE49-F238E27FC236}">
                  <a16:creationId xmlns:a16="http://schemas.microsoft.com/office/drawing/2014/main" id="{9A826E93-1453-4058-B6D7-9E8F26CE103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80">
          <xdr14:nvContentPartPr>
            <xdr14:cNvPr id="879" name="Ink 878">
              <a:extLst>
                <a:ext uri="{FF2B5EF4-FFF2-40B4-BE49-F238E27FC236}">
                  <a16:creationId xmlns:a16="http://schemas.microsoft.com/office/drawing/2014/main" id="{B8B3CD9E-4EA0-48EF-ADAC-80763C42DF0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81">
          <xdr14:nvContentPartPr>
            <xdr14:cNvPr id="880" name="Ink 879">
              <a:extLst>
                <a:ext uri="{FF2B5EF4-FFF2-40B4-BE49-F238E27FC236}">
                  <a16:creationId xmlns:a16="http://schemas.microsoft.com/office/drawing/2014/main" id="{30CD1096-FAB3-4C79-9503-9085B9004EA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82">
          <xdr14:nvContentPartPr>
            <xdr14:cNvPr id="881" name="Ink 880">
              <a:extLst>
                <a:ext uri="{FF2B5EF4-FFF2-40B4-BE49-F238E27FC236}">
                  <a16:creationId xmlns:a16="http://schemas.microsoft.com/office/drawing/2014/main" id="{F0B94DC9-1D63-4D65-8ABB-F5565C3B72D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83">
          <xdr14:nvContentPartPr>
            <xdr14:cNvPr id="882" name="Ink 881">
              <a:extLst>
                <a:ext uri="{FF2B5EF4-FFF2-40B4-BE49-F238E27FC236}">
                  <a16:creationId xmlns:a16="http://schemas.microsoft.com/office/drawing/2014/main" id="{940B8F2E-65CD-496C-AF40-CD837E4F63B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84">
          <xdr14:nvContentPartPr>
            <xdr14:cNvPr id="883" name="Ink 882">
              <a:extLst>
                <a:ext uri="{FF2B5EF4-FFF2-40B4-BE49-F238E27FC236}">
                  <a16:creationId xmlns:a16="http://schemas.microsoft.com/office/drawing/2014/main" id="{AF16D1FC-447A-472A-AD02-7FB332D5F40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85">
          <xdr14:nvContentPartPr>
            <xdr14:cNvPr id="884" name="Ink 883">
              <a:extLst>
                <a:ext uri="{FF2B5EF4-FFF2-40B4-BE49-F238E27FC236}">
                  <a16:creationId xmlns:a16="http://schemas.microsoft.com/office/drawing/2014/main" id="{F207C5FD-72BD-46C2-9C0C-2D1829481A8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86">
          <xdr14:nvContentPartPr>
            <xdr14:cNvPr id="885" name="Ink 884">
              <a:extLst>
                <a:ext uri="{FF2B5EF4-FFF2-40B4-BE49-F238E27FC236}">
                  <a16:creationId xmlns:a16="http://schemas.microsoft.com/office/drawing/2014/main" id="{FD2D6166-51BB-4B57-BBE0-795664A80DA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87">
          <xdr14:nvContentPartPr>
            <xdr14:cNvPr id="886" name="Ink 885">
              <a:extLst>
                <a:ext uri="{FF2B5EF4-FFF2-40B4-BE49-F238E27FC236}">
                  <a16:creationId xmlns:a16="http://schemas.microsoft.com/office/drawing/2014/main" id="{E49F0846-2A97-4CF0-B330-F6525CBA72B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88">
          <xdr14:nvContentPartPr>
            <xdr14:cNvPr id="887" name="Ink 886">
              <a:extLst>
                <a:ext uri="{FF2B5EF4-FFF2-40B4-BE49-F238E27FC236}">
                  <a16:creationId xmlns:a16="http://schemas.microsoft.com/office/drawing/2014/main" id="{F3C61844-FC11-434E-970A-0F737426E56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89">
          <xdr14:nvContentPartPr>
            <xdr14:cNvPr id="888" name="Ink 887">
              <a:extLst>
                <a:ext uri="{FF2B5EF4-FFF2-40B4-BE49-F238E27FC236}">
                  <a16:creationId xmlns:a16="http://schemas.microsoft.com/office/drawing/2014/main" id="{936DEC4C-2E37-429F-9E4B-769AE3B43A8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90">
          <xdr14:nvContentPartPr>
            <xdr14:cNvPr id="889" name="Ink 888">
              <a:extLst>
                <a:ext uri="{FF2B5EF4-FFF2-40B4-BE49-F238E27FC236}">
                  <a16:creationId xmlns:a16="http://schemas.microsoft.com/office/drawing/2014/main" id="{233D4B0F-4337-4132-B124-9A0E2024275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91">
          <xdr14:nvContentPartPr>
            <xdr14:cNvPr id="890" name="Ink 889">
              <a:extLst>
                <a:ext uri="{FF2B5EF4-FFF2-40B4-BE49-F238E27FC236}">
                  <a16:creationId xmlns:a16="http://schemas.microsoft.com/office/drawing/2014/main" id="{1314E5A9-2ECC-4837-98C5-7BDA35F3A57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92">
          <xdr14:nvContentPartPr>
            <xdr14:cNvPr id="891" name="Ink 890">
              <a:extLst>
                <a:ext uri="{FF2B5EF4-FFF2-40B4-BE49-F238E27FC236}">
                  <a16:creationId xmlns:a16="http://schemas.microsoft.com/office/drawing/2014/main" id="{43418C94-C71C-4356-A2FB-D629FE57082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93">
          <xdr14:nvContentPartPr>
            <xdr14:cNvPr id="892" name="Ink 891">
              <a:extLst>
                <a:ext uri="{FF2B5EF4-FFF2-40B4-BE49-F238E27FC236}">
                  <a16:creationId xmlns:a16="http://schemas.microsoft.com/office/drawing/2014/main" id="{54D998EB-582F-4675-8EB0-9C6AF47339B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94">
          <xdr14:nvContentPartPr>
            <xdr14:cNvPr id="893" name="Ink 892">
              <a:extLst>
                <a:ext uri="{FF2B5EF4-FFF2-40B4-BE49-F238E27FC236}">
                  <a16:creationId xmlns:a16="http://schemas.microsoft.com/office/drawing/2014/main" id="{45A81606-CCE2-4899-A8E5-274B5BB1BD3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95">
          <xdr14:nvContentPartPr>
            <xdr14:cNvPr id="894" name="Ink 893">
              <a:extLst>
                <a:ext uri="{FF2B5EF4-FFF2-40B4-BE49-F238E27FC236}">
                  <a16:creationId xmlns:a16="http://schemas.microsoft.com/office/drawing/2014/main" id="{01073BE1-0001-430B-AB4A-B6E157D1467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96">
          <xdr14:nvContentPartPr>
            <xdr14:cNvPr id="895" name="Ink 894">
              <a:extLst>
                <a:ext uri="{FF2B5EF4-FFF2-40B4-BE49-F238E27FC236}">
                  <a16:creationId xmlns:a16="http://schemas.microsoft.com/office/drawing/2014/main" id="{33034F09-7719-40FB-BBA9-D9AA5400EA1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97">
          <xdr14:nvContentPartPr>
            <xdr14:cNvPr id="896" name="Ink 895">
              <a:extLst>
                <a:ext uri="{FF2B5EF4-FFF2-40B4-BE49-F238E27FC236}">
                  <a16:creationId xmlns:a16="http://schemas.microsoft.com/office/drawing/2014/main" id="{3BD37164-7881-49A6-B6D4-890174CF8F1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98">
          <xdr14:nvContentPartPr>
            <xdr14:cNvPr id="897" name="Ink 896">
              <a:extLst>
                <a:ext uri="{FF2B5EF4-FFF2-40B4-BE49-F238E27FC236}">
                  <a16:creationId xmlns:a16="http://schemas.microsoft.com/office/drawing/2014/main" id="{B61BABC0-B711-4050-A9F7-44D3D08BB43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99">
          <xdr14:nvContentPartPr>
            <xdr14:cNvPr id="898" name="Ink 897">
              <a:extLst>
                <a:ext uri="{FF2B5EF4-FFF2-40B4-BE49-F238E27FC236}">
                  <a16:creationId xmlns:a16="http://schemas.microsoft.com/office/drawing/2014/main" id="{3BA5B81E-1522-404D-A996-D04FBE8AADF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00">
          <xdr14:nvContentPartPr>
            <xdr14:cNvPr id="899" name="Ink 898">
              <a:extLst>
                <a:ext uri="{FF2B5EF4-FFF2-40B4-BE49-F238E27FC236}">
                  <a16:creationId xmlns:a16="http://schemas.microsoft.com/office/drawing/2014/main" id="{FF683F24-CF81-435D-B860-2F77C4B6896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01">
          <xdr14:nvContentPartPr>
            <xdr14:cNvPr id="900" name="Ink 899">
              <a:extLst>
                <a:ext uri="{FF2B5EF4-FFF2-40B4-BE49-F238E27FC236}">
                  <a16:creationId xmlns:a16="http://schemas.microsoft.com/office/drawing/2014/main" id="{D64AA38B-83B8-4F89-A916-637A5EC7E53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02">
          <xdr14:nvContentPartPr>
            <xdr14:cNvPr id="901" name="Ink 900">
              <a:extLst>
                <a:ext uri="{FF2B5EF4-FFF2-40B4-BE49-F238E27FC236}">
                  <a16:creationId xmlns:a16="http://schemas.microsoft.com/office/drawing/2014/main" id="{A53AA7C2-02C5-4D6D-95C1-A3C27742BDE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03">
          <xdr14:nvContentPartPr>
            <xdr14:cNvPr id="902" name="Ink 901">
              <a:extLst>
                <a:ext uri="{FF2B5EF4-FFF2-40B4-BE49-F238E27FC236}">
                  <a16:creationId xmlns:a16="http://schemas.microsoft.com/office/drawing/2014/main" id="{C3CF4E05-3E6A-4CBC-92AA-C9AC58B065C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04">
          <xdr14:nvContentPartPr>
            <xdr14:cNvPr id="903" name="Ink 902">
              <a:extLst>
                <a:ext uri="{FF2B5EF4-FFF2-40B4-BE49-F238E27FC236}">
                  <a16:creationId xmlns:a16="http://schemas.microsoft.com/office/drawing/2014/main" id="{6F9BE827-1934-4D9E-82F2-9B18C89717C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05">
          <xdr14:nvContentPartPr>
            <xdr14:cNvPr id="904" name="Ink 903">
              <a:extLst>
                <a:ext uri="{FF2B5EF4-FFF2-40B4-BE49-F238E27FC236}">
                  <a16:creationId xmlns:a16="http://schemas.microsoft.com/office/drawing/2014/main" id="{0B1A6EFA-4CC3-41C1-BB72-57AF1D0B1D4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06">
          <xdr14:nvContentPartPr>
            <xdr14:cNvPr id="905" name="Ink 904">
              <a:extLst>
                <a:ext uri="{FF2B5EF4-FFF2-40B4-BE49-F238E27FC236}">
                  <a16:creationId xmlns:a16="http://schemas.microsoft.com/office/drawing/2014/main" id="{7C768390-7F87-4635-BFBB-F18DD588003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07">
          <xdr14:nvContentPartPr>
            <xdr14:cNvPr id="906" name="Ink 905">
              <a:extLst>
                <a:ext uri="{FF2B5EF4-FFF2-40B4-BE49-F238E27FC236}">
                  <a16:creationId xmlns:a16="http://schemas.microsoft.com/office/drawing/2014/main" id="{D2AAAA1F-2205-48C1-8B41-7634639A927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08">
          <xdr14:nvContentPartPr>
            <xdr14:cNvPr id="907" name="Ink 906">
              <a:extLst>
                <a:ext uri="{FF2B5EF4-FFF2-40B4-BE49-F238E27FC236}">
                  <a16:creationId xmlns:a16="http://schemas.microsoft.com/office/drawing/2014/main" id="{D4E9E081-0A14-4F17-AF6C-0F61F54D125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09">
          <xdr14:nvContentPartPr>
            <xdr14:cNvPr id="908" name="Ink 907">
              <a:extLst>
                <a:ext uri="{FF2B5EF4-FFF2-40B4-BE49-F238E27FC236}">
                  <a16:creationId xmlns:a16="http://schemas.microsoft.com/office/drawing/2014/main" id="{302D5FB1-083A-4CE8-AEEC-261906F7680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10">
          <xdr14:nvContentPartPr>
            <xdr14:cNvPr id="909" name="Ink 908">
              <a:extLst>
                <a:ext uri="{FF2B5EF4-FFF2-40B4-BE49-F238E27FC236}">
                  <a16:creationId xmlns:a16="http://schemas.microsoft.com/office/drawing/2014/main" id="{EF2388CC-C8E8-4C30-BB47-6C2BBFC8C40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11">
          <xdr14:nvContentPartPr>
            <xdr14:cNvPr id="910" name="Ink 909">
              <a:extLst>
                <a:ext uri="{FF2B5EF4-FFF2-40B4-BE49-F238E27FC236}">
                  <a16:creationId xmlns:a16="http://schemas.microsoft.com/office/drawing/2014/main" id="{AE7E6CC1-5A80-4E17-B78B-65E906EA8D9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12">
          <xdr14:nvContentPartPr>
            <xdr14:cNvPr id="911" name="Ink 910">
              <a:extLst>
                <a:ext uri="{FF2B5EF4-FFF2-40B4-BE49-F238E27FC236}">
                  <a16:creationId xmlns:a16="http://schemas.microsoft.com/office/drawing/2014/main" id="{D0E6DDD6-CDCF-47E2-A894-CF76AA9AB0E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13">
          <xdr14:nvContentPartPr>
            <xdr14:cNvPr id="912" name="Ink 911">
              <a:extLst>
                <a:ext uri="{FF2B5EF4-FFF2-40B4-BE49-F238E27FC236}">
                  <a16:creationId xmlns:a16="http://schemas.microsoft.com/office/drawing/2014/main" id="{38C93F66-58A6-4FFC-8289-9026387092E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14">
          <xdr14:nvContentPartPr>
            <xdr14:cNvPr id="913" name="Ink 912">
              <a:extLst>
                <a:ext uri="{FF2B5EF4-FFF2-40B4-BE49-F238E27FC236}">
                  <a16:creationId xmlns:a16="http://schemas.microsoft.com/office/drawing/2014/main" id="{DF116576-9EA6-4E7C-AF2C-E70C854AE97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15">
          <xdr14:nvContentPartPr>
            <xdr14:cNvPr id="914" name="Ink 913">
              <a:extLst>
                <a:ext uri="{FF2B5EF4-FFF2-40B4-BE49-F238E27FC236}">
                  <a16:creationId xmlns:a16="http://schemas.microsoft.com/office/drawing/2014/main" id="{98C556AB-9FB9-4244-85FE-E0FA7D65FC2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16">
          <xdr14:nvContentPartPr>
            <xdr14:cNvPr id="915" name="Ink 914">
              <a:extLst>
                <a:ext uri="{FF2B5EF4-FFF2-40B4-BE49-F238E27FC236}">
                  <a16:creationId xmlns:a16="http://schemas.microsoft.com/office/drawing/2014/main" id="{73E33277-40BD-4304-9F1A-8816D55902D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17">
          <xdr14:nvContentPartPr>
            <xdr14:cNvPr id="916" name="Ink 915">
              <a:extLst>
                <a:ext uri="{FF2B5EF4-FFF2-40B4-BE49-F238E27FC236}">
                  <a16:creationId xmlns:a16="http://schemas.microsoft.com/office/drawing/2014/main" id="{6CAAE594-C6E5-4D91-91FE-AAB296FEB12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18">
          <xdr14:nvContentPartPr>
            <xdr14:cNvPr id="917" name="Ink 916">
              <a:extLst>
                <a:ext uri="{FF2B5EF4-FFF2-40B4-BE49-F238E27FC236}">
                  <a16:creationId xmlns:a16="http://schemas.microsoft.com/office/drawing/2014/main" id="{A4CCAD2C-DAF1-43DF-8DF6-EF76141903E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19">
          <xdr14:nvContentPartPr>
            <xdr14:cNvPr id="918" name="Ink 917">
              <a:extLst>
                <a:ext uri="{FF2B5EF4-FFF2-40B4-BE49-F238E27FC236}">
                  <a16:creationId xmlns:a16="http://schemas.microsoft.com/office/drawing/2014/main" id="{E1137A6C-91A3-4FF5-8088-10A72977B0E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20">
          <xdr14:nvContentPartPr>
            <xdr14:cNvPr id="919" name="Ink 918">
              <a:extLst>
                <a:ext uri="{FF2B5EF4-FFF2-40B4-BE49-F238E27FC236}">
                  <a16:creationId xmlns:a16="http://schemas.microsoft.com/office/drawing/2014/main" id="{73E11088-30E3-4433-92DE-16F1EAC5FD7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21">
          <xdr14:nvContentPartPr>
            <xdr14:cNvPr id="920" name="Ink 919">
              <a:extLst>
                <a:ext uri="{FF2B5EF4-FFF2-40B4-BE49-F238E27FC236}">
                  <a16:creationId xmlns:a16="http://schemas.microsoft.com/office/drawing/2014/main" id="{BCF8BC19-7DBA-4961-BBCD-EF7144B35EB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22">
          <xdr14:nvContentPartPr>
            <xdr14:cNvPr id="921" name="Ink 920">
              <a:extLst>
                <a:ext uri="{FF2B5EF4-FFF2-40B4-BE49-F238E27FC236}">
                  <a16:creationId xmlns:a16="http://schemas.microsoft.com/office/drawing/2014/main" id="{BE27B951-C892-4E8A-8035-48A63AB383F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23">
          <xdr14:nvContentPartPr>
            <xdr14:cNvPr id="922" name="Ink 921">
              <a:extLst>
                <a:ext uri="{FF2B5EF4-FFF2-40B4-BE49-F238E27FC236}">
                  <a16:creationId xmlns:a16="http://schemas.microsoft.com/office/drawing/2014/main" id="{ECC6C8E6-C095-4DD4-B886-44D2258D609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24">
          <xdr14:nvContentPartPr>
            <xdr14:cNvPr id="923" name="Ink 922">
              <a:extLst>
                <a:ext uri="{FF2B5EF4-FFF2-40B4-BE49-F238E27FC236}">
                  <a16:creationId xmlns:a16="http://schemas.microsoft.com/office/drawing/2014/main" id="{6E862999-481E-4FA3-B5B2-97B15E007A4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25">
          <xdr14:nvContentPartPr>
            <xdr14:cNvPr id="924" name="Ink 923">
              <a:extLst>
                <a:ext uri="{FF2B5EF4-FFF2-40B4-BE49-F238E27FC236}">
                  <a16:creationId xmlns:a16="http://schemas.microsoft.com/office/drawing/2014/main" id="{C578D840-B46D-498F-AF70-8ECB5168C6A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26">
          <xdr14:nvContentPartPr>
            <xdr14:cNvPr id="925" name="Ink 924">
              <a:extLst>
                <a:ext uri="{FF2B5EF4-FFF2-40B4-BE49-F238E27FC236}">
                  <a16:creationId xmlns:a16="http://schemas.microsoft.com/office/drawing/2014/main" id="{C0AFB98E-20B4-4497-8453-2D81ACEE6D2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27">
          <xdr14:nvContentPartPr>
            <xdr14:cNvPr id="926" name="Ink 925">
              <a:extLst>
                <a:ext uri="{FF2B5EF4-FFF2-40B4-BE49-F238E27FC236}">
                  <a16:creationId xmlns:a16="http://schemas.microsoft.com/office/drawing/2014/main" id="{60804E04-2649-40A8-B0E0-D428BD0BD1C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28">
          <xdr14:nvContentPartPr>
            <xdr14:cNvPr id="927" name="Ink 926">
              <a:extLst>
                <a:ext uri="{FF2B5EF4-FFF2-40B4-BE49-F238E27FC236}">
                  <a16:creationId xmlns:a16="http://schemas.microsoft.com/office/drawing/2014/main" id="{232F5FB1-6058-4FA8-BE36-31996ACF0DE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29">
          <xdr14:nvContentPartPr>
            <xdr14:cNvPr id="928" name="Ink 927">
              <a:extLst>
                <a:ext uri="{FF2B5EF4-FFF2-40B4-BE49-F238E27FC236}">
                  <a16:creationId xmlns:a16="http://schemas.microsoft.com/office/drawing/2014/main" id="{1D8EA2CF-5AFD-45F2-A823-01BBF8385F7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30">
          <xdr14:nvContentPartPr>
            <xdr14:cNvPr id="929" name="Ink 928">
              <a:extLst>
                <a:ext uri="{FF2B5EF4-FFF2-40B4-BE49-F238E27FC236}">
                  <a16:creationId xmlns:a16="http://schemas.microsoft.com/office/drawing/2014/main" id="{3C72BC19-6A11-4AD8-B772-265FEEEEC02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31">
          <xdr14:nvContentPartPr>
            <xdr14:cNvPr id="930" name="Ink 929">
              <a:extLst>
                <a:ext uri="{FF2B5EF4-FFF2-40B4-BE49-F238E27FC236}">
                  <a16:creationId xmlns:a16="http://schemas.microsoft.com/office/drawing/2014/main" id="{98F7C106-E02D-495A-834D-D312B746E78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32">
          <xdr14:nvContentPartPr>
            <xdr14:cNvPr id="931" name="Ink 930">
              <a:extLst>
                <a:ext uri="{FF2B5EF4-FFF2-40B4-BE49-F238E27FC236}">
                  <a16:creationId xmlns:a16="http://schemas.microsoft.com/office/drawing/2014/main" id="{2BE40E10-2B38-4848-98F9-331ECE17C56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33">
          <xdr14:nvContentPartPr>
            <xdr14:cNvPr id="932" name="Ink 931">
              <a:extLst>
                <a:ext uri="{FF2B5EF4-FFF2-40B4-BE49-F238E27FC236}">
                  <a16:creationId xmlns:a16="http://schemas.microsoft.com/office/drawing/2014/main" id="{87DEFC51-B8AA-4449-B063-60ACCC833B5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34">
          <xdr14:nvContentPartPr>
            <xdr14:cNvPr id="933" name="Ink 932">
              <a:extLst>
                <a:ext uri="{FF2B5EF4-FFF2-40B4-BE49-F238E27FC236}">
                  <a16:creationId xmlns:a16="http://schemas.microsoft.com/office/drawing/2014/main" id="{156CDBAA-549E-4ADC-982A-B10CCE6856E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35">
          <xdr14:nvContentPartPr>
            <xdr14:cNvPr id="934" name="Ink 933">
              <a:extLst>
                <a:ext uri="{FF2B5EF4-FFF2-40B4-BE49-F238E27FC236}">
                  <a16:creationId xmlns:a16="http://schemas.microsoft.com/office/drawing/2014/main" id="{DEAB9EEC-B205-4D8B-A665-23DE4926614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36">
          <xdr14:nvContentPartPr>
            <xdr14:cNvPr id="935" name="Ink 934">
              <a:extLst>
                <a:ext uri="{FF2B5EF4-FFF2-40B4-BE49-F238E27FC236}">
                  <a16:creationId xmlns:a16="http://schemas.microsoft.com/office/drawing/2014/main" id="{525DA8E6-34A9-47BC-BC2D-11E9474E7E2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37">
          <xdr14:nvContentPartPr>
            <xdr14:cNvPr id="936" name="Ink 935">
              <a:extLst>
                <a:ext uri="{FF2B5EF4-FFF2-40B4-BE49-F238E27FC236}">
                  <a16:creationId xmlns:a16="http://schemas.microsoft.com/office/drawing/2014/main" id="{137C92D7-1126-424F-BB69-0BDA93F5D64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38">
          <xdr14:nvContentPartPr>
            <xdr14:cNvPr id="937" name="Ink 936">
              <a:extLst>
                <a:ext uri="{FF2B5EF4-FFF2-40B4-BE49-F238E27FC236}">
                  <a16:creationId xmlns:a16="http://schemas.microsoft.com/office/drawing/2014/main" id="{1A1352DA-A085-41F3-8363-1D023602BB5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39">
          <xdr14:nvContentPartPr>
            <xdr14:cNvPr id="938" name="Ink 937">
              <a:extLst>
                <a:ext uri="{FF2B5EF4-FFF2-40B4-BE49-F238E27FC236}">
                  <a16:creationId xmlns:a16="http://schemas.microsoft.com/office/drawing/2014/main" id="{1B56F4A5-9C67-4A97-A38C-441BBAA2CBD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40">
          <xdr14:nvContentPartPr>
            <xdr14:cNvPr id="939" name="Ink 938">
              <a:extLst>
                <a:ext uri="{FF2B5EF4-FFF2-40B4-BE49-F238E27FC236}">
                  <a16:creationId xmlns:a16="http://schemas.microsoft.com/office/drawing/2014/main" id="{708F4850-C71A-4ECE-BCBB-FC51BBEDC9D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41">
          <xdr14:nvContentPartPr>
            <xdr14:cNvPr id="940" name="Ink 939">
              <a:extLst>
                <a:ext uri="{FF2B5EF4-FFF2-40B4-BE49-F238E27FC236}">
                  <a16:creationId xmlns:a16="http://schemas.microsoft.com/office/drawing/2014/main" id="{F0A96621-CB31-4496-8907-BFFA5BCF69E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42">
          <xdr14:nvContentPartPr>
            <xdr14:cNvPr id="941" name="Ink 940">
              <a:extLst>
                <a:ext uri="{FF2B5EF4-FFF2-40B4-BE49-F238E27FC236}">
                  <a16:creationId xmlns:a16="http://schemas.microsoft.com/office/drawing/2014/main" id="{966B84B0-21B5-497E-9B22-8629012ADED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43">
          <xdr14:nvContentPartPr>
            <xdr14:cNvPr id="942" name="Ink 941">
              <a:extLst>
                <a:ext uri="{FF2B5EF4-FFF2-40B4-BE49-F238E27FC236}">
                  <a16:creationId xmlns:a16="http://schemas.microsoft.com/office/drawing/2014/main" id="{B60A873A-AAA4-42E1-84D5-5D7A1FE8312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44">
          <xdr14:nvContentPartPr>
            <xdr14:cNvPr id="943" name="Ink 942">
              <a:extLst>
                <a:ext uri="{FF2B5EF4-FFF2-40B4-BE49-F238E27FC236}">
                  <a16:creationId xmlns:a16="http://schemas.microsoft.com/office/drawing/2014/main" id="{778A4205-56D5-483E-9116-E3F0C87085A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45">
          <xdr14:nvContentPartPr>
            <xdr14:cNvPr id="944" name="Ink 943">
              <a:extLst>
                <a:ext uri="{FF2B5EF4-FFF2-40B4-BE49-F238E27FC236}">
                  <a16:creationId xmlns:a16="http://schemas.microsoft.com/office/drawing/2014/main" id="{FDD732D1-7B8B-430B-B70F-0FF652F0D62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46">
          <xdr14:nvContentPartPr>
            <xdr14:cNvPr id="945" name="Ink 944">
              <a:extLst>
                <a:ext uri="{FF2B5EF4-FFF2-40B4-BE49-F238E27FC236}">
                  <a16:creationId xmlns:a16="http://schemas.microsoft.com/office/drawing/2014/main" id="{E0B3FE38-63AF-4D97-9008-95039F77153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47">
          <xdr14:nvContentPartPr>
            <xdr14:cNvPr id="946" name="Ink 945">
              <a:extLst>
                <a:ext uri="{FF2B5EF4-FFF2-40B4-BE49-F238E27FC236}">
                  <a16:creationId xmlns:a16="http://schemas.microsoft.com/office/drawing/2014/main" id="{D48D8C38-025F-4151-8A9F-DF34C249054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48">
          <xdr14:nvContentPartPr>
            <xdr14:cNvPr id="947" name="Ink 946">
              <a:extLst>
                <a:ext uri="{FF2B5EF4-FFF2-40B4-BE49-F238E27FC236}">
                  <a16:creationId xmlns:a16="http://schemas.microsoft.com/office/drawing/2014/main" id="{628AD249-5A31-4643-A69C-592FC67EF9A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49">
          <xdr14:nvContentPartPr>
            <xdr14:cNvPr id="948" name="Ink 947">
              <a:extLst>
                <a:ext uri="{FF2B5EF4-FFF2-40B4-BE49-F238E27FC236}">
                  <a16:creationId xmlns:a16="http://schemas.microsoft.com/office/drawing/2014/main" id="{D092A3A3-D9F2-4310-808C-965F62391D8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50">
          <xdr14:nvContentPartPr>
            <xdr14:cNvPr id="949" name="Ink 948">
              <a:extLst>
                <a:ext uri="{FF2B5EF4-FFF2-40B4-BE49-F238E27FC236}">
                  <a16:creationId xmlns:a16="http://schemas.microsoft.com/office/drawing/2014/main" id="{3797E95E-6672-46C1-A404-A60360BFCF0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51">
          <xdr14:nvContentPartPr>
            <xdr14:cNvPr id="950" name="Ink 949">
              <a:extLst>
                <a:ext uri="{FF2B5EF4-FFF2-40B4-BE49-F238E27FC236}">
                  <a16:creationId xmlns:a16="http://schemas.microsoft.com/office/drawing/2014/main" id="{47A31952-E500-4284-B65B-70B705B7557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52">
          <xdr14:nvContentPartPr>
            <xdr14:cNvPr id="951" name="Ink 950">
              <a:extLst>
                <a:ext uri="{FF2B5EF4-FFF2-40B4-BE49-F238E27FC236}">
                  <a16:creationId xmlns:a16="http://schemas.microsoft.com/office/drawing/2014/main" id="{AEFCF10D-597B-4884-8D8A-DC41A1B3394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53">
          <xdr14:nvContentPartPr>
            <xdr14:cNvPr id="952" name="Ink 951">
              <a:extLst>
                <a:ext uri="{FF2B5EF4-FFF2-40B4-BE49-F238E27FC236}">
                  <a16:creationId xmlns:a16="http://schemas.microsoft.com/office/drawing/2014/main" id="{31CEF14C-2102-45BA-8FF5-E2ACDF9C17D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54">
          <xdr14:nvContentPartPr>
            <xdr14:cNvPr id="953" name="Ink 952">
              <a:extLst>
                <a:ext uri="{FF2B5EF4-FFF2-40B4-BE49-F238E27FC236}">
                  <a16:creationId xmlns:a16="http://schemas.microsoft.com/office/drawing/2014/main" id="{0ECD2599-660C-4849-935A-2CECC94E85C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55">
          <xdr14:nvContentPartPr>
            <xdr14:cNvPr id="954" name="Ink 953">
              <a:extLst>
                <a:ext uri="{FF2B5EF4-FFF2-40B4-BE49-F238E27FC236}">
                  <a16:creationId xmlns:a16="http://schemas.microsoft.com/office/drawing/2014/main" id="{C96D1654-F1C6-4D7D-9A11-C43396AD20B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56">
          <xdr14:nvContentPartPr>
            <xdr14:cNvPr id="955" name="Ink 954">
              <a:extLst>
                <a:ext uri="{FF2B5EF4-FFF2-40B4-BE49-F238E27FC236}">
                  <a16:creationId xmlns:a16="http://schemas.microsoft.com/office/drawing/2014/main" id="{C7609216-3DBB-4622-B916-9D3B72067BA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57">
          <xdr14:nvContentPartPr>
            <xdr14:cNvPr id="956" name="Ink 955">
              <a:extLst>
                <a:ext uri="{FF2B5EF4-FFF2-40B4-BE49-F238E27FC236}">
                  <a16:creationId xmlns:a16="http://schemas.microsoft.com/office/drawing/2014/main" id="{76E942C6-2064-4DC0-9092-988C7C13819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58">
          <xdr14:nvContentPartPr>
            <xdr14:cNvPr id="957" name="Ink 956">
              <a:extLst>
                <a:ext uri="{FF2B5EF4-FFF2-40B4-BE49-F238E27FC236}">
                  <a16:creationId xmlns:a16="http://schemas.microsoft.com/office/drawing/2014/main" id="{85064809-BCD6-4260-AEEF-D7EE361606B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59">
          <xdr14:nvContentPartPr>
            <xdr14:cNvPr id="958" name="Ink 957">
              <a:extLst>
                <a:ext uri="{FF2B5EF4-FFF2-40B4-BE49-F238E27FC236}">
                  <a16:creationId xmlns:a16="http://schemas.microsoft.com/office/drawing/2014/main" id="{7A90388C-1AAE-4B2A-B236-EC12D5D1665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60">
          <xdr14:nvContentPartPr>
            <xdr14:cNvPr id="959" name="Ink 958">
              <a:extLst>
                <a:ext uri="{FF2B5EF4-FFF2-40B4-BE49-F238E27FC236}">
                  <a16:creationId xmlns:a16="http://schemas.microsoft.com/office/drawing/2014/main" id="{C2260E7E-EC61-4AB5-B6ED-C35937E119D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61">
          <xdr14:nvContentPartPr>
            <xdr14:cNvPr id="960" name="Ink 959">
              <a:extLst>
                <a:ext uri="{FF2B5EF4-FFF2-40B4-BE49-F238E27FC236}">
                  <a16:creationId xmlns:a16="http://schemas.microsoft.com/office/drawing/2014/main" id="{ECC096B0-58C0-4451-9F1A-6996B6836E5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62">
          <xdr14:nvContentPartPr>
            <xdr14:cNvPr id="961" name="Ink 960">
              <a:extLst>
                <a:ext uri="{FF2B5EF4-FFF2-40B4-BE49-F238E27FC236}">
                  <a16:creationId xmlns:a16="http://schemas.microsoft.com/office/drawing/2014/main" id="{8DFF4AFB-0182-4107-9EFB-07B72D7F5EB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63">
          <xdr14:nvContentPartPr>
            <xdr14:cNvPr id="962" name="Ink 961">
              <a:extLst>
                <a:ext uri="{FF2B5EF4-FFF2-40B4-BE49-F238E27FC236}">
                  <a16:creationId xmlns:a16="http://schemas.microsoft.com/office/drawing/2014/main" id="{EA87C1F5-70CA-456D-AFE6-D8477F0D7AA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64">
          <xdr14:nvContentPartPr>
            <xdr14:cNvPr id="963" name="Ink 962">
              <a:extLst>
                <a:ext uri="{FF2B5EF4-FFF2-40B4-BE49-F238E27FC236}">
                  <a16:creationId xmlns:a16="http://schemas.microsoft.com/office/drawing/2014/main" id="{9EC05E9A-AFD7-484A-BF6F-B79FBB068A9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65">
          <xdr14:nvContentPartPr>
            <xdr14:cNvPr id="964" name="Ink 963">
              <a:extLst>
                <a:ext uri="{FF2B5EF4-FFF2-40B4-BE49-F238E27FC236}">
                  <a16:creationId xmlns:a16="http://schemas.microsoft.com/office/drawing/2014/main" id="{DB81F126-DF37-4E14-872A-22F5A6A99F4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66">
          <xdr14:nvContentPartPr>
            <xdr14:cNvPr id="965" name="Ink 964">
              <a:extLst>
                <a:ext uri="{FF2B5EF4-FFF2-40B4-BE49-F238E27FC236}">
                  <a16:creationId xmlns:a16="http://schemas.microsoft.com/office/drawing/2014/main" id="{05902701-117A-46C7-B386-5188BC9C49F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67">
          <xdr14:nvContentPartPr>
            <xdr14:cNvPr id="966" name="Ink 965">
              <a:extLst>
                <a:ext uri="{FF2B5EF4-FFF2-40B4-BE49-F238E27FC236}">
                  <a16:creationId xmlns:a16="http://schemas.microsoft.com/office/drawing/2014/main" id="{B990FD31-0DED-4C90-B57B-7C614DC67D3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68">
          <xdr14:nvContentPartPr>
            <xdr14:cNvPr id="967" name="Ink 966">
              <a:extLst>
                <a:ext uri="{FF2B5EF4-FFF2-40B4-BE49-F238E27FC236}">
                  <a16:creationId xmlns:a16="http://schemas.microsoft.com/office/drawing/2014/main" id="{E100B0E3-5AAF-4518-8DF4-6DEDA629F09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69">
          <xdr14:nvContentPartPr>
            <xdr14:cNvPr id="968" name="Ink 967">
              <a:extLst>
                <a:ext uri="{FF2B5EF4-FFF2-40B4-BE49-F238E27FC236}">
                  <a16:creationId xmlns:a16="http://schemas.microsoft.com/office/drawing/2014/main" id="{B3A47237-3447-44EF-A58B-F0376C81BC5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70">
          <xdr14:nvContentPartPr>
            <xdr14:cNvPr id="969" name="Ink 968">
              <a:extLst>
                <a:ext uri="{FF2B5EF4-FFF2-40B4-BE49-F238E27FC236}">
                  <a16:creationId xmlns:a16="http://schemas.microsoft.com/office/drawing/2014/main" id="{6484E0AA-D86C-42E8-9D45-23F0FDD8FDC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71">
          <xdr14:nvContentPartPr>
            <xdr14:cNvPr id="970" name="Ink 969">
              <a:extLst>
                <a:ext uri="{FF2B5EF4-FFF2-40B4-BE49-F238E27FC236}">
                  <a16:creationId xmlns:a16="http://schemas.microsoft.com/office/drawing/2014/main" id="{F03B732E-DC22-4E4A-9339-AD4707D2906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72">
          <xdr14:nvContentPartPr>
            <xdr14:cNvPr id="971" name="Ink 970">
              <a:extLst>
                <a:ext uri="{FF2B5EF4-FFF2-40B4-BE49-F238E27FC236}">
                  <a16:creationId xmlns:a16="http://schemas.microsoft.com/office/drawing/2014/main" id="{EB66AB49-007A-47ED-8623-F3DED1D092C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73">
          <xdr14:nvContentPartPr>
            <xdr14:cNvPr id="972" name="Ink 971">
              <a:extLst>
                <a:ext uri="{FF2B5EF4-FFF2-40B4-BE49-F238E27FC236}">
                  <a16:creationId xmlns:a16="http://schemas.microsoft.com/office/drawing/2014/main" id="{8724B4EA-B876-4BC8-B3D7-5EC35F6FAE8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74">
          <xdr14:nvContentPartPr>
            <xdr14:cNvPr id="973" name="Ink 972">
              <a:extLst>
                <a:ext uri="{FF2B5EF4-FFF2-40B4-BE49-F238E27FC236}">
                  <a16:creationId xmlns:a16="http://schemas.microsoft.com/office/drawing/2014/main" id="{A54DEB6F-9540-48FA-AA4A-D4C2E33EAFA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75">
          <xdr14:nvContentPartPr>
            <xdr14:cNvPr id="974" name="Ink 973">
              <a:extLst>
                <a:ext uri="{FF2B5EF4-FFF2-40B4-BE49-F238E27FC236}">
                  <a16:creationId xmlns:a16="http://schemas.microsoft.com/office/drawing/2014/main" id="{2B81BDD5-DC2D-47AC-BDED-2A64B3B1A2C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76">
          <xdr14:nvContentPartPr>
            <xdr14:cNvPr id="975" name="Ink 974">
              <a:extLst>
                <a:ext uri="{FF2B5EF4-FFF2-40B4-BE49-F238E27FC236}">
                  <a16:creationId xmlns:a16="http://schemas.microsoft.com/office/drawing/2014/main" id="{E0426E86-31E5-44A5-B1DB-6682E2562C9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77">
          <xdr14:nvContentPartPr>
            <xdr14:cNvPr id="976" name="Ink 975">
              <a:extLst>
                <a:ext uri="{FF2B5EF4-FFF2-40B4-BE49-F238E27FC236}">
                  <a16:creationId xmlns:a16="http://schemas.microsoft.com/office/drawing/2014/main" id="{53426C7B-F21E-4AA0-9E6A-E7AE6B6B580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78">
          <xdr14:nvContentPartPr>
            <xdr14:cNvPr id="977" name="Ink 976">
              <a:extLst>
                <a:ext uri="{FF2B5EF4-FFF2-40B4-BE49-F238E27FC236}">
                  <a16:creationId xmlns:a16="http://schemas.microsoft.com/office/drawing/2014/main" id="{65B0F386-5A6D-4CD7-88C7-26FE60D09DF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79">
          <xdr14:nvContentPartPr>
            <xdr14:cNvPr id="978" name="Ink 977">
              <a:extLst>
                <a:ext uri="{FF2B5EF4-FFF2-40B4-BE49-F238E27FC236}">
                  <a16:creationId xmlns:a16="http://schemas.microsoft.com/office/drawing/2014/main" id="{50352558-EDD3-4EA3-9C44-02897CACD09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80">
          <xdr14:nvContentPartPr>
            <xdr14:cNvPr id="979" name="Ink 978">
              <a:extLst>
                <a:ext uri="{FF2B5EF4-FFF2-40B4-BE49-F238E27FC236}">
                  <a16:creationId xmlns:a16="http://schemas.microsoft.com/office/drawing/2014/main" id="{E3E79D62-EC39-42F5-9C5D-5ECF71F866D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81">
          <xdr14:nvContentPartPr>
            <xdr14:cNvPr id="980" name="Ink 979">
              <a:extLst>
                <a:ext uri="{FF2B5EF4-FFF2-40B4-BE49-F238E27FC236}">
                  <a16:creationId xmlns:a16="http://schemas.microsoft.com/office/drawing/2014/main" id="{3AEBB027-3AFD-4607-9698-4DA8222CA03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82">
          <xdr14:nvContentPartPr>
            <xdr14:cNvPr id="981" name="Ink 980">
              <a:extLst>
                <a:ext uri="{FF2B5EF4-FFF2-40B4-BE49-F238E27FC236}">
                  <a16:creationId xmlns:a16="http://schemas.microsoft.com/office/drawing/2014/main" id="{980574B3-5AD6-43E8-AB6D-7B73F29AC78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83">
          <xdr14:nvContentPartPr>
            <xdr14:cNvPr id="982" name="Ink 981">
              <a:extLst>
                <a:ext uri="{FF2B5EF4-FFF2-40B4-BE49-F238E27FC236}">
                  <a16:creationId xmlns:a16="http://schemas.microsoft.com/office/drawing/2014/main" id="{6B4B950A-176F-4B90-AF6F-7E1E14C5325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84">
          <xdr14:nvContentPartPr>
            <xdr14:cNvPr id="983" name="Ink 982">
              <a:extLst>
                <a:ext uri="{FF2B5EF4-FFF2-40B4-BE49-F238E27FC236}">
                  <a16:creationId xmlns:a16="http://schemas.microsoft.com/office/drawing/2014/main" id="{77B67355-871C-4E14-AD86-BE139A468F8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85">
          <xdr14:nvContentPartPr>
            <xdr14:cNvPr id="984" name="Ink 983">
              <a:extLst>
                <a:ext uri="{FF2B5EF4-FFF2-40B4-BE49-F238E27FC236}">
                  <a16:creationId xmlns:a16="http://schemas.microsoft.com/office/drawing/2014/main" id="{D9888F1E-7BAD-4620-9BD0-249B1269F4E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86">
          <xdr14:nvContentPartPr>
            <xdr14:cNvPr id="985" name="Ink 984">
              <a:extLst>
                <a:ext uri="{FF2B5EF4-FFF2-40B4-BE49-F238E27FC236}">
                  <a16:creationId xmlns:a16="http://schemas.microsoft.com/office/drawing/2014/main" id="{8928236E-737D-4626-B920-7D998329259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87">
          <xdr14:nvContentPartPr>
            <xdr14:cNvPr id="986" name="Ink 985">
              <a:extLst>
                <a:ext uri="{FF2B5EF4-FFF2-40B4-BE49-F238E27FC236}">
                  <a16:creationId xmlns:a16="http://schemas.microsoft.com/office/drawing/2014/main" id="{1A1017B7-072D-4E5A-A7B0-AA2F658DFA3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88">
          <xdr14:nvContentPartPr>
            <xdr14:cNvPr id="987" name="Ink 986">
              <a:extLst>
                <a:ext uri="{FF2B5EF4-FFF2-40B4-BE49-F238E27FC236}">
                  <a16:creationId xmlns:a16="http://schemas.microsoft.com/office/drawing/2014/main" id="{35938859-E775-45C6-9F24-449AE0E7B0A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89">
          <xdr14:nvContentPartPr>
            <xdr14:cNvPr id="988" name="Ink 987">
              <a:extLst>
                <a:ext uri="{FF2B5EF4-FFF2-40B4-BE49-F238E27FC236}">
                  <a16:creationId xmlns:a16="http://schemas.microsoft.com/office/drawing/2014/main" id="{D25CC31F-5D74-4900-8A66-8053EED80CB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90">
          <xdr14:nvContentPartPr>
            <xdr14:cNvPr id="989" name="Ink 988">
              <a:extLst>
                <a:ext uri="{FF2B5EF4-FFF2-40B4-BE49-F238E27FC236}">
                  <a16:creationId xmlns:a16="http://schemas.microsoft.com/office/drawing/2014/main" id="{D0B17080-DD3F-40F0-BC72-E56EDB63878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91">
          <xdr14:nvContentPartPr>
            <xdr14:cNvPr id="990" name="Ink 989">
              <a:extLst>
                <a:ext uri="{FF2B5EF4-FFF2-40B4-BE49-F238E27FC236}">
                  <a16:creationId xmlns:a16="http://schemas.microsoft.com/office/drawing/2014/main" id="{522CF993-BB20-4E51-B057-4578C144438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92">
          <xdr14:nvContentPartPr>
            <xdr14:cNvPr id="991" name="Ink 990">
              <a:extLst>
                <a:ext uri="{FF2B5EF4-FFF2-40B4-BE49-F238E27FC236}">
                  <a16:creationId xmlns:a16="http://schemas.microsoft.com/office/drawing/2014/main" id="{858773AE-1C22-4B79-90FD-D5779EBCEC0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93">
          <xdr14:nvContentPartPr>
            <xdr14:cNvPr id="992" name="Ink 991">
              <a:extLst>
                <a:ext uri="{FF2B5EF4-FFF2-40B4-BE49-F238E27FC236}">
                  <a16:creationId xmlns:a16="http://schemas.microsoft.com/office/drawing/2014/main" id="{AF8DB847-C94B-4ACE-B785-92A32F8D544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94">
          <xdr14:nvContentPartPr>
            <xdr14:cNvPr id="993" name="Ink 992">
              <a:extLst>
                <a:ext uri="{FF2B5EF4-FFF2-40B4-BE49-F238E27FC236}">
                  <a16:creationId xmlns:a16="http://schemas.microsoft.com/office/drawing/2014/main" id="{8B3DA5DC-4F8E-4932-BB3F-0DF5EC5E82C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95">
          <xdr14:nvContentPartPr>
            <xdr14:cNvPr id="994" name="Ink 993">
              <a:extLst>
                <a:ext uri="{FF2B5EF4-FFF2-40B4-BE49-F238E27FC236}">
                  <a16:creationId xmlns:a16="http://schemas.microsoft.com/office/drawing/2014/main" id="{1422A8DB-6D24-4260-86CF-B7F6AB5BB5C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96">
          <xdr14:nvContentPartPr>
            <xdr14:cNvPr id="995" name="Ink 994">
              <a:extLst>
                <a:ext uri="{FF2B5EF4-FFF2-40B4-BE49-F238E27FC236}">
                  <a16:creationId xmlns:a16="http://schemas.microsoft.com/office/drawing/2014/main" id="{8D3F150C-819F-4819-950E-D1185A6118E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97">
          <xdr14:nvContentPartPr>
            <xdr14:cNvPr id="996" name="Ink 995">
              <a:extLst>
                <a:ext uri="{FF2B5EF4-FFF2-40B4-BE49-F238E27FC236}">
                  <a16:creationId xmlns:a16="http://schemas.microsoft.com/office/drawing/2014/main" id="{5CD7F554-EC37-4868-9319-C6C3719F241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98">
          <xdr14:nvContentPartPr>
            <xdr14:cNvPr id="997" name="Ink 996">
              <a:extLst>
                <a:ext uri="{FF2B5EF4-FFF2-40B4-BE49-F238E27FC236}">
                  <a16:creationId xmlns:a16="http://schemas.microsoft.com/office/drawing/2014/main" id="{F1281C20-F22E-4700-8C96-720D8041D2D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99">
          <xdr14:nvContentPartPr>
            <xdr14:cNvPr id="998" name="Ink 997">
              <a:extLst>
                <a:ext uri="{FF2B5EF4-FFF2-40B4-BE49-F238E27FC236}">
                  <a16:creationId xmlns:a16="http://schemas.microsoft.com/office/drawing/2014/main" id="{0124EAF4-7A62-47A2-B5F6-25AB807D1ED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00">
          <xdr14:nvContentPartPr>
            <xdr14:cNvPr id="999" name="Ink 998">
              <a:extLst>
                <a:ext uri="{FF2B5EF4-FFF2-40B4-BE49-F238E27FC236}">
                  <a16:creationId xmlns:a16="http://schemas.microsoft.com/office/drawing/2014/main" id="{AE08DA9D-B4E6-4F34-8403-A733539C0E7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01">
          <xdr14:nvContentPartPr>
            <xdr14:cNvPr id="1000" name="Ink 999">
              <a:extLst>
                <a:ext uri="{FF2B5EF4-FFF2-40B4-BE49-F238E27FC236}">
                  <a16:creationId xmlns:a16="http://schemas.microsoft.com/office/drawing/2014/main" id="{254BFEB5-BA4B-4DC1-9264-EB4281AF44B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02">
          <xdr14:nvContentPartPr>
            <xdr14:cNvPr id="1001" name="Ink 1000">
              <a:extLst>
                <a:ext uri="{FF2B5EF4-FFF2-40B4-BE49-F238E27FC236}">
                  <a16:creationId xmlns:a16="http://schemas.microsoft.com/office/drawing/2014/main" id="{1A0ED2DD-E5F4-473E-8949-9C4FD174B1D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03">
          <xdr14:nvContentPartPr>
            <xdr14:cNvPr id="1002" name="Ink 1001">
              <a:extLst>
                <a:ext uri="{FF2B5EF4-FFF2-40B4-BE49-F238E27FC236}">
                  <a16:creationId xmlns:a16="http://schemas.microsoft.com/office/drawing/2014/main" id="{92A69DFA-EBF2-4CE0-BDCA-D43162659FC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04">
          <xdr14:nvContentPartPr>
            <xdr14:cNvPr id="1003" name="Ink 1002">
              <a:extLst>
                <a:ext uri="{FF2B5EF4-FFF2-40B4-BE49-F238E27FC236}">
                  <a16:creationId xmlns:a16="http://schemas.microsoft.com/office/drawing/2014/main" id="{E4C0D62D-E2D0-4577-A7D5-283DD25F853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05">
          <xdr14:nvContentPartPr>
            <xdr14:cNvPr id="1004" name="Ink 1003">
              <a:extLst>
                <a:ext uri="{FF2B5EF4-FFF2-40B4-BE49-F238E27FC236}">
                  <a16:creationId xmlns:a16="http://schemas.microsoft.com/office/drawing/2014/main" id="{3AFC9F06-E27A-4162-9578-318133A57AB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06">
          <xdr14:nvContentPartPr>
            <xdr14:cNvPr id="1005" name="Ink 1004">
              <a:extLst>
                <a:ext uri="{FF2B5EF4-FFF2-40B4-BE49-F238E27FC236}">
                  <a16:creationId xmlns:a16="http://schemas.microsoft.com/office/drawing/2014/main" id="{B68EB8B6-0D17-4E50-BB3A-FA5768CFBED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07">
          <xdr14:nvContentPartPr>
            <xdr14:cNvPr id="1006" name="Ink 1005">
              <a:extLst>
                <a:ext uri="{FF2B5EF4-FFF2-40B4-BE49-F238E27FC236}">
                  <a16:creationId xmlns:a16="http://schemas.microsoft.com/office/drawing/2014/main" id="{0BF2F1D7-027F-4999-B27A-6FBB56EC118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08">
          <xdr14:nvContentPartPr>
            <xdr14:cNvPr id="1007" name="Ink 1006">
              <a:extLst>
                <a:ext uri="{FF2B5EF4-FFF2-40B4-BE49-F238E27FC236}">
                  <a16:creationId xmlns:a16="http://schemas.microsoft.com/office/drawing/2014/main" id="{0AF4130F-3A3E-4761-A716-6DC4D2C0605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09">
          <xdr14:nvContentPartPr>
            <xdr14:cNvPr id="1008" name="Ink 1007">
              <a:extLst>
                <a:ext uri="{FF2B5EF4-FFF2-40B4-BE49-F238E27FC236}">
                  <a16:creationId xmlns:a16="http://schemas.microsoft.com/office/drawing/2014/main" id="{EB2DEE95-DDB0-4C9B-9830-ECF08A67B9B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10">
          <xdr14:nvContentPartPr>
            <xdr14:cNvPr id="1009" name="Ink 1008">
              <a:extLst>
                <a:ext uri="{FF2B5EF4-FFF2-40B4-BE49-F238E27FC236}">
                  <a16:creationId xmlns:a16="http://schemas.microsoft.com/office/drawing/2014/main" id="{0AE759DE-53E1-42C5-9252-E4789685EFF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11">
          <xdr14:nvContentPartPr>
            <xdr14:cNvPr id="1010" name="Ink 1009">
              <a:extLst>
                <a:ext uri="{FF2B5EF4-FFF2-40B4-BE49-F238E27FC236}">
                  <a16:creationId xmlns:a16="http://schemas.microsoft.com/office/drawing/2014/main" id="{24150330-9A51-43D7-9975-191AFBE65BD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12">
          <xdr14:nvContentPartPr>
            <xdr14:cNvPr id="1011" name="Ink 1010">
              <a:extLst>
                <a:ext uri="{FF2B5EF4-FFF2-40B4-BE49-F238E27FC236}">
                  <a16:creationId xmlns:a16="http://schemas.microsoft.com/office/drawing/2014/main" id="{EA1D389D-93AC-4857-BDFD-92B71549C2C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13">
          <xdr14:nvContentPartPr>
            <xdr14:cNvPr id="1012" name="Ink 1011">
              <a:extLst>
                <a:ext uri="{FF2B5EF4-FFF2-40B4-BE49-F238E27FC236}">
                  <a16:creationId xmlns:a16="http://schemas.microsoft.com/office/drawing/2014/main" id="{7BFE4555-5527-48BF-81E5-E6FEAE3138D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14">
          <xdr14:nvContentPartPr>
            <xdr14:cNvPr id="1013" name="Ink 1012">
              <a:extLst>
                <a:ext uri="{FF2B5EF4-FFF2-40B4-BE49-F238E27FC236}">
                  <a16:creationId xmlns:a16="http://schemas.microsoft.com/office/drawing/2014/main" id="{AE2A9603-4AB1-4BBF-84CA-4FF888F0D95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15">
          <xdr14:nvContentPartPr>
            <xdr14:cNvPr id="1014" name="Ink 1013">
              <a:extLst>
                <a:ext uri="{FF2B5EF4-FFF2-40B4-BE49-F238E27FC236}">
                  <a16:creationId xmlns:a16="http://schemas.microsoft.com/office/drawing/2014/main" id="{FD05541E-96D3-494A-BC92-0B8DC714115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16">
          <xdr14:nvContentPartPr>
            <xdr14:cNvPr id="1015" name="Ink 1014">
              <a:extLst>
                <a:ext uri="{FF2B5EF4-FFF2-40B4-BE49-F238E27FC236}">
                  <a16:creationId xmlns:a16="http://schemas.microsoft.com/office/drawing/2014/main" id="{B29711D7-BE51-41E7-BCDD-EA7DB34E954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17">
          <xdr14:nvContentPartPr>
            <xdr14:cNvPr id="1016" name="Ink 1015">
              <a:extLst>
                <a:ext uri="{FF2B5EF4-FFF2-40B4-BE49-F238E27FC236}">
                  <a16:creationId xmlns:a16="http://schemas.microsoft.com/office/drawing/2014/main" id="{6E950AEA-CB4A-4564-B6E0-106EC1D2F7B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18">
          <xdr14:nvContentPartPr>
            <xdr14:cNvPr id="1017" name="Ink 1016">
              <a:extLst>
                <a:ext uri="{FF2B5EF4-FFF2-40B4-BE49-F238E27FC236}">
                  <a16:creationId xmlns:a16="http://schemas.microsoft.com/office/drawing/2014/main" id="{1A266243-2E86-4EF4-8616-879E44A0363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19">
          <xdr14:nvContentPartPr>
            <xdr14:cNvPr id="1018" name="Ink 1017">
              <a:extLst>
                <a:ext uri="{FF2B5EF4-FFF2-40B4-BE49-F238E27FC236}">
                  <a16:creationId xmlns:a16="http://schemas.microsoft.com/office/drawing/2014/main" id="{BACB65B5-7291-4AD0-AEF6-F3C7B75FB9A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20">
          <xdr14:nvContentPartPr>
            <xdr14:cNvPr id="1019" name="Ink 1018">
              <a:extLst>
                <a:ext uri="{FF2B5EF4-FFF2-40B4-BE49-F238E27FC236}">
                  <a16:creationId xmlns:a16="http://schemas.microsoft.com/office/drawing/2014/main" id="{7B314461-8811-429E-909A-8D9E616A067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21">
          <xdr14:nvContentPartPr>
            <xdr14:cNvPr id="1020" name="Ink 1019">
              <a:extLst>
                <a:ext uri="{FF2B5EF4-FFF2-40B4-BE49-F238E27FC236}">
                  <a16:creationId xmlns:a16="http://schemas.microsoft.com/office/drawing/2014/main" id="{45669BB4-67BD-411F-9C2C-9E1EB27E93E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22">
          <xdr14:nvContentPartPr>
            <xdr14:cNvPr id="1021" name="Ink 1020">
              <a:extLst>
                <a:ext uri="{FF2B5EF4-FFF2-40B4-BE49-F238E27FC236}">
                  <a16:creationId xmlns:a16="http://schemas.microsoft.com/office/drawing/2014/main" id="{6E67E60F-FD5D-4B08-BBA9-3A8F93FE5B2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23">
          <xdr14:nvContentPartPr>
            <xdr14:cNvPr id="1022" name="Ink 1021">
              <a:extLst>
                <a:ext uri="{FF2B5EF4-FFF2-40B4-BE49-F238E27FC236}">
                  <a16:creationId xmlns:a16="http://schemas.microsoft.com/office/drawing/2014/main" id="{2AEC68ED-9126-4DC6-8213-5850FE12A81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24">
          <xdr14:nvContentPartPr>
            <xdr14:cNvPr id="1023" name="Ink 1022">
              <a:extLst>
                <a:ext uri="{FF2B5EF4-FFF2-40B4-BE49-F238E27FC236}">
                  <a16:creationId xmlns:a16="http://schemas.microsoft.com/office/drawing/2014/main" id="{4FA45807-63A3-4D6C-97D3-B2313026B2C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25">
          <xdr14:nvContentPartPr>
            <xdr14:cNvPr id="1024" name="Ink 1023">
              <a:extLst>
                <a:ext uri="{FF2B5EF4-FFF2-40B4-BE49-F238E27FC236}">
                  <a16:creationId xmlns:a16="http://schemas.microsoft.com/office/drawing/2014/main" id="{D5EF5C1D-89FB-4922-84E5-611745F939C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26">
          <xdr14:nvContentPartPr>
            <xdr14:cNvPr id="1025" name="Ink 1024">
              <a:extLst>
                <a:ext uri="{FF2B5EF4-FFF2-40B4-BE49-F238E27FC236}">
                  <a16:creationId xmlns:a16="http://schemas.microsoft.com/office/drawing/2014/main" id="{E2B0B2B9-F2C9-45E0-AC44-A1A481BA87D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27">
          <xdr14:nvContentPartPr>
            <xdr14:cNvPr id="1026" name="Ink 1025">
              <a:extLst>
                <a:ext uri="{FF2B5EF4-FFF2-40B4-BE49-F238E27FC236}">
                  <a16:creationId xmlns:a16="http://schemas.microsoft.com/office/drawing/2014/main" id="{8A80BDDF-0219-45DD-81D7-5D2B4A0CC25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28">
          <xdr14:nvContentPartPr>
            <xdr14:cNvPr id="1027" name="Ink 1026">
              <a:extLst>
                <a:ext uri="{FF2B5EF4-FFF2-40B4-BE49-F238E27FC236}">
                  <a16:creationId xmlns:a16="http://schemas.microsoft.com/office/drawing/2014/main" id="{5C4E7FD7-2F46-4F39-94D0-D7270941FA1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29">
          <xdr14:nvContentPartPr>
            <xdr14:cNvPr id="1028" name="Ink 1027">
              <a:extLst>
                <a:ext uri="{FF2B5EF4-FFF2-40B4-BE49-F238E27FC236}">
                  <a16:creationId xmlns:a16="http://schemas.microsoft.com/office/drawing/2014/main" id="{C949074E-60B1-479D-B1B3-196452A6FF5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30">
          <xdr14:nvContentPartPr>
            <xdr14:cNvPr id="1029" name="Ink 1028">
              <a:extLst>
                <a:ext uri="{FF2B5EF4-FFF2-40B4-BE49-F238E27FC236}">
                  <a16:creationId xmlns:a16="http://schemas.microsoft.com/office/drawing/2014/main" id="{4DD8AE41-A2C7-4CA5-B1DC-54C47D4FFA4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31">
          <xdr14:nvContentPartPr>
            <xdr14:cNvPr id="1030" name="Ink 1029">
              <a:extLst>
                <a:ext uri="{FF2B5EF4-FFF2-40B4-BE49-F238E27FC236}">
                  <a16:creationId xmlns:a16="http://schemas.microsoft.com/office/drawing/2014/main" id="{46AD9F28-46AA-4376-BA11-5FAB5813108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32">
          <xdr14:nvContentPartPr>
            <xdr14:cNvPr id="1031" name="Ink 1030">
              <a:extLst>
                <a:ext uri="{FF2B5EF4-FFF2-40B4-BE49-F238E27FC236}">
                  <a16:creationId xmlns:a16="http://schemas.microsoft.com/office/drawing/2014/main" id="{D5690C74-9CA9-4B8A-A455-29EF134444D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33">
          <xdr14:nvContentPartPr>
            <xdr14:cNvPr id="1032" name="Ink 1031">
              <a:extLst>
                <a:ext uri="{FF2B5EF4-FFF2-40B4-BE49-F238E27FC236}">
                  <a16:creationId xmlns:a16="http://schemas.microsoft.com/office/drawing/2014/main" id="{93EC14EF-1072-4234-8B55-9EF71F596B8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34">
          <xdr14:nvContentPartPr>
            <xdr14:cNvPr id="1033" name="Ink 1032">
              <a:extLst>
                <a:ext uri="{FF2B5EF4-FFF2-40B4-BE49-F238E27FC236}">
                  <a16:creationId xmlns:a16="http://schemas.microsoft.com/office/drawing/2014/main" id="{48162809-2861-4CE0-8D08-7E224CB0247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35">
          <xdr14:nvContentPartPr>
            <xdr14:cNvPr id="1034" name="Ink 1033">
              <a:extLst>
                <a:ext uri="{FF2B5EF4-FFF2-40B4-BE49-F238E27FC236}">
                  <a16:creationId xmlns:a16="http://schemas.microsoft.com/office/drawing/2014/main" id="{5D5CA775-5330-42F4-A7FB-89EE4566B73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36">
          <xdr14:nvContentPartPr>
            <xdr14:cNvPr id="1035" name="Ink 1034">
              <a:extLst>
                <a:ext uri="{FF2B5EF4-FFF2-40B4-BE49-F238E27FC236}">
                  <a16:creationId xmlns:a16="http://schemas.microsoft.com/office/drawing/2014/main" id="{B8FC3205-B05A-47BA-8A1F-DC453A57BF4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37">
          <xdr14:nvContentPartPr>
            <xdr14:cNvPr id="1036" name="Ink 1035">
              <a:extLst>
                <a:ext uri="{FF2B5EF4-FFF2-40B4-BE49-F238E27FC236}">
                  <a16:creationId xmlns:a16="http://schemas.microsoft.com/office/drawing/2014/main" id="{879D8350-C393-4B00-A18D-72EEC0BE240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38">
          <xdr14:nvContentPartPr>
            <xdr14:cNvPr id="1037" name="Ink 1036">
              <a:extLst>
                <a:ext uri="{FF2B5EF4-FFF2-40B4-BE49-F238E27FC236}">
                  <a16:creationId xmlns:a16="http://schemas.microsoft.com/office/drawing/2014/main" id="{08252984-D738-4109-BF6F-68601C8EE4C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39">
          <xdr14:nvContentPartPr>
            <xdr14:cNvPr id="1038" name="Ink 1037">
              <a:extLst>
                <a:ext uri="{FF2B5EF4-FFF2-40B4-BE49-F238E27FC236}">
                  <a16:creationId xmlns:a16="http://schemas.microsoft.com/office/drawing/2014/main" id="{E308C96F-B7C7-4EA3-A5BC-6CF288FE67D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40">
          <xdr14:nvContentPartPr>
            <xdr14:cNvPr id="1039" name="Ink 1038">
              <a:extLst>
                <a:ext uri="{FF2B5EF4-FFF2-40B4-BE49-F238E27FC236}">
                  <a16:creationId xmlns:a16="http://schemas.microsoft.com/office/drawing/2014/main" id="{A1FA5BD9-FAA5-4D80-B0B0-0A5590ADE05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41">
          <xdr14:nvContentPartPr>
            <xdr14:cNvPr id="1040" name="Ink 1039">
              <a:extLst>
                <a:ext uri="{FF2B5EF4-FFF2-40B4-BE49-F238E27FC236}">
                  <a16:creationId xmlns:a16="http://schemas.microsoft.com/office/drawing/2014/main" id="{85A14C10-7D6A-4542-B1DE-18AF269B9B1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42">
          <xdr14:nvContentPartPr>
            <xdr14:cNvPr id="1041" name="Ink 1040">
              <a:extLst>
                <a:ext uri="{FF2B5EF4-FFF2-40B4-BE49-F238E27FC236}">
                  <a16:creationId xmlns:a16="http://schemas.microsoft.com/office/drawing/2014/main" id="{8A068129-85D4-430A-A1A0-22457F568A9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43">
          <xdr14:nvContentPartPr>
            <xdr14:cNvPr id="1042" name="Ink 1041">
              <a:extLst>
                <a:ext uri="{FF2B5EF4-FFF2-40B4-BE49-F238E27FC236}">
                  <a16:creationId xmlns:a16="http://schemas.microsoft.com/office/drawing/2014/main" id="{DE728A57-BA17-45EA-B8E6-6C0DD3C1CA8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44">
          <xdr14:nvContentPartPr>
            <xdr14:cNvPr id="1043" name="Ink 1042">
              <a:extLst>
                <a:ext uri="{FF2B5EF4-FFF2-40B4-BE49-F238E27FC236}">
                  <a16:creationId xmlns:a16="http://schemas.microsoft.com/office/drawing/2014/main" id="{91DAA956-3071-4B67-AF11-F46441FC81D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45">
          <xdr14:nvContentPartPr>
            <xdr14:cNvPr id="1044" name="Ink 1043">
              <a:extLst>
                <a:ext uri="{FF2B5EF4-FFF2-40B4-BE49-F238E27FC236}">
                  <a16:creationId xmlns:a16="http://schemas.microsoft.com/office/drawing/2014/main" id="{BEB549BA-6389-42B5-86FF-7D5A6FBF368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46">
          <xdr14:nvContentPartPr>
            <xdr14:cNvPr id="1045" name="Ink 1044">
              <a:extLst>
                <a:ext uri="{FF2B5EF4-FFF2-40B4-BE49-F238E27FC236}">
                  <a16:creationId xmlns:a16="http://schemas.microsoft.com/office/drawing/2014/main" id="{2EA65754-4BAA-4194-BB73-87BBED26F3D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47">
          <xdr14:nvContentPartPr>
            <xdr14:cNvPr id="1046" name="Ink 1045">
              <a:extLst>
                <a:ext uri="{FF2B5EF4-FFF2-40B4-BE49-F238E27FC236}">
                  <a16:creationId xmlns:a16="http://schemas.microsoft.com/office/drawing/2014/main" id="{0A4417F4-66D1-4BE9-BD92-7C0CEDD89C3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48">
          <xdr14:nvContentPartPr>
            <xdr14:cNvPr id="1047" name="Ink 1046">
              <a:extLst>
                <a:ext uri="{FF2B5EF4-FFF2-40B4-BE49-F238E27FC236}">
                  <a16:creationId xmlns:a16="http://schemas.microsoft.com/office/drawing/2014/main" id="{87C0A7C3-029E-4E00-A656-68653921A60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49">
          <xdr14:nvContentPartPr>
            <xdr14:cNvPr id="1048" name="Ink 1047">
              <a:extLst>
                <a:ext uri="{FF2B5EF4-FFF2-40B4-BE49-F238E27FC236}">
                  <a16:creationId xmlns:a16="http://schemas.microsoft.com/office/drawing/2014/main" id="{51865F0C-B115-4C79-8F3F-E29DE6D2E36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50">
          <xdr14:nvContentPartPr>
            <xdr14:cNvPr id="1049" name="Ink 1048">
              <a:extLst>
                <a:ext uri="{FF2B5EF4-FFF2-40B4-BE49-F238E27FC236}">
                  <a16:creationId xmlns:a16="http://schemas.microsoft.com/office/drawing/2014/main" id="{C48232FC-D493-4D8E-9BA2-36D986631D3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51">
          <xdr14:nvContentPartPr>
            <xdr14:cNvPr id="1050" name="Ink 1049">
              <a:extLst>
                <a:ext uri="{FF2B5EF4-FFF2-40B4-BE49-F238E27FC236}">
                  <a16:creationId xmlns:a16="http://schemas.microsoft.com/office/drawing/2014/main" id="{1F481D66-69A1-45EF-ACC3-DB6E2C89A3E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52">
          <xdr14:nvContentPartPr>
            <xdr14:cNvPr id="1051" name="Ink 1050">
              <a:extLst>
                <a:ext uri="{FF2B5EF4-FFF2-40B4-BE49-F238E27FC236}">
                  <a16:creationId xmlns:a16="http://schemas.microsoft.com/office/drawing/2014/main" id="{A5A03CA6-B0E9-4FD1-9690-CEEA5BCAF44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53">
          <xdr14:nvContentPartPr>
            <xdr14:cNvPr id="1052" name="Ink 1051">
              <a:extLst>
                <a:ext uri="{FF2B5EF4-FFF2-40B4-BE49-F238E27FC236}">
                  <a16:creationId xmlns:a16="http://schemas.microsoft.com/office/drawing/2014/main" id="{7C7444C9-B880-49EE-9DDD-ADE6E7CAF40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54">
          <xdr14:nvContentPartPr>
            <xdr14:cNvPr id="1053" name="Ink 1052">
              <a:extLst>
                <a:ext uri="{FF2B5EF4-FFF2-40B4-BE49-F238E27FC236}">
                  <a16:creationId xmlns:a16="http://schemas.microsoft.com/office/drawing/2014/main" id="{8B0B8EBD-01F6-4194-A93E-DDEF6EF1EF3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55">
          <xdr14:nvContentPartPr>
            <xdr14:cNvPr id="1054" name="Ink 1053">
              <a:extLst>
                <a:ext uri="{FF2B5EF4-FFF2-40B4-BE49-F238E27FC236}">
                  <a16:creationId xmlns:a16="http://schemas.microsoft.com/office/drawing/2014/main" id="{D5A70F41-DEBF-4DE6-9AFD-2B0352C2DAB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56">
          <xdr14:nvContentPartPr>
            <xdr14:cNvPr id="1055" name="Ink 1054">
              <a:extLst>
                <a:ext uri="{FF2B5EF4-FFF2-40B4-BE49-F238E27FC236}">
                  <a16:creationId xmlns:a16="http://schemas.microsoft.com/office/drawing/2014/main" id="{1DF3A2A5-92B4-4208-B3FB-803B1B7236B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57">
          <xdr14:nvContentPartPr>
            <xdr14:cNvPr id="1056" name="Ink 1055">
              <a:extLst>
                <a:ext uri="{FF2B5EF4-FFF2-40B4-BE49-F238E27FC236}">
                  <a16:creationId xmlns:a16="http://schemas.microsoft.com/office/drawing/2014/main" id="{60E039B2-1CB7-4FDA-BD65-3C27F356100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58">
          <xdr14:nvContentPartPr>
            <xdr14:cNvPr id="1057" name="Ink 1056">
              <a:extLst>
                <a:ext uri="{FF2B5EF4-FFF2-40B4-BE49-F238E27FC236}">
                  <a16:creationId xmlns:a16="http://schemas.microsoft.com/office/drawing/2014/main" id="{D31162E0-3516-4245-852A-99C1B596591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59">
          <xdr14:nvContentPartPr>
            <xdr14:cNvPr id="1058" name="Ink 1057">
              <a:extLst>
                <a:ext uri="{FF2B5EF4-FFF2-40B4-BE49-F238E27FC236}">
                  <a16:creationId xmlns:a16="http://schemas.microsoft.com/office/drawing/2014/main" id="{CE65712E-3A70-42D9-A0CD-A5F96758C2D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60">
          <xdr14:nvContentPartPr>
            <xdr14:cNvPr id="1059" name="Ink 1058">
              <a:extLst>
                <a:ext uri="{FF2B5EF4-FFF2-40B4-BE49-F238E27FC236}">
                  <a16:creationId xmlns:a16="http://schemas.microsoft.com/office/drawing/2014/main" id="{E2AB7EC0-CF84-4EB4-91B8-FBCC07583B2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61">
          <xdr14:nvContentPartPr>
            <xdr14:cNvPr id="1060" name="Ink 1059">
              <a:extLst>
                <a:ext uri="{FF2B5EF4-FFF2-40B4-BE49-F238E27FC236}">
                  <a16:creationId xmlns:a16="http://schemas.microsoft.com/office/drawing/2014/main" id="{CA3E0BFC-D98D-42D2-81AA-36987A171DC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62">
          <xdr14:nvContentPartPr>
            <xdr14:cNvPr id="1061" name="Ink 1060">
              <a:extLst>
                <a:ext uri="{FF2B5EF4-FFF2-40B4-BE49-F238E27FC236}">
                  <a16:creationId xmlns:a16="http://schemas.microsoft.com/office/drawing/2014/main" id="{42312EC9-3C00-413C-8999-01EDFA656FB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63">
          <xdr14:nvContentPartPr>
            <xdr14:cNvPr id="1062" name="Ink 1061">
              <a:extLst>
                <a:ext uri="{FF2B5EF4-FFF2-40B4-BE49-F238E27FC236}">
                  <a16:creationId xmlns:a16="http://schemas.microsoft.com/office/drawing/2014/main" id="{4EAA0A29-AC61-418F-902C-55C615BA28B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64">
          <xdr14:nvContentPartPr>
            <xdr14:cNvPr id="1063" name="Ink 1062">
              <a:extLst>
                <a:ext uri="{FF2B5EF4-FFF2-40B4-BE49-F238E27FC236}">
                  <a16:creationId xmlns:a16="http://schemas.microsoft.com/office/drawing/2014/main" id="{0D5E005D-DE48-4574-9D5A-CF8D02C5AD2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65">
          <xdr14:nvContentPartPr>
            <xdr14:cNvPr id="1064" name="Ink 1063">
              <a:extLst>
                <a:ext uri="{FF2B5EF4-FFF2-40B4-BE49-F238E27FC236}">
                  <a16:creationId xmlns:a16="http://schemas.microsoft.com/office/drawing/2014/main" id="{6E89C4B9-9F03-44EA-A03C-927D41E8248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66">
          <xdr14:nvContentPartPr>
            <xdr14:cNvPr id="1065" name="Ink 1064">
              <a:extLst>
                <a:ext uri="{FF2B5EF4-FFF2-40B4-BE49-F238E27FC236}">
                  <a16:creationId xmlns:a16="http://schemas.microsoft.com/office/drawing/2014/main" id="{B8767F3F-EA46-49D3-B7CF-C2067C20F12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67">
          <xdr14:nvContentPartPr>
            <xdr14:cNvPr id="1066" name="Ink 1065">
              <a:extLst>
                <a:ext uri="{FF2B5EF4-FFF2-40B4-BE49-F238E27FC236}">
                  <a16:creationId xmlns:a16="http://schemas.microsoft.com/office/drawing/2014/main" id="{4E4D5701-A5B2-4B60-8E95-4367221E0BD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68">
          <xdr14:nvContentPartPr>
            <xdr14:cNvPr id="1067" name="Ink 1066">
              <a:extLst>
                <a:ext uri="{FF2B5EF4-FFF2-40B4-BE49-F238E27FC236}">
                  <a16:creationId xmlns:a16="http://schemas.microsoft.com/office/drawing/2014/main" id="{B3CE92F9-3ED5-4580-826A-5629AA230A2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69">
          <xdr14:nvContentPartPr>
            <xdr14:cNvPr id="1068" name="Ink 1067">
              <a:extLst>
                <a:ext uri="{FF2B5EF4-FFF2-40B4-BE49-F238E27FC236}">
                  <a16:creationId xmlns:a16="http://schemas.microsoft.com/office/drawing/2014/main" id="{22E81DC5-8ACE-4ACB-8C41-15BEB2F11D3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70">
          <xdr14:nvContentPartPr>
            <xdr14:cNvPr id="1069" name="Ink 1068">
              <a:extLst>
                <a:ext uri="{FF2B5EF4-FFF2-40B4-BE49-F238E27FC236}">
                  <a16:creationId xmlns:a16="http://schemas.microsoft.com/office/drawing/2014/main" id="{E3636230-31ED-4BCB-BACC-5A8B471A795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71">
          <xdr14:nvContentPartPr>
            <xdr14:cNvPr id="1070" name="Ink 1069">
              <a:extLst>
                <a:ext uri="{FF2B5EF4-FFF2-40B4-BE49-F238E27FC236}">
                  <a16:creationId xmlns:a16="http://schemas.microsoft.com/office/drawing/2014/main" id="{7EBF3295-CCC0-4E56-B522-3C9546149F8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72">
          <xdr14:nvContentPartPr>
            <xdr14:cNvPr id="1071" name="Ink 1070">
              <a:extLst>
                <a:ext uri="{FF2B5EF4-FFF2-40B4-BE49-F238E27FC236}">
                  <a16:creationId xmlns:a16="http://schemas.microsoft.com/office/drawing/2014/main" id="{CC9DECE6-CBEB-4E24-971E-9539964C5E1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73">
          <xdr14:nvContentPartPr>
            <xdr14:cNvPr id="1072" name="Ink 1071">
              <a:extLst>
                <a:ext uri="{FF2B5EF4-FFF2-40B4-BE49-F238E27FC236}">
                  <a16:creationId xmlns:a16="http://schemas.microsoft.com/office/drawing/2014/main" id="{60E4B7D8-9B08-47A1-AFEE-6B23EFCCAAA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74">
          <xdr14:nvContentPartPr>
            <xdr14:cNvPr id="1073" name="Ink 1072">
              <a:extLst>
                <a:ext uri="{FF2B5EF4-FFF2-40B4-BE49-F238E27FC236}">
                  <a16:creationId xmlns:a16="http://schemas.microsoft.com/office/drawing/2014/main" id="{89158FF8-3797-4834-847D-D9A413375B4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75">
          <xdr14:nvContentPartPr>
            <xdr14:cNvPr id="1074" name="Ink 1073">
              <a:extLst>
                <a:ext uri="{FF2B5EF4-FFF2-40B4-BE49-F238E27FC236}">
                  <a16:creationId xmlns:a16="http://schemas.microsoft.com/office/drawing/2014/main" id="{4369CD7B-4E2D-4C6F-9DE1-0530C128BA9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76">
          <xdr14:nvContentPartPr>
            <xdr14:cNvPr id="1075" name="Ink 1074">
              <a:extLst>
                <a:ext uri="{FF2B5EF4-FFF2-40B4-BE49-F238E27FC236}">
                  <a16:creationId xmlns:a16="http://schemas.microsoft.com/office/drawing/2014/main" id="{0F7146DA-FF43-4145-879A-23476E44EB2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77">
          <xdr14:nvContentPartPr>
            <xdr14:cNvPr id="1076" name="Ink 1075">
              <a:extLst>
                <a:ext uri="{FF2B5EF4-FFF2-40B4-BE49-F238E27FC236}">
                  <a16:creationId xmlns:a16="http://schemas.microsoft.com/office/drawing/2014/main" id="{F78C8871-B3EC-419F-BC80-67A7F65C0D0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78">
          <xdr14:nvContentPartPr>
            <xdr14:cNvPr id="1077" name="Ink 1076">
              <a:extLst>
                <a:ext uri="{FF2B5EF4-FFF2-40B4-BE49-F238E27FC236}">
                  <a16:creationId xmlns:a16="http://schemas.microsoft.com/office/drawing/2014/main" id="{71C371BC-3F2B-43E6-88F9-6E4BAD4326E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79">
          <xdr14:nvContentPartPr>
            <xdr14:cNvPr id="1078" name="Ink 1077">
              <a:extLst>
                <a:ext uri="{FF2B5EF4-FFF2-40B4-BE49-F238E27FC236}">
                  <a16:creationId xmlns:a16="http://schemas.microsoft.com/office/drawing/2014/main" id="{3D92A67C-175D-4DA1-9365-63701DDECA1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80">
          <xdr14:nvContentPartPr>
            <xdr14:cNvPr id="1079" name="Ink 1078">
              <a:extLst>
                <a:ext uri="{FF2B5EF4-FFF2-40B4-BE49-F238E27FC236}">
                  <a16:creationId xmlns:a16="http://schemas.microsoft.com/office/drawing/2014/main" id="{A252A0AD-8395-4714-AEAA-8DDE8D70C1A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81">
          <xdr14:nvContentPartPr>
            <xdr14:cNvPr id="1080" name="Ink 1079">
              <a:extLst>
                <a:ext uri="{FF2B5EF4-FFF2-40B4-BE49-F238E27FC236}">
                  <a16:creationId xmlns:a16="http://schemas.microsoft.com/office/drawing/2014/main" id="{CCD8E6A3-0BFE-4945-9852-15B31B3DA35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82">
          <xdr14:nvContentPartPr>
            <xdr14:cNvPr id="1081" name="Ink 1080">
              <a:extLst>
                <a:ext uri="{FF2B5EF4-FFF2-40B4-BE49-F238E27FC236}">
                  <a16:creationId xmlns:a16="http://schemas.microsoft.com/office/drawing/2014/main" id="{0AE666FC-8949-4802-A0E6-433C77400D4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83">
          <xdr14:nvContentPartPr>
            <xdr14:cNvPr id="1082" name="Ink 1081">
              <a:extLst>
                <a:ext uri="{FF2B5EF4-FFF2-40B4-BE49-F238E27FC236}">
                  <a16:creationId xmlns:a16="http://schemas.microsoft.com/office/drawing/2014/main" id="{95A98DDF-36A8-40D4-B04D-646E4F9C842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84">
          <xdr14:nvContentPartPr>
            <xdr14:cNvPr id="1083" name="Ink 1082">
              <a:extLst>
                <a:ext uri="{FF2B5EF4-FFF2-40B4-BE49-F238E27FC236}">
                  <a16:creationId xmlns:a16="http://schemas.microsoft.com/office/drawing/2014/main" id="{4A91C8AC-C7B7-4C0E-BDB7-052BFB8D4E8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85">
          <xdr14:nvContentPartPr>
            <xdr14:cNvPr id="1084" name="Ink 1083">
              <a:extLst>
                <a:ext uri="{FF2B5EF4-FFF2-40B4-BE49-F238E27FC236}">
                  <a16:creationId xmlns:a16="http://schemas.microsoft.com/office/drawing/2014/main" id="{DC8146A0-C6D1-43B9-8885-B629BDCD88A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86">
          <xdr14:nvContentPartPr>
            <xdr14:cNvPr id="1085" name="Ink 1084">
              <a:extLst>
                <a:ext uri="{FF2B5EF4-FFF2-40B4-BE49-F238E27FC236}">
                  <a16:creationId xmlns:a16="http://schemas.microsoft.com/office/drawing/2014/main" id="{E1A85DA3-A905-4D2B-B500-86C0445C4B8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87">
          <xdr14:nvContentPartPr>
            <xdr14:cNvPr id="1086" name="Ink 1085">
              <a:extLst>
                <a:ext uri="{FF2B5EF4-FFF2-40B4-BE49-F238E27FC236}">
                  <a16:creationId xmlns:a16="http://schemas.microsoft.com/office/drawing/2014/main" id="{5A4DF652-05BA-4343-99F4-600B6C3010B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88">
          <xdr14:nvContentPartPr>
            <xdr14:cNvPr id="1087" name="Ink 1086">
              <a:extLst>
                <a:ext uri="{FF2B5EF4-FFF2-40B4-BE49-F238E27FC236}">
                  <a16:creationId xmlns:a16="http://schemas.microsoft.com/office/drawing/2014/main" id="{E1B04F6C-DB72-42FC-84D9-AC3343A4E4E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89">
          <xdr14:nvContentPartPr>
            <xdr14:cNvPr id="1088" name="Ink 1087">
              <a:extLst>
                <a:ext uri="{FF2B5EF4-FFF2-40B4-BE49-F238E27FC236}">
                  <a16:creationId xmlns:a16="http://schemas.microsoft.com/office/drawing/2014/main" id="{9E51E600-E399-4D27-A802-3696A1D9E79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90">
          <xdr14:nvContentPartPr>
            <xdr14:cNvPr id="1089" name="Ink 1088">
              <a:extLst>
                <a:ext uri="{FF2B5EF4-FFF2-40B4-BE49-F238E27FC236}">
                  <a16:creationId xmlns:a16="http://schemas.microsoft.com/office/drawing/2014/main" id="{647C3A7F-CA7F-48F2-A016-863E1723125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91">
          <xdr14:nvContentPartPr>
            <xdr14:cNvPr id="1090" name="Ink 1089">
              <a:extLst>
                <a:ext uri="{FF2B5EF4-FFF2-40B4-BE49-F238E27FC236}">
                  <a16:creationId xmlns:a16="http://schemas.microsoft.com/office/drawing/2014/main" id="{A27EC803-18DD-4A27-90D0-F0D03735281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92">
          <xdr14:nvContentPartPr>
            <xdr14:cNvPr id="1091" name="Ink 1090">
              <a:extLst>
                <a:ext uri="{FF2B5EF4-FFF2-40B4-BE49-F238E27FC236}">
                  <a16:creationId xmlns:a16="http://schemas.microsoft.com/office/drawing/2014/main" id="{808C3F71-9285-4646-B074-C463C23499F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93">
          <xdr14:nvContentPartPr>
            <xdr14:cNvPr id="1092" name="Ink 1091">
              <a:extLst>
                <a:ext uri="{FF2B5EF4-FFF2-40B4-BE49-F238E27FC236}">
                  <a16:creationId xmlns:a16="http://schemas.microsoft.com/office/drawing/2014/main" id="{180C5940-7D6B-4C66-831B-377FC4102AB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94">
          <xdr14:nvContentPartPr>
            <xdr14:cNvPr id="1093" name="Ink 1092">
              <a:extLst>
                <a:ext uri="{FF2B5EF4-FFF2-40B4-BE49-F238E27FC236}">
                  <a16:creationId xmlns:a16="http://schemas.microsoft.com/office/drawing/2014/main" id="{8354E2D9-809E-4719-AF26-8ABD17075A2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95">
          <xdr14:nvContentPartPr>
            <xdr14:cNvPr id="1094" name="Ink 1093">
              <a:extLst>
                <a:ext uri="{FF2B5EF4-FFF2-40B4-BE49-F238E27FC236}">
                  <a16:creationId xmlns:a16="http://schemas.microsoft.com/office/drawing/2014/main" id="{28E321C0-4D69-4A4B-B586-EF35F77F961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96">
          <xdr14:nvContentPartPr>
            <xdr14:cNvPr id="1095" name="Ink 1094">
              <a:extLst>
                <a:ext uri="{FF2B5EF4-FFF2-40B4-BE49-F238E27FC236}">
                  <a16:creationId xmlns:a16="http://schemas.microsoft.com/office/drawing/2014/main" id="{3A3B5DBA-6978-4929-9C9F-94F84D67EA3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97">
          <xdr14:nvContentPartPr>
            <xdr14:cNvPr id="1096" name="Ink 1095">
              <a:extLst>
                <a:ext uri="{FF2B5EF4-FFF2-40B4-BE49-F238E27FC236}">
                  <a16:creationId xmlns:a16="http://schemas.microsoft.com/office/drawing/2014/main" id="{6DC25E15-0890-4A7C-AD3D-228DF8E1C45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98">
          <xdr14:nvContentPartPr>
            <xdr14:cNvPr id="1097" name="Ink 1096">
              <a:extLst>
                <a:ext uri="{FF2B5EF4-FFF2-40B4-BE49-F238E27FC236}">
                  <a16:creationId xmlns:a16="http://schemas.microsoft.com/office/drawing/2014/main" id="{A71B30CC-7F5D-4E88-95FB-0FB045B7FEC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99">
          <xdr14:nvContentPartPr>
            <xdr14:cNvPr id="1098" name="Ink 1097">
              <a:extLst>
                <a:ext uri="{FF2B5EF4-FFF2-40B4-BE49-F238E27FC236}">
                  <a16:creationId xmlns:a16="http://schemas.microsoft.com/office/drawing/2014/main" id="{D8089712-3731-4242-AEFB-8D59E4D4441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00">
          <xdr14:nvContentPartPr>
            <xdr14:cNvPr id="1099" name="Ink 1098">
              <a:extLst>
                <a:ext uri="{FF2B5EF4-FFF2-40B4-BE49-F238E27FC236}">
                  <a16:creationId xmlns:a16="http://schemas.microsoft.com/office/drawing/2014/main" id="{302A8305-420D-4630-B84B-82BABF96E1E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01">
          <xdr14:nvContentPartPr>
            <xdr14:cNvPr id="1100" name="Ink 1099">
              <a:extLst>
                <a:ext uri="{FF2B5EF4-FFF2-40B4-BE49-F238E27FC236}">
                  <a16:creationId xmlns:a16="http://schemas.microsoft.com/office/drawing/2014/main" id="{8399D9C6-F2AE-4DF1-87EB-B30EC50F6EA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02">
          <xdr14:nvContentPartPr>
            <xdr14:cNvPr id="1101" name="Ink 1100">
              <a:extLst>
                <a:ext uri="{FF2B5EF4-FFF2-40B4-BE49-F238E27FC236}">
                  <a16:creationId xmlns:a16="http://schemas.microsoft.com/office/drawing/2014/main" id="{E6F356DF-221D-4C03-ADE4-DE782E913D3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03">
          <xdr14:nvContentPartPr>
            <xdr14:cNvPr id="1102" name="Ink 1101">
              <a:extLst>
                <a:ext uri="{FF2B5EF4-FFF2-40B4-BE49-F238E27FC236}">
                  <a16:creationId xmlns:a16="http://schemas.microsoft.com/office/drawing/2014/main" id="{B14A0F31-AF89-40EF-B7C4-2A9E372789B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04">
          <xdr14:nvContentPartPr>
            <xdr14:cNvPr id="1103" name="Ink 1102">
              <a:extLst>
                <a:ext uri="{FF2B5EF4-FFF2-40B4-BE49-F238E27FC236}">
                  <a16:creationId xmlns:a16="http://schemas.microsoft.com/office/drawing/2014/main" id="{B4E2A5CE-475F-433D-972F-1DBD71E1374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05">
          <xdr14:nvContentPartPr>
            <xdr14:cNvPr id="1104" name="Ink 1103">
              <a:extLst>
                <a:ext uri="{FF2B5EF4-FFF2-40B4-BE49-F238E27FC236}">
                  <a16:creationId xmlns:a16="http://schemas.microsoft.com/office/drawing/2014/main" id="{40FD466E-EE5E-4A41-B824-A9342B329BD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06">
          <xdr14:nvContentPartPr>
            <xdr14:cNvPr id="1105" name="Ink 1104">
              <a:extLst>
                <a:ext uri="{FF2B5EF4-FFF2-40B4-BE49-F238E27FC236}">
                  <a16:creationId xmlns:a16="http://schemas.microsoft.com/office/drawing/2014/main" id="{2F87DB19-0C0A-433C-B5C2-7268C4ACC9F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07">
          <xdr14:nvContentPartPr>
            <xdr14:cNvPr id="1106" name="Ink 1105">
              <a:extLst>
                <a:ext uri="{FF2B5EF4-FFF2-40B4-BE49-F238E27FC236}">
                  <a16:creationId xmlns:a16="http://schemas.microsoft.com/office/drawing/2014/main" id="{4D3374FA-FF6A-4BA4-A510-6A5FAE4E9B2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08">
          <xdr14:nvContentPartPr>
            <xdr14:cNvPr id="1107" name="Ink 1106">
              <a:extLst>
                <a:ext uri="{FF2B5EF4-FFF2-40B4-BE49-F238E27FC236}">
                  <a16:creationId xmlns:a16="http://schemas.microsoft.com/office/drawing/2014/main" id="{93A059DE-F424-401F-BBF9-794E84E0B9D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09">
          <xdr14:nvContentPartPr>
            <xdr14:cNvPr id="1108" name="Ink 1107">
              <a:extLst>
                <a:ext uri="{FF2B5EF4-FFF2-40B4-BE49-F238E27FC236}">
                  <a16:creationId xmlns:a16="http://schemas.microsoft.com/office/drawing/2014/main" id="{ABC0462B-D5B0-4F8E-ADBD-5A866AE2FF1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10">
          <xdr14:nvContentPartPr>
            <xdr14:cNvPr id="1109" name="Ink 1108">
              <a:extLst>
                <a:ext uri="{FF2B5EF4-FFF2-40B4-BE49-F238E27FC236}">
                  <a16:creationId xmlns:a16="http://schemas.microsoft.com/office/drawing/2014/main" id="{5A187F7D-12F9-43ED-B3D4-A9E4983A337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11">
          <xdr14:nvContentPartPr>
            <xdr14:cNvPr id="1110" name="Ink 1109">
              <a:extLst>
                <a:ext uri="{FF2B5EF4-FFF2-40B4-BE49-F238E27FC236}">
                  <a16:creationId xmlns:a16="http://schemas.microsoft.com/office/drawing/2014/main" id="{3A3DAAD9-48AB-4FB2-A2DE-CBF41853E45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12">
          <xdr14:nvContentPartPr>
            <xdr14:cNvPr id="1111" name="Ink 1110">
              <a:extLst>
                <a:ext uri="{FF2B5EF4-FFF2-40B4-BE49-F238E27FC236}">
                  <a16:creationId xmlns:a16="http://schemas.microsoft.com/office/drawing/2014/main" id="{0DEA6B20-263A-4069-AC88-8DFFC375060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13">
          <xdr14:nvContentPartPr>
            <xdr14:cNvPr id="1112" name="Ink 1111">
              <a:extLst>
                <a:ext uri="{FF2B5EF4-FFF2-40B4-BE49-F238E27FC236}">
                  <a16:creationId xmlns:a16="http://schemas.microsoft.com/office/drawing/2014/main" id="{0E905293-86C4-4F96-9A76-B248DE9A529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14">
          <xdr14:nvContentPartPr>
            <xdr14:cNvPr id="1113" name="Ink 1112">
              <a:extLst>
                <a:ext uri="{FF2B5EF4-FFF2-40B4-BE49-F238E27FC236}">
                  <a16:creationId xmlns:a16="http://schemas.microsoft.com/office/drawing/2014/main" id="{AFB958FA-5B5F-4F0F-B6F6-CD3E1C743CE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15">
          <xdr14:nvContentPartPr>
            <xdr14:cNvPr id="1114" name="Ink 1113">
              <a:extLst>
                <a:ext uri="{FF2B5EF4-FFF2-40B4-BE49-F238E27FC236}">
                  <a16:creationId xmlns:a16="http://schemas.microsoft.com/office/drawing/2014/main" id="{913FBCD3-60B4-4B78-BE21-F177D144F4D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16">
          <xdr14:nvContentPartPr>
            <xdr14:cNvPr id="1115" name="Ink 1114">
              <a:extLst>
                <a:ext uri="{FF2B5EF4-FFF2-40B4-BE49-F238E27FC236}">
                  <a16:creationId xmlns:a16="http://schemas.microsoft.com/office/drawing/2014/main" id="{0EDAA7E9-8FDA-4282-98AD-8E1195FAC1E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17">
          <xdr14:nvContentPartPr>
            <xdr14:cNvPr id="1116" name="Ink 1115">
              <a:extLst>
                <a:ext uri="{FF2B5EF4-FFF2-40B4-BE49-F238E27FC236}">
                  <a16:creationId xmlns:a16="http://schemas.microsoft.com/office/drawing/2014/main" id="{C7A03CE4-BC74-4150-9AC6-309953EDD6F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18">
          <xdr14:nvContentPartPr>
            <xdr14:cNvPr id="1117" name="Ink 1116">
              <a:extLst>
                <a:ext uri="{FF2B5EF4-FFF2-40B4-BE49-F238E27FC236}">
                  <a16:creationId xmlns:a16="http://schemas.microsoft.com/office/drawing/2014/main" id="{3334E6FA-FB7F-4FF7-8529-8600A1C7504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19">
          <xdr14:nvContentPartPr>
            <xdr14:cNvPr id="1118" name="Ink 1117">
              <a:extLst>
                <a:ext uri="{FF2B5EF4-FFF2-40B4-BE49-F238E27FC236}">
                  <a16:creationId xmlns:a16="http://schemas.microsoft.com/office/drawing/2014/main" id="{4E4BC927-E58F-437A-B981-B3B77862B1E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20">
          <xdr14:nvContentPartPr>
            <xdr14:cNvPr id="1119" name="Ink 1118">
              <a:extLst>
                <a:ext uri="{FF2B5EF4-FFF2-40B4-BE49-F238E27FC236}">
                  <a16:creationId xmlns:a16="http://schemas.microsoft.com/office/drawing/2014/main" id="{20509CA5-83F3-4451-A29F-27841E2CAC2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21">
          <xdr14:nvContentPartPr>
            <xdr14:cNvPr id="1120" name="Ink 1119">
              <a:extLst>
                <a:ext uri="{FF2B5EF4-FFF2-40B4-BE49-F238E27FC236}">
                  <a16:creationId xmlns:a16="http://schemas.microsoft.com/office/drawing/2014/main" id="{9239628C-DE0B-43ED-9411-A801F7CEEA3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22">
          <xdr14:nvContentPartPr>
            <xdr14:cNvPr id="1121" name="Ink 1120">
              <a:extLst>
                <a:ext uri="{FF2B5EF4-FFF2-40B4-BE49-F238E27FC236}">
                  <a16:creationId xmlns:a16="http://schemas.microsoft.com/office/drawing/2014/main" id="{3CD3ABA0-365C-46B0-80BA-E6F50E6E4A5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23">
          <xdr14:nvContentPartPr>
            <xdr14:cNvPr id="1122" name="Ink 1121">
              <a:extLst>
                <a:ext uri="{FF2B5EF4-FFF2-40B4-BE49-F238E27FC236}">
                  <a16:creationId xmlns:a16="http://schemas.microsoft.com/office/drawing/2014/main" id="{C0FA7815-81F3-4302-B75B-822A57ABE5E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24">
          <xdr14:nvContentPartPr>
            <xdr14:cNvPr id="1123" name="Ink 1122">
              <a:extLst>
                <a:ext uri="{FF2B5EF4-FFF2-40B4-BE49-F238E27FC236}">
                  <a16:creationId xmlns:a16="http://schemas.microsoft.com/office/drawing/2014/main" id="{E2A27873-8A0D-4D56-BB30-9112375D280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25">
          <xdr14:nvContentPartPr>
            <xdr14:cNvPr id="1124" name="Ink 1123">
              <a:extLst>
                <a:ext uri="{FF2B5EF4-FFF2-40B4-BE49-F238E27FC236}">
                  <a16:creationId xmlns:a16="http://schemas.microsoft.com/office/drawing/2014/main" id="{26FF5E4F-61ED-41FA-B9EB-0EFB2ECD630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26">
          <xdr14:nvContentPartPr>
            <xdr14:cNvPr id="1125" name="Ink 1124">
              <a:extLst>
                <a:ext uri="{FF2B5EF4-FFF2-40B4-BE49-F238E27FC236}">
                  <a16:creationId xmlns:a16="http://schemas.microsoft.com/office/drawing/2014/main" id="{F041CACB-B801-49E8-B2FD-FDF3B1801F2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27">
          <xdr14:nvContentPartPr>
            <xdr14:cNvPr id="1126" name="Ink 1125">
              <a:extLst>
                <a:ext uri="{FF2B5EF4-FFF2-40B4-BE49-F238E27FC236}">
                  <a16:creationId xmlns:a16="http://schemas.microsoft.com/office/drawing/2014/main" id="{B191854E-A72D-4B65-8FF6-4D17586A15B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28">
          <xdr14:nvContentPartPr>
            <xdr14:cNvPr id="1127" name="Ink 1126">
              <a:extLst>
                <a:ext uri="{FF2B5EF4-FFF2-40B4-BE49-F238E27FC236}">
                  <a16:creationId xmlns:a16="http://schemas.microsoft.com/office/drawing/2014/main" id="{90D1EB73-7EA3-470F-BE03-8977EFF68D9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29">
          <xdr14:nvContentPartPr>
            <xdr14:cNvPr id="1128" name="Ink 1127">
              <a:extLst>
                <a:ext uri="{FF2B5EF4-FFF2-40B4-BE49-F238E27FC236}">
                  <a16:creationId xmlns:a16="http://schemas.microsoft.com/office/drawing/2014/main" id="{7129C4F1-F00A-416F-9659-EB20859BB57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30">
          <xdr14:nvContentPartPr>
            <xdr14:cNvPr id="1129" name="Ink 1128">
              <a:extLst>
                <a:ext uri="{FF2B5EF4-FFF2-40B4-BE49-F238E27FC236}">
                  <a16:creationId xmlns:a16="http://schemas.microsoft.com/office/drawing/2014/main" id="{BC2A9202-249A-4B6F-A117-3BCB6819EF5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31">
          <xdr14:nvContentPartPr>
            <xdr14:cNvPr id="1130" name="Ink 1129">
              <a:extLst>
                <a:ext uri="{FF2B5EF4-FFF2-40B4-BE49-F238E27FC236}">
                  <a16:creationId xmlns:a16="http://schemas.microsoft.com/office/drawing/2014/main" id="{914288BE-6C11-4AA6-BF06-CBFC12330D0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32">
          <xdr14:nvContentPartPr>
            <xdr14:cNvPr id="1131" name="Ink 1130">
              <a:extLst>
                <a:ext uri="{FF2B5EF4-FFF2-40B4-BE49-F238E27FC236}">
                  <a16:creationId xmlns:a16="http://schemas.microsoft.com/office/drawing/2014/main" id="{3EBBBCBA-09E8-4DAC-BAA7-4E568B40EA5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33">
          <xdr14:nvContentPartPr>
            <xdr14:cNvPr id="1132" name="Ink 1131">
              <a:extLst>
                <a:ext uri="{FF2B5EF4-FFF2-40B4-BE49-F238E27FC236}">
                  <a16:creationId xmlns:a16="http://schemas.microsoft.com/office/drawing/2014/main" id="{371AE832-3513-4771-8B50-8BE146BBA4F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34">
          <xdr14:nvContentPartPr>
            <xdr14:cNvPr id="1133" name="Ink 1132">
              <a:extLst>
                <a:ext uri="{FF2B5EF4-FFF2-40B4-BE49-F238E27FC236}">
                  <a16:creationId xmlns:a16="http://schemas.microsoft.com/office/drawing/2014/main" id="{6B53A6AE-2168-4329-B58F-1C6F04CF6C3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35">
          <xdr14:nvContentPartPr>
            <xdr14:cNvPr id="1134" name="Ink 1133">
              <a:extLst>
                <a:ext uri="{FF2B5EF4-FFF2-40B4-BE49-F238E27FC236}">
                  <a16:creationId xmlns:a16="http://schemas.microsoft.com/office/drawing/2014/main" id="{AF997194-B2C8-4B21-A11B-467831B9460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36">
          <xdr14:nvContentPartPr>
            <xdr14:cNvPr id="1135" name="Ink 1134">
              <a:extLst>
                <a:ext uri="{FF2B5EF4-FFF2-40B4-BE49-F238E27FC236}">
                  <a16:creationId xmlns:a16="http://schemas.microsoft.com/office/drawing/2014/main" id="{562EDD35-83F6-45A8-A0BA-CBE788951BC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37">
          <xdr14:nvContentPartPr>
            <xdr14:cNvPr id="1136" name="Ink 1135">
              <a:extLst>
                <a:ext uri="{FF2B5EF4-FFF2-40B4-BE49-F238E27FC236}">
                  <a16:creationId xmlns:a16="http://schemas.microsoft.com/office/drawing/2014/main" id="{828735E8-A633-4DBD-B342-F2FDBDDA353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38">
          <xdr14:nvContentPartPr>
            <xdr14:cNvPr id="1137" name="Ink 1136">
              <a:extLst>
                <a:ext uri="{FF2B5EF4-FFF2-40B4-BE49-F238E27FC236}">
                  <a16:creationId xmlns:a16="http://schemas.microsoft.com/office/drawing/2014/main" id="{ECED6948-E3DD-40E2-A84E-7EF8A1837BB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39">
          <xdr14:nvContentPartPr>
            <xdr14:cNvPr id="1138" name="Ink 1137">
              <a:extLst>
                <a:ext uri="{FF2B5EF4-FFF2-40B4-BE49-F238E27FC236}">
                  <a16:creationId xmlns:a16="http://schemas.microsoft.com/office/drawing/2014/main" id="{F5CF57AB-CDCC-4C84-81E7-1A7F4B0C759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40">
          <xdr14:nvContentPartPr>
            <xdr14:cNvPr id="1139" name="Ink 1138">
              <a:extLst>
                <a:ext uri="{FF2B5EF4-FFF2-40B4-BE49-F238E27FC236}">
                  <a16:creationId xmlns:a16="http://schemas.microsoft.com/office/drawing/2014/main" id="{DD544729-E26C-4E20-BF8B-94206DE340B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41">
          <xdr14:nvContentPartPr>
            <xdr14:cNvPr id="1140" name="Ink 1139">
              <a:extLst>
                <a:ext uri="{FF2B5EF4-FFF2-40B4-BE49-F238E27FC236}">
                  <a16:creationId xmlns:a16="http://schemas.microsoft.com/office/drawing/2014/main" id="{06DEC37A-FB2A-476E-BE95-8E80FD5789B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42">
          <xdr14:nvContentPartPr>
            <xdr14:cNvPr id="1141" name="Ink 1140">
              <a:extLst>
                <a:ext uri="{FF2B5EF4-FFF2-40B4-BE49-F238E27FC236}">
                  <a16:creationId xmlns:a16="http://schemas.microsoft.com/office/drawing/2014/main" id="{A923B8EA-1EDB-4D23-95DB-3572D86C1DB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43">
          <xdr14:nvContentPartPr>
            <xdr14:cNvPr id="1142" name="Ink 1141">
              <a:extLst>
                <a:ext uri="{FF2B5EF4-FFF2-40B4-BE49-F238E27FC236}">
                  <a16:creationId xmlns:a16="http://schemas.microsoft.com/office/drawing/2014/main" id="{A931F3F5-FA9B-4D5F-9255-47DBE2D623A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44">
          <xdr14:nvContentPartPr>
            <xdr14:cNvPr id="1143" name="Ink 1142">
              <a:extLst>
                <a:ext uri="{FF2B5EF4-FFF2-40B4-BE49-F238E27FC236}">
                  <a16:creationId xmlns:a16="http://schemas.microsoft.com/office/drawing/2014/main" id="{DB5E6C2D-F76E-42A8-9B2E-23F3E888FF2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45">
          <xdr14:nvContentPartPr>
            <xdr14:cNvPr id="1144" name="Ink 1143">
              <a:extLst>
                <a:ext uri="{FF2B5EF4-FFF2-40B4-BE49-F238E27FC236}">
                  <a16:creationId xmlns:a16="http://schemas.microsoft.com/office/drawing/2014/main" id="{E5BC40C7-800E-4540-9058-DFABDE87605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46">
          <xdr14:nvContentPartPr>
            <xdr14:cNvPr id="1145" name="Ink 1144">
              <a:extLst>
                <a:ext uri="{FF2B5EF4-FFF2-40B4-BE49-F238E27FC236}">
                  <a16:creationId xmlns:a16="http://schemas.microsoft.com/office/drawing/2014/main" id="{D6837FEC-3AA2-46BE-9639-7F5B836D419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47">
          <xdr14:nvContentPartPr>
            <xdr14:cNvPr id="1146" name="Ink 1145">
              <a:extLst>
                <a:ext uri="{FF2B5EF4-FFF2-40B4-BE49-F238E27FC236}">
                  <a16:creationId xmlns:a16="http://schemas.microsoft.com/office/drawing/2014/main" id="{68FC86B5-C976-440F-8A58-D680698CC4D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48">
          <xdr14:nvContentPartPr>
            <xdr14:cNvPr id="1147" name="Ink 1146">
              <a:extLst>
                <a:ext uri="{FF2B5EF4-FFF2-40B4-BE49-F238E27FC236}">
                  <a16:creationId xmlns:a16="http://schemas.microsoft.com/office/drawing/2014/main" id="{9EFA33EA-C67E-420F-8973-F22476E4185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49">
          <xdr14:nvContentPartPr>
            <xdr14:cNvPr id="1148" name="Ink 1147">
              <a:extLst>
                <a:ext uri="{FF2B5EF4-FFF2-40B4-BE49-F238E27FC236}">
                  <a16:creationId xmlns:a16="http://schemas.microsoft.com/office/drawing/2014/main" id="{ED428FB8-9C07-420A-AFF3-D2782FD96B9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50">
          <xdr14:nvContentPartPr>
            <xdr14:cNvPr id="1149" name="Ink 1148">
              <a:extLst>
                <a:ext uri="{FF2B5EF4-FFF2-40B4-BE49-F238E27FC236}">
                  <a16:creationId xmlns:a16="http://schemas.microsoft.com/office/drawing/2014/main" id="{D158E2E4-A88B-4006-B7CB-7BBB8E55BFA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51">
          <xdr14:nvContentPartPr>
            <xdr14:cNvPr id="1150" name="Ink 1149">
              <a:extLst>
                <a:ext uri="{FF2B5EF4-FFF2-40B4-BE49-F238E27FC236}">
                  <a16:creationId xmlns:a16="http://schemas.microsoft.com/office/drawing/2014/main" id="{28A29CB1-57A4-422A-8C65-BE0880AEEFA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52">
          <xdr14:nvContentPartPr>
            <xdr14:cNvPr id="1151" name="Ink 1150">
              <a:extLst>
                <a:ext uri="{FF2B5EF4-FFF2-40B4-BE49-F238E27FC236}">
                  <a16:creationId xmlns:a16="http://schemas.microsoft.com/office/drawing/2014/main" id="{5D528777-B8BC-417D-A459-A6346554A48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53">
          <xdr14:nvContentPartPr>
            <xdr14:cNvPr id="1152" name="Ink 1151">
              <a:extLst>
                <a:ext uri="{FF2B5EF4-FFF2-40B4-BE49-F238E27FC236}">
                  <a16:creationId xmlns:a16="http://schemas.microsoft.com/office/drawing/2014/main" id="{8BC9330E-756C-4382-828D-FEA681509E6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54">
          <xdr14:nvContentPartPr>
            <xdr14:cNvPr id="1153" name="Ink 1152">
              <a:extLst>
                <a:ext uri="{FF2B5EF4-FFF2-40B4-BE49-F238E27FC236}">
                  <a16:creationId xmlns:a16="http://schemas.microsoft.com/office/drawing/2014/main" id="{E92AEBAA-E8E7-4B67-AA25-5BDB427127F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55">
          <xdr14:nvContentPartPr>
            <xdr14:cNvPr id="1154" name="Ink 1153">
              <a:extLst>
                <a:ext uri="{FF2B5EF4-FFF2-40B4-BE49-F238E27FC236}">
                  <a16:creationId xmlns:a16="http://schemas.microsoft.com/office/drawing/2014/main" id="{12182F7C-D721-459D-9F14-C02500B09DA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56">
          <xdr14:nvContentPartPr>
            <xdr14:cNvPr id="1155" name="Ink 1154">
              <a:extLst>
                <a:ext uri="{FF2B5EF4-FFF2-40B4-BE49-F238E27FC236}">
                  <a16:creationId xmlns:a16="http://schemas.microsoft.com/office/drawing/2014/main" id="{22931536-AACB-402C-9998-8172DF85982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57">
          <xdr14:nvContentPartPr>
            <xdr14:cNvPr id="1156" name="Ink 1155">
              <a:extLst>
                <a:ext uri="{FF2B5EF4-FFF2-40B4-BE49-F238E27FC236}">
                  <a16:creationId xmlns:a16="http://schemas.microsoft.com/office/drawing/2014/main" id="{4F3CE637-1890-4E65-8515-E6A905E760A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58">
          <xdr14:nvContentPartPr>
            <xdr14:cNvPr id="1157" name="Ink 1156">
              <a:extLst>
                <a:ext uri="{FF2B5EF4-FFF2-40B4-BE49-F238E27FC236}">
                  <a16:creationId xmlns:a16="http://schemas.microsoft.com/office/drawing/2014/main" id="{58F5098C-A797-4A54-B5C8-7FBFE433CBA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59">
          <xdr14:nvContentPartPr>
            <xdr14:cNvPr id="1158" name="Ink 1157">
              <a:extLst>
                <a:ext uri="{FF2B5EF4-FFF2-40B4-BE49-F238E27FC236}">
                  <a16:creationId xmlns:a16="http://schemas.microsoft.com/office/drawing/2014/main" id="{08501167-3328-409B-BBC3-17CBA2E1E19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60">
          <xdr14:nvContentPartPr>
            <xdr14:cNvPr id="1159" name="Ink 1158">
              <a:extLst>
                <a:ext uri="{FF2B5EF4-FFF2-40B4-BE49-F238E27FC236}">
                  <a16:creationId xmlns:a16="http://schemas.microsoft.com/office/drawing/2014/main" id="{5AC86CDF-6EE1-43F8-AD1F-4D72BC01BA5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61">
          <xdr14:nvContentPartPr>
            <xdr14:cNvPr id="1160" name="Ink 1159">
              <a:extLst>
                <a:ext uri="{FF2B5EF4-FFF2-40B4-BE49-F238E27FC236}">
                  <a16:creationId xmlns:a16="http://schemas.microsoft.com/office/drawing/2014/main" id="{5711648A-71A9-4035-AF2C-8FE77159F47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62">
          <xdr14:nvContentPartPr>
            <xdr14:cNvPr id="1161" name="Ink 1160">
              <a:extLst>
                <a:ext uri="{FF2B5EF4-FFF2-40B4-BE49-F238E27FC236}">
                  <a16:creationId xmlns:a16="http://schemas.microsoft.com/office/drawing/2014/main" id="{5D1A8B73-1B3E-4D7E-90A7-98911DF7F33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63">
          <xdr14:nvContentPartPr>
            <xdr14:cNvPr id="1162" name="Ink 1161">
              <a:extLst>
                <a:ext uri="{FF2B5EF4-FFF2-40B4-BE49-F238E27FC236}">
                  <a16:creationId xmlns:a16="http://schemas.microsoft.com/office/drawing/2014/main" id="{330BA39E-C05C-4202-A206-2E4173B93CC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64">
          <xdr14:nvContentPartPr>
            <xdr14:cNvPr id="1163" name="Ink 1162">
              <a:extLst>
                <a:ext uri="{FF2B5EF4-FFF2-40B4-BE49-F238E27FC236}">
                  <a16:creationId xmlns:a16="http://schemas.microsoft.com/office/drawing/2014/main" id="{614BCC95-ECBA-46A2-98F9-91842504686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65">
          <xdr14:nvContentPartPr>
            <xdr14:cNvPr id="1164" name="Ink 1163">
              <a:extLst>
                <a:ext uri="{FF2B5EF4-FFF2-40B4-BE49-F238E27FC236}">
                  <a16:creationId xmlns:a16="http://schemas.microsoft.com/office/drawing/2014/main" id="{7390549E-409F-40E1-A641-8F5E17EE3E2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66">
          <xdr14:nvContentPartPr>
            <xdr14:cNvPr id="1165" name="Ink 1164">
              <a:extLst>
                <a:ext uri="{FF2B5EF4-FFF2-40B4-BE49-F238E27FC236}">
                  <a16:creationId xmlns:a16="http://schemas.microsoft.com/office/drawing/2014/main" id="{9961FB63-E536-4180-AE53-652A6307DEE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67">
          <xdr14:nvContentPartPr>
            <xdr14:cNvPr id="1166" name="Ink 1165">
              <a:extLst>
                <a:ext uri="{FF2B5EF4-FFF2-40B4-BE49-F238E27FC236}">
                  <a16:creationId xmlns:a16="http://schemas.microsoft.com/office/drawing/2014/main" id="{0553B516-C787-468B-9515-417E3324ADD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68">
          <xdr14:nvContentPartPr>
            <xdr14:cNvPr id="1167" name="Ink 1166">
              <a:extLst>
                <a:ext uri="{FF2B5EF4-FFF2-40B4-BE49-F238E27FC236}">
                  <a16:creationId xmlns:a16="http://schemas.microsoft.com/office/drawing/2014/main" id="{3F064820-CC21-4B65-A378-591731E3054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69">
          <xdr14:nvContentPartPr>
            <xdr14:cNvPr id="1168" name="Ink 1167">
              <a:extLst>
                <a:ext uri="{FF2B5EF4-FFF2-40B4-BE49-F238E27FC236}">
                  <a16:creationId xmlns:a16="http://schemas.microsoft.com/office/drawing/2014/main" id="{F9FBDABC-E45D-4C5B-8821-040585343F0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70">
          <xdr14:nvContentPartPr>
            <xdr14:cNvPr id="1169" name="Ink 1168">
              <a:extLst>
                <a:ext uri="{FF2B5EF4-FFF2-40B4-BE49-F238E27FC236}">
                  <a16:creationId xmlns:a16="http://schemas.microsoft.com/office/drawing/2014/main" id="{106F4368-6274-4B0F-B1C5-5716638F863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71">
          <xdr14:nvContentPartPr>
            <xdr14:cNvPr id="1170" name="Ink 1169">
              <a:extLst>
                <a:ext uri="{FF2B5EF4-FFF2-40B4-BE49-F238E27FC236}">
                  <a16:creationId xmlns:a16="http://schemas.microsoft.com/office/drawing/2014/main" id="{E6978C77-F1E3-43AB-A09E-14725EAE01C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72">
          <xdr14:nvContentPartPr>
            <xdr14:cNvPr id="1171" name="Ink 1170">
              <a:extLst>
                <a:ext uri="{FF2B5EF4-FFF2-40B4-BE49-F238E27FC236}">
                  <a16:creationId xmlns:a16="http://schemas.microsoft.com/office/drawing/2014/main" id="{634D0327-398B-43A3-8512-C4CB2EA3260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73">
          <xdr14:nvContentPartPr>
            <xdr14:cNvPr id="1172" name="Ink 1171">
              <a:extLst>
                <a:ext uri="{FF2B5EF4-FFF2-40B4-BE49-F238E27FC236}">
                  <a16:creationId xmlns:a16="http://schemas.microsoft.com/office/drawing/2014/main" id="{FAB9CCCA-7BB1-49FF-B3BE-0CD7E78D71D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74">
          <xdr14:nvContentPartPr>
            <xdr14:cNvPr id="1173" name="Ink 1172">
              <a:extLst>
                <a:ext uri="{FF2B5EF4-FFF2-40B4-BE49-F238E27FC236}">
                  <a16:creationId xmlns:a16="http://schemas.microsoft.com/office/drawing/2014/main" id="{78073D8D-C4B7-4D78-9DD7-0AB0DFB7A70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75">
          <xdr14:nvContentPartPr>
            <xdr14:cNvPr id="1174" name="Ink 1173">
              <a:extLst>
                <a:ext uri="{FF2B5EF4-FFF2-40B4-BE49-F238E27FC236}">
                  <a16:creationId xmlns:a16="http://schemas.microsoft.com/office/drawing/2014/main" id="{90705AA9-13FB-4038-B1A5-0D58CF58AD2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76">
          <xdr14:nvContentPartPr>
            <xdr14:cNvPr id="1175" name="Ink 1174">
              <a:extLst>
                <a:ext uri="{FF2B5EF4-FFF2-40B4-BE49-F238E27FC236}">
                  <a16:creationId xmlns:a16="http://schemas.microsoft.com/office/drawing/2014/main" id="{7DCF7924-2E13-4DD6-B119-EF2D0F894F1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77">
          <xdr14:nvContentPartPr>
            <xdr14:cNvPr id="1176" name="Ink 1175">
              <a:extLst>
                <a:ext uri="{FF2B5EF4-FFF2-40B4-BE49-F238E27FC236}">
                  <a16:creationId xmlns:a16="http://schemas.microsoft.com/office/drawing/2014/main" id="{6309AE38-9585-4263-9925-4269FAA8982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78">
          <xdr14:nvContentPartPr>
            <xdr14:cNvPr id="1177" name="Ink 1176">
              <a:extLst>
                <a:ext uri="{FF2B5EF4-FFF2-40B4-BE49-F238E27FC236}">
                  <a16:creationId xmlns:a16="http://schemas.microsoft.com/office/drawing/2014/main" id="{25FB3A10-8263-4852-A0A2-0D9EA25DD76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79">
          <xdr14:nvContentPartPr>
            <xdr14:cNvPr id="1178" name="Ink 1177">
              <a:extLst>
                <a:ext uri="{FF2B5EF4-FFF2-40B4-BE49-F238E27FC236}">
                  <a16:creationId xmlns:a16="http://schemas.microsoft.com/office/drawing/2014/main" id="{6F374F08-BD8F-4085-99E1-672A664DEB5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80">
          <xdr14:nvContentPartPr>
            <xdr14:cNvPr id="1179" name="Ink 1178">
              <a:extLst>
                <a:ext uri="{FF2B5EF4-FFF2-40B4-BE49-F238E27FC236}">
                  <a16:creationId xmlns:a16="http://schemas.microsoft.com/office/drawing/2014/main" id="{F0E5B156-E3DE-4B28-B3D8-00532FC482E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81">
          <xdr14:nvContentPartPr>
            <xdr14:cNvPr id="1180" name="Ink 1179">
              <a:extLst>
                <a:ext uri="{FF2B5EF4-FFF2-40B4-BE49-F238E27FC236}">
                  <a16:creationId xmlns:a16="http://schemas.microsoft.com/office/drawing/2014/main" id="{CF54D589-7674-4584-8073-52654A53DAA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82">
          <xdr14:nvContentPartPr>
            <xdr14:cNvPr id="1181" name="Ink 1180">
              <a:extLst>
                <a:ext uri="{FF2B5EF4-FFF2-40B4-BE49-F238E27FC236}">
                  <a16:creationId xmlns:a16="http://schemas.microsoft.com/office/drawing/2014/main" id="{80778D6B-8D24-4F32-ACE6-F1C3CF5CA99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83">
          <xdr14:nvContentPartPr>
            <xdr14:cNvPr id="1182" name="Ink 1181">
              <a:extLst>
                <a:ext uri="{FF2B5EF4-FFF2-40B4-BE49-F238E27FC236}">
                  <a16:creationId xmlns:a16="http://schemas.microsoft.com/office/drawing/2014/main" id="{96FE89F7-BA3E-4435-8BD1-D3F8E7DE2E9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84">
          <xdr14:nvContentPartPr>
            <xdr14:cNvPr id="1183" name="Ink 1182">
              <a:extLst>
                <a:ext uri="{FF2B5EF4-FFF2-40B4-BE49-F238E27FC236}">
                  <a16:creationId xmlns:a16="http://schemas.microsoft.com/office/drawing/2014/main" id="{F5C8B901-32C5-4DBA-9D96-D65E6A9C890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85">
          <xdr14:nvContentPartPr>
            <xdr14:cNvPr id="1184" name="Ink 1183">
              <a:extLst>
                <a:ext uri="{FF2B5EF4-FFF2-40B4-BE49-F238E27FC236}">
                  <a16:creationId xmlns:a16="http://schemas.microsoft.com/office/drawing/2014/main" id="{289F3AF9-25AF-4BEC-B0F0-A43CBE44F60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86">
          <xdr14:nvContentPartPr>
            <xdr14:cNvPr id="1185" name="Ink 1184">
              <a:extLst>
                <a:ext uri="{FF2B5EF4-FFF2-40B4-BE49-F238E27FC236}">
                  <a16:creationId xmlns:a16="http://schemas.microsoft.com/office/drawing/2014/main" id="{585A18AE-BEB5-4577-9A98-9E49D9667AD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87">
          <xdr14:nvContentPartPr>
            <xdr14:cNvPr id="1186" name="Ink 1185">
              <a:extLst>
                <a:ext uri="{FF2B5EF4-FFF2-40B4-BE49-F238E27FC236}">
                  <a16:creationId xmlns:a16="http://schemas.microsoft.com/office/drawing/2014/main" id="{32670DB8-6F2F-4624-BF99-A86A5DA4E73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88">
          <xdr14:nvContentPartPr>
            <xdr14:cNvPr id="1187" name="Ink 1186">
              <a:extLst>
                <a:ext uri="{FF2B5EF4-FFF2-40B4-BE49-F238E27FC236}">
                  <a16:creationId xmlns:a16="http://schemas.microsoft.com/office/drawing/2014/main" id="{319F2A85-3F8A-49B0-949D-12AE1AC08DA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89">
          <xdr14:nvContentPartPr>
            <xdr14:cNvPr id="1188" name="Ink 1187">
              <a:extLst>
                <a:ext uri="{FF2B5EF4-FFF2-40B4-BE49-F238E27FC236}">
                  <a16:creationId xmlns:a16="http://schemas.microsoft.com/office/drawing/2014/main" id="{306CFC88-C29D-4984-B007-47C78DB97F1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90">
          <xdr14:nvContentPartPr>
            <xdr14:cNvPr id="1189" name="Ink 1188">
              <a:extLst>
                <a:ext uri="{FF2B5EF4-FFF2-40B4-BE49-F238E27FC236}">
                  <a16:creationId xmlns:a16="http://schemas.microsoft.com/office/drawing/2014/main" id="{22500C23-9633-4B47-8ECE-656986E7FD8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91">
          <xdr14:nvContentPartPr>
            <xdr14:cNvPr id="1190" name="Ink 1189">
              <a:extLst>
                <a:ext uri="{FF2B5EF4-FFF2-40B4-BE49-F238E27FC236}">
                  <a16:creationId xmlns:a16="http://schemas.microsoft.com/office/drawing/2014/main" id="{4F315BE5-8B88-4201-B777-AE09CD8C261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92">
          <xdr14:nvContentPartPr>
            <xdr14:cNvPr id="1191" name="Ink 1190">
              <a:extLst>
                <a:ext uri="{FF2B5EF4-FFF2-40B4-BE49-F238E27FC236}">
                  <a16:creationId xmlns:a16="http://schemas.microsoft.com/office/drawing/2014/main" id="{D58B9C77-92E2-40BB-AE5C-575D50A2DEE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93">
          <xdr14:nvContentPartPr>
            <xdr14:cNvPr id="1192" name="Ink 1191">
              <a:extLst>
                <a:ext uri="{FF2B5EF4-FFF2-40B4-BE49-F238E27FC236}">
                  <a16:creationId xmlns:a16="http://schemas.microsoft.com/office/drawing/2014/main" id="{896FC924-AD3B-4BA1-B2CA-A5A95E6E546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94">
          <xdr14:nvContentPartPr>
            <xdr14:cNvPr id="1193" name="Ink 1192">
              <a:extLst>
                <a:ext uri="{FF2B5EF4-FFF2-40B4-BE49-F238E27FC236}">
                  <a16:creationId xmlns:a16="http://schemas.microsoft.com/office/drawing/2014/main" id="{065549F5-4C66-4B29-88B2-80091605BAF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95">
          <xdr14:nvContentPartPr>
            <xdr14:cNvPr id="1194" name="Ink 1193">
              <a:extLst>
                <a:ext uri="{FF2B5EF4-FFF2-40B4-BE49-F238E27FC236}">
                  <a16:creationId xmlns:a16="http://schemas.microsoft.com/office/drawing/2014/main" id="{214961AF-883D-409B-8946-DA07D547C9A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96">
          <xdr14:nvContentPartPr>
            <xdr14:cNvPr id="1195" name="Ink 1194">
              <a:extLst>
                <a:ext uri="{FF2B5EF4-FFF2-40B4-BE49-F238E27FC236}">
                  <a16:creationId xmlns:a16="http://schemas.microsoft.com/office/drawing/2014/main" id="{84C59E8C-B659-4AB1-B470-7A48F42353A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97">
          <xdr14:nvContentPartPr>
            <xdr14:cNvPr id="1196" name="Ink 1195">
              <a:extLst>
                <a:ext uri="{FF2B5EF4-FFF2-40B4-BE49-F238E27FC236}">
                  <a16:creationId xmlns:a16="http://schemas.microsoft.com/office/drawing/2014/main" id="{6054142A-5E07-4B8E-AB60-5276981D04C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98">
          <xdr14:nvContentPartPr>
            <xdr14:cNvPr id="1197" name="Ink 1196">
              <a:extLst>
                <a:ext uri="{FF2B5EF4-FFF2-40B4-BE49-F238E27FC236}">
                  <a16:creationId xmlns:a16="http://schemas.microsoft.com/office/drawing/2014/main" id="{FB3AE05C-F433-4793-BF47-9854CDA09D2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99">
          <xdr14:nvContentPartPr>
            <xdr14:cNvPr id="1198" name="Ink 1197">
              <a:extLst>
                <a:ext uri="{FF2B5EF4-FFF2-40B4-BE49-F238E27FC236}">
                  <a16:creationId xmlns:a16="http://schemas.microsoft.com/office/drawing/2014/main" id="{9F7C288A-4D36-42EF-ABA6-A0C72CB1694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00">
          <xdr14:nvContentPartPr>
            <xdr14:cNvPr id="1199" name="Ink 1198">
              <a:extLst>
                <a:ext uri="{FF2B5EF4-FFF2-40B4-BE49-F238E27FC236}">
                  <a16:creationId xmlns:a16="http://schemas.microsoft.com/office/drawing/2014/main" id="{16AAC05C-457E-4BF6-B90C-C22625E6E2E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01">
          <xdr14:nvContentPartPr>
            <xdr14:cNvPr id="1200" name="Ink 1199">
              <a:extLst>
                <a:ext uri="{FF2B5EF4-FFF2-40B4-BE49-F238E27FC236}">
                  <a16:creationId xmlns:a16="http://schemas.microsoft.com/office/drawing/2014/main" id="{5E80F765-5A86-4C8C-A557-C999A3F6C3B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02">
          <xdr14:nvContentPartPr>
            <xdr14:cNvPr id="1201" name="Ink 1200">
              <a:extLst>
                <a:ext uri="{FF2B5EF4-FFF2-40B4-BE49-F238E27FC236}">
                  <a16:creationId xmlns:a16="http://schemas.microsoft.com/office/drawing/2014/main" id="{FB08668D-1C60-4710-AE13-E6E2CD34298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03">
          <xdr14:nvContentPartPr>
            <xdr14:cNvPr id="1202" name="Ink 1201">
              <a:extLst>
                <a:ext uri="{FF2B5EF4-FFF2-40B4-BE49-F238E27FC236}">
                  <a16:creationId xmlns:a16="http://schemas.microsoft.com/office/drawing/2014/main" id="{A342A3C5-0EE7-4FE7-98ED-0C7F4BEE36E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04">
          <xdr14:nvContentPartPr>
            <xdr14:cNvPr id="1203" name="Ink 1202">
              <a:extLst>
                <a:ext uri="{FF2B5EF4-FFF2-40B4-BE49-F238E27FC236}">
                  <a16:creationId xmlns:a16="http://schemas.microsoft.com/office/drawing/2014/main" id="{7DBA606A-24A2-41BF-8617-AEEAE46B435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05">
          <xdr14:nvContentPartPr>
            <xdr14:cNvPr id="1204" name="Ink 1203">
              <a:extLst>
                <a:ext uri="{FF2B5EF4-FFF2-40B4-BE49-F238E27FC236}">
                  <a16:creationId xmlns:a16="http://schemas.microsoft.com/office/drawing/2014/main" id="{92642630-6D42-4EDE-9606-38F5A74CFBC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06">
          <xdr14:nvContentPartPr>
            <xdr14:cNvPr id="1205" name="Ink 1204">
              <a:extLst>
                <a:ext uri="{FF2B5EF4-FFF2-40B4-BE49-F238E27FC236}">
                  <a16:creationId xmlns:a16="http://schemas.microsoft.com/office/drawing/2014/main" id="{BF3B9012-7344-49D9-BB5B-2FEB594CABA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07">
          <xdr14:nvContentPartPr>
            <xdr14:cNvPr id="1206" name="Ink 1205">
              <a:extLst>
                <a:ext uri="{FF2B5EF4-FFF2-40B4-BE49-F238E27FC236}">
                  <a16:creationId xmlns:a16="http://schemas.microsoft.com/office/drawing/2014/main" id="{C6F64F6D-51E6-4F40-B04F-D9328F04708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08">
          <xdr14:nvContentPartPr>
            <xdr14:cNvPr id="1207" name="Ink 1206">
              <a:extLst>
                <a:ext uri="{FF2B5EF4-FFF2-40B4-BE49-F238E27FC236}">
                  <a16:creationId xmlns:a16="http://schemas.microsoft.com/office/drawing/2014/main" id="{0AE1BFDB-2572-4708-B8FE-23397559E52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09">
          <xdr14:nvContentPartPr>
            <xdr14:cNvPr id="1208" name="Ink 1207">
              <a:extLst>
                <a:ext uri="{FF2B5EF4-FFF2-40B4-BE49-F238E27FC236}">
                  <a16:creationId xmlns:a16="http://schemas.microsoft.com/office/drawing/2014/main" id="{10A737C5-C883-4293-927D-AA9BEF0662E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10">
          <xdr14:nvContentPartPr>
            <xdr14:cNvPr id="1209" name="Ink 1208">
              <a:extLst>
                <a:ext uri="{FF2B5EF4-FFF2-40B4-BE49-F238E27FC236}">
                  <a16:creationId xmlns:a16="http://schemas.microsoft.com/office/drawing/2014/main" id="{259F4CFA-3753-430D-8D93-85D0858DB88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11">
          <xdr14:nvContentPartPr>
            <xdr14:cNvPr id="1210" name="Ink 1209">
              <a:extLst>
                <a:ext uri="{FF2B5EF4-FFF2-40B4-BE49-F238E27FC236}">
                  <a16:creationId xmlns:a16="http://schemas.microsoft.com/office/drawing/2014/main" id="{943D01B9-4122-4398-925E-DF5FAF99D1D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12">
          <xdr14:nvContentPartPr>
            <xdr14:cNvPr id="1211" name="Ink 1210">
              <a:extLst>
                <a:ext uri="{FF2B5EF4-FFF2-40B4-BE49-F238E27FC236}">
                  <a16:creationId xmlns:a16="http://schemas.microsoft.com/office/drawing/2014/main" id="{C94E2088-2FD7-4D33-B497-4FD1AAE014D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13">
          <xdr14:nvContentPartPr>
            <xdr14:cNvPr id="1212" name="Ink 1211">
              <a:extLst>
                <a:ext uri="{FF2B5EF4-FFF2-40B4-BE49-F238E27FC236}">
                  <a16:creationId xmlns:a16="http://schemas.microsoft.com/office/drawing/2014/main" id="{06B7495C-7EA0-4D7B-B7E8-D70CC5426D0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14">
          <xdr14:nvContentPartPr>
            <xdr14:cNvPr id="1213" name="Ink 1212">
              <a:extLst>
                <a:ext uri="{FF2B5EF4-FFF2-40B4-BE49-F238E27FC236}">
                  <a16:creationId xmlns:a16="http://schemas.microsoft.com/office/drawing/2014/main" id="{4FFC55DE-F93E-490A-980A-0BB7009592B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15">
          <xdr14:nvContentPartPr>
            <xdr14:cNvPr id="1214" name="Ink 1213">
              <a:extLst>
                <a:ext uri="{FF2B5EF4-FFF2-40B4-BE49-F238E27FC236}">
                  <a16:creationId xmlns:a16="http://schemas.microsoft.com/office/drawing/2014/main" id="{3F8D2D41-75C3-4519-A298-384AFF0B9F3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16">
          <xdr14:nvContentPartPr>
            <xdr14:cNvPr id="1215" name="Ink 1214">
              <a:extLst>
                <a:ext uri="{FF2B5EF4-FFF2-40B4-BE49-F238E27FC236}">
                  <a16:creationId xmlns:a16="http://schemas.microsoft.com/office/drawing/2014/main" id="{1CB8C67B-48DF-4380-9A20-22DB0D4722F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17">
          <xdr14:nvContentPartPr>
            <xdr14:cNvPr id="1216" name="Ink 1215">
              <a:extLst>
                <a:ext uri="{FF2B5EF4-FFF2-40B4-BE49-F238E27FC236}">
                  <a16:creationId xmlns:a16="http://schemas.microsoft.com/office/drawing/2014/main" id="{DADA2A7C-2642-425C-ACAA-D5640AA8D32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18">
          <xdr14:nvContentPartPr>
            <xdr14:cNvPr id="1217" name="Ink 1216">
              <a:extLst>
                <a:ext uri="{FF2B5EF4-FFF2-40B4-BE49-F238E27FC236}">
                  <a16:creationId xmlns:a16="http://schemas.microsoft.com/office/drawing/2014/main" id="{B2AFCABD-1E25-42F7-A4F8-36518B1DD77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19">
          <xdr14:nvContentPartPr>
            <xdr14:cNvPr id="1218" name="Ink 1217">
              <a:extLst>
                <a:ext uri="{FF2B5EF4-FFF2-40B4-BE49-F238E27FC236}">
                  <a16:creationId xmlns:a16="http://schemas.microsoft.com/office/drawing/2014/main" id="{9D882B15-9CC0-4E79-B205-D0F541EBA80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20">
          <xdr14:nvContentPartPr>
            <xdr14:cNvPr id="1219" name="Ink 1218">
              <a:extLst>
                <a:ext uri="{FF2B5EF4-FFF2-40B4-BE49-F238E27FC236}">
                  <a16:creationId xmlns:a16="http://schemas.microsoft.com/office/drawing/2014/main" id="{2C9EE790-55DE-4DEA-ACB3-A0047191162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21">
          <xdr14:nvContentPartPr>
            <xdr14:cNvPr id="1220" name="Ink 1219">
              <a:extLst>
                <a:ext uri="{FF2B5EF4-FFF2-40B4-BE49-F238E27FC236}">
                  <a16:creationId xmlns:a16="http://schemas.microsoft.com/office/drawing/2014/main" id="{90F2AD95-6A53-4656-8A4E-AD8D2C50BDD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22">
          <xdr14:nvContentPartPr>
            <xdr14:cNvPr id="1221" name="Ink 1220">
              <a:extLst>
                <a:ext uri="{FF2B5EF4-FFF2-40B4-BE49-F238E27FC236}">
                  <a16:creationId xmlns:a16="http://schemas.microsoft.com/office/drawing/2014/main" id="{60A1758B-FC10-432E-9538-792E6C56E52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23">
          <xdr14:nvContentPartPr>
            <xdr14:cNvPr id="1222" name="Ink 1221">
              <a:extLst>
                <a:ext uri="{FF2B5EF4-FFF2-40B4-BE49-F238E27FC236}">
                  <a16:creationId xmlns:a16="http://schemas.microsoft.com/office/drawing/2014/main" id="{ABB88324-C054-4D55-AD77-D1BD9EEC1CC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24">
          <xdr14:nvContentPartPr>
            <xdr14:cNvPr id="1223" name="Ink 1222">
              <a:extLst>
                <a:ext uri="{FF2B5EF4-FFF2-40B4-BE49-F238E27FC236}">
                  <a16:creationId xmlns:a16="http://schemas.microsoft.com/office/drawing/2014/main" id="{4C97443E-2276-44FC-8E54-5D196E0EAF6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25">
          <xdr14:nvContentPartPr>
            <xdr14:cNvPr id="1224" name="Ink 1223">
              <a:extLst>
                <a:ext uri="{FF2B5EF4-FFF2-40B4-BE49-F238E27FC236}">
                  <a16:creationId xmlns:a16="http://schemas.microsoft.com/office/drawing/2014/main" id="{2452170C-841C-4D3E-8251-1D4921166DF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26">
          <xdr14:nvContentPartPr>
            <xdr14:cNvPr id="1225" name="Ink 1224">
              <a:extLst>
                <a:ext uri="{FF2B5EF4-FFF2-40B4-BE49-F238E27FC236}">
                  <a16:creationId xmlns:a16="http://schemas.microsoft.com/office/drawing/2014/main" id="{25DF66B5-2BE9-4753-9702-DBDE69F5D31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27">
          <xdr14:nvContentPartPr>
            <xdr14:cNvPr id="1226" name="Ink 1225">
              <a:extLst>
                <a:ext uri="{FF2B5EF4-FFF2-40B4-BE49-F238E27FC236}">
                  <a16:creationId xmlns:a16="http://schemas.microsoft.com/office/drawing/2014/main" id="{F2AFAC8F-981A-4823-9340-FF1B66C09D2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28">
          <xdr14:nvContentPartPr>
            <xdr14:cNvPr id="1227" name="Ink 1226">
              <a:extLst>
                <a:ext uri="{FF2B5EF4-FFF2-40B4-BE49-F238E27FC236}">
                  <a16:creationId xmlns:a16="http://schemas.microsoft.com/office/drawing/2014/main" id="{7DF17B4F-FB4E-4063-A70F-7011048BCFB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29">
          <xdr14:nvContentPartPr>
            <xdr14:cNvPr id="1228" name="Ink 1227">
              <a:extLst>
                <a:ext uri="{FF2B5EF4-FFF2-40B4-BE49-F238E27FC236}">
                  <a16:creationId xmlns:a16="http://schemas.microsoft.com/office/drawing/2014/main" id="{EFE51F0B-A089-4C9F-BCC1-F19A98FCB75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30">
          <xdr14:nvContentPartPr>
            <xdr14:cNvPr id="1229" name="Ink 1228">
              <a:extLst>
                <a:ext uri="{FF2B5EF4-FFF2-40B4-BE49-F238E27FC236}">
                  <a16:creationId xmlns:a16="http://schemas.microsoft.com/office/drawing/2014/main" id="{A6EFABF3-7FC9-4A94-A08B-2A2BC01DCD3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31">
          <xdr14:nvContentPartPr>
            <xdr14:cNvPr id="1230" name="Ink 1229">
              <a:extLst>
                <a:ext uri="{FF2B5EF4-FFF2-40B4-BE49-F238E27FC236}">
                  <a16:creationId xmlns:a16="http://schemas.microsoft.com/office/drawing/2014/main" id="{BD6DD534-4166-48A1-85B1-04A6B80F6A5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32">
          <xdr14:nvContentPartPr>
            <xdr14:cNvPr id="1231" name="Ink 1230">
              <a:extLst>
                <a:ext uri="{FF2B5EF4-FFF2-40B4-BE49-F238E27FC236}">
                  <a16:creationId xmlns:a16="http://schemas.microsoft.com/office/drawing/2014/main" id="{748EA210-EA6C-471F-9CC0-B9FB6FDCFEF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33">
          <xdr14:nvContentPartPr>
            <xdr14:cNvPr id="1232" name="Ink 1231">
              <a:extLst>
                <a:ext uri="{FF2B5EF4-FFF2-40B4-BE49-F238E27FC236}">
                  <a16:creationId xmlns:a16="http://schemas.microsoft.com/office/drawing/2014/main" id="{5D4EBB0F-4F2A-4419-B7E7-E4171AA4800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34">
          <xdr14:nvContentPartPr>
            <xdr14:cNvPr id="1233" name="Ink 1232">
              <a:extLst>
                <a:ext uri="{FF2B5EF4-FFF2-40B4-BE49-F238E27FC236}">
                  <a16:creationId xmlns:a16="http://schemas.microsoft.com/office/drawing/2014/main" id="{D53BCA4E-0F4B-4A0A-8BF3-95EE8BD20F1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35">
          <xdr14:nvContentPartPr>
            <xdr14:cNvPr id="1234" name="Ink 1233">
              <a:extLst>
                <a:ext uri="{FF2B5EF4-FFF2-40B4-BE49-F238E27FC236}">
                  <a16:creationId xmlns:a16="http://schemas.microsoft.com/office/drawing/2014/main" id="{CB0D0235-2FE5-457A-82D6-63E42B8481A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36">
          <xdr14:nvContentPartPr>
            <xdr14:cNvPr id="1235" name="Ink 1234">
              <a:extLst>
                <a:ext uri="{FF2B5EF4-FFF2-40B4-BE49-F238E27FC236}">
                  <a16:creationId xmlns:a16="http://schemas.microsoft.com/office/drawing/2014/main" id="{F98D5C34-1F16-4120-86CA-178E27DDCB2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37">
          <xdr14:nvContentPartPr>
            <xdr14:cNvPr id="1236" name="Ink 1235">
              <a:extLst>
                <a:ext uri="{FF2B5EF4-FFF2-40B4-BE49-F238E27FC236}">
                  <a16:creationId xmlns:a16="http://schemas.microsoft.com/office/drawing/2014/main" id="{704437EE-3D6B-4C8E-AC98-44E64CAB9F1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38">
          <xdr14:nvContentPartPr>
            <xdr14:cNvPr id="1237" name="Ink 1236">
              <a:extLst>
                <a:ext uri="{FF2B5EF4-FFF2-40B4-BE49-F238E27FC236}">
                  <a16:creationId xmlns:a16="http://schemas.microsoft.com/office/drawing/2014/main" id="{CB59CC9B-8D8C-4CD6-B086-7447F20921D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39">
          <xdr14:nvContentPartPr>
            <xdr14:cNvPr id="1238" name="Ink 1237">
              <a:extLst>
                <a:ext uri="{FF2B5EF4-FFF2-40B4-BE49-F238E27FC236}">
                  <a16:creationId xmlns:a16="http://schemas.microsoft.com/office/drawing/2014/main" id="{43D07F59-0140-418E-8396-C3EEBC8E221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40">
          <xdr14:nvContentPartPr>
            <xdr14:cNvPr id="1239" name="Ink 1238">
              <a:extLst>
                <a:ext uri="{FF2B5EF4-FFF2-40B4-BE49-F238E27FC236}">
                  <a16:creationId xmlns:a16="http://schemas.microsoft.com/office/drawing/2014/main" id="{6A6EAD58-502D-48EB-BAE2-6104E3452FE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41">
          <xdr14:nvContentPartPr>
            <xdr14:cNvPr id="1240" name="Ink 1239">
              <a:extLst>
                <a:ext uri="{FF2B5EF4-FFF2-40B4-BE49-F238E27FC236}">
                  <a16:creationId xmlns:a16="http://schemas.microsoft.com/office/drawing/2014/main" id="{14DC5793-DC7D-431B-ABEA-55D649E7775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42">
          <xdr14:nvContentPartPr>
            <xdr14:cNvPr id="1241" name="Ink 1240">
              <a:extLst>
                <a:ext uri="{FF2B5EF4-FFF2-40B4-BE49-F238E27FC236}">
                  <a16:creationId xmlns:a16="http://schemas.microsoft.com/office/drawing/2014/main" id="{3C59EF48-83C3-465B-AB78-2D1C5695656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43">
          <xdr14:nvContentPartPr>
            <xdr14:cNvPr id="1242" name="Ink 1241">
              <a:extLst>
                <a:ext uri="{FF2B5EF4-FFF2-40B4-BE49-F238E27FC236}">
                  <a16:creationId xmlns:a16="http://schemas.microsoft.com/office/drawing/2014/main" id="{69BCD79E-31F2-41A5-9D15-35DC214DC6B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44">
          <xdr14:nvContentPartPr>
            <xdr14:cNvPr id="1243" name="Ink 1242">
              <a:extLst>
                <a:ext uri="{FF2B5EF4-FFF2-40B4-BE49-F238E27FC236}">
                  <a16:creationId xmlns:a16="http://schemas.microsoft.com/office/drawing/2014/main" id="{EEC9495E-8505-4DFA-954F-5BFB1857C6C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45">
          <xdr14:nvContentPartPr>
            <xdr14:cNvPr id="1244" name="Ink 1243">
              <a:extLst>
                <a:ext uri="{FF2B5EF4-FFF2-40B4-BE49-F238E27FC236}">
                  <a16:creationId xmlns:a16="http://schemas.microsoft.com/office/drawing/2014/main" id="{32027E3D-B34E-439C-B674-FEF784EDF91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46">
          <xdr14:nvContentPartPr>
            <xdr14:cNvPr id="1245" name="Ink 1244">
              <a:extLst>
                <a:ext uri="{FF2B5EF4-FFF2-40B4-BE49-F238E27FC236}">
                  <a16:creationId xmlns:a16="http://schemas.microsoft.com/office/drawing/2014/main" id="{BBF94F5C-BDCB-4A4B-A432-E52DCAE531E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47">
          <xdr14:nvContentPartPr>
            <xdr14:cNvPr id="1246" name="Ink 1245">
              <a:extLst>
                <a:ext uri="{FF2B5EF4-FFF2-40B4-BE49-F238E27FC236}">
                  <a16:creationId xmlns:a16="http://schemas.microsoft.com/office/drawing/2014/main" id="{598FA0EB-903C-42AC-AA82-EFF261D9185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48">
          <xdr14:nvContentPartPr>
            <xdr14:cNvPr id="1247" name="Ink 1246">
              <a:extLst>
                <a:ext uri="{FF2B5EF4-FFF2-40B4-BE49-F238E27FC236}">
                  <a16:creationId xmlns:a16="http://schemas.microsoft.com/office/drawing/2014/main" id="{6D7AD529-7F8E-4068-A767-A36A1447029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49">
          <xdr14:nvContentPartPr>
            <xdr14:cNvPr id="1248" name="Ink 1247">
              <a:extLst>
                <a:ext uri="{FF2B5EF4-FFF2-40B4-BE49-F238E27FC236}">
                  <a16:creationId xmlns:a16="http://schemas.microsoft.com/office/drawing/2014/main" id="{7B934760-CF8A-4A63-B156-0461DC55CA9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50">
          <xdr14:nvContentPartPr>
            <xdr14:cNvPr id="1249" name="Ink 1248">
              <a:extLst>
                <a:ext uri="{FF2B5EF4-FFF2-40B4-BE49-F238E27FC236}">
                  <a16:creationId xmlns:a16="http://schemas.microsoft.com/office/drawing/2014/main" id="{37F67DBA-B858-4FD3-BEE9-34A4934D96D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51">
          <xdr14:nvContentPartPr>
            <xdr14:cNvPr id="1250" name="Ink 1249">
              <a:extLst>
                <a:ext uri="{FF2B5EF4-FFF2-40B4-BE49-F238E27FC236}">
                  <a16:creationId xmlns:a16="http://schemas.microsoft.com/office/drawing/2014/main" id="{B3193E34-ED06-42CB-997E-A15BD031E64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52">
          <xdr14:nvContentPartPr>
            <xdr14:cNvPr id="1251" name="Ink 1250">
              <a:extLst>
                <a:ext uri="{FF2B5EF4-FFF2-40B4-BE49-F238E27FC236}">
                  <a16:creationId xmlns:a16="http://schemas.microsoft.com/office/drawing/2014/main" id="{A8A9F4B6-5CE1-4372-8E6F-B2C3856059F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53">
          <xdr14:nvContentPartPr>
            <xdr14:cNvPr id="1252" name="Ink 1251">
              <a:extLst>
                <a:ext uri="{FF2B5EF4-FFF2-40B4-BE49-F238E27FC236}">
                  <a16:creationId xmlns:a16="http://schemas.microsoft.com/office/drawing/2014/main" id="{E31F5B72-9617-4E35-BA49-9DF556530DE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54">
          <xdr14:nvContentPartPr>
            <xdr14:cNvPr id="1253" name="Ink 1252">
              <a:extLst>
                <a:ext uri="{FF2B5EF4-FFF2-40B4-BE49-F238E27FC236}">
                  <a16:creationId xmlns:a16="http://schemas.microsoft.com/office/drawing/2014/main" id="{ECBF34C8-A4FD-47F2-A950-B40328A9470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55">
          <xdr14:nvContentPartPr>
            <xdr14:cNvPr id="1254" name="Ink 1253">
              <a:extLst>
                <a:ext uri="{FF2B5EF4-FFF2-40B4-BE49-F238E27FC236}">
                  <a16:creationId xmlns:a16="http://schemas.microsoft.com/office/drawing/2014/main" id="{23AFAFBF-A867-4CB9-9CE6-4172D943044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56">
          <xdr14:nvContentPartPr>
            <xdr14:cNvPr id="1255" name="Ink 1254">
              <a:extLst>
                <a:ext uri="{FF2B5EF4-FFF2-40B4-BE49-F238E27FC236}">
                  <a16:creationId xmlns:a16="http://schemas.microsoft.com/office/drawing/2014/main" id="{45D7519A-B682-41CF-91DF-5FA2F40FDF9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57">
          <xdr14:nvContentPartPr>
            <xdr14:cNvPr id="1256" name="Ink 1255">
              <a:extLst>
                <a:ext uri="{FF2B5EF4-FFF2-40B4-BE49-F238E27FC236}">
                  <a16:creationId xmlns:a16="http://schemas.microsoft.com/office/drawing/2014/main" id="{2D8781A2-931A-45A8-810C-C7C97830559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58">
          <xdr14:nvContentPartPr>
            <xdr14:cNvPr id="1257" name="Ink 1256">
              <a:extLst>
                <a:ext uri="{FF2B5EF4-FFF2-40B4-BE49-F238E27FC236}">
                  <a16:creationId xmlns:a16="http://schemas.microsoft.com/office/drawing/2014/main" id="{9F62356B-9033-4ADE-A041-DA715F38C11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59">
          <xdr14:nvContentPartPr>
            <xdr14:cNvPr id="1258" name="Ink 1257">
              <a:extLst>
                <a:ext uri="{FF2B5EF4-FFF2-40B4-BE49-F238E27FC236}">
                  <a16:creationId xmlns:a16="http://schemas.microsoft.com/office/drawing/2014/main" id="{41CA38FA-59AF-4AD6-A9DC-1F7EB08F7A5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60">
          <xdr14:nvContentPartPr>
            <xdr14:cNvPr id="1259" name="Ink 1258">
              <a:extLst>
                <a:ext uri="{FF2B5EF4-FFF2-40B4-BE49-F238E27FC236}">
                  <a16:creationId xmlns:a16="http://schemas.microsoft.com/office/drawing/2014/main" id="{591D9EB4-05D9-4F84-A6FB-6191315D07A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61">
          <xdr14:nvContentPartPr>
            <xdr14:cNvPr id="1260" name="Ink 1259">
              <a:extLst>
                <a:ext uri="{FF2B5EF4-FFF2-40B4-BE49-F238E27FC236}">
                  <a16:creationId xmlns:a16="http://schemas.microsoft.com/office/drawing/2014/main" id="{F722EEDD-E08C-4348-8570-0304F7D9FDF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62">
          <xdr14:nvContentPartPr>
            <xdr14:cNvPr id="1261" name="Ink 1260">
              <a:extLst>
                <a:ext uri="{FF2B5EF4-FFF2-40B4-BE49-F238E27FC236}">
                  <a16:creationId xmlns:a16="http://schemas.microsoft.com/office/drawing/2014/main" id="{DDA6C8AA-EB3F-4458-BFAE-A533AB2206A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63">
          <xdr14:nvContentPartPr>
            <xdr14:cNvPr id="1262" name="Ink 1261">
              <a:extLst>
                <a:ext uri="{FF2B5EF4-FFF2-40B4-BE49-F238E27FC236}">
                  <a16:creationId xmlns:a16="http://schemas.microsoft.com/office/drawing/2014/main" id="{EA656936-983B-45CE-AC25-1CA68EC8198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64">
          <xdr14:nvContentPartPr>
            <xdr14:cNvPr id="1263" name="Ink 1262">
              <a:extLst>
                <a:ext uri="{FF2B5EF4-FFF2-40B4-BE49-F238E27FC236}">
                  <a16:creationId xmlns:a16="http://schemas.microsoft.com/office/drawing/2014/main" id="{4CA957E0-73A9-446E-91BA-0B9370F0F5E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65">
          <xdr14:nvContentPartPr>
            <xdr14:cNvPr id="1264" name="Ink 1263">
              <a:extLst>
                <a:ext uri="{FF2B5EF4-FFF2-40B4-BE49-F238E27FC236}">
                  <a16:creationId xmlns:a16="http://schemas.microsoft.com/office/drawing/2014/main" id="{72E99A9C-275A-4347-A933-92AE22976ED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66">
          <xdr14:nvContentPartPr>
            <xdr14:cNvPr id="1265" name="Ink 1264">
              <a:extLst>
                <a:ext uri="{FF2B5EF4-FFF2-40B4-BE49-F238E27FC236}">
                  <a16:creationId xmlns:a16="http://schemas.microsoft.com/office/drawing/2014/main" id="{3A0CBBA5-0B63-4578-93C0-076292309C9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67">
          <xdr14:nvContentPartPr>
            <xdr14:cNvPr id="1266" name="Ink 1265">
              <a:extLst>
                <a:ext uri="{FF2B5EF4-FFF2-40B4-BE49-F238E27FC236}">
                  <a16:creationId xmlns:a16="http://schemas.microsoft.com/office/drawing/2014/main" id="{CA8514A8-592D-4EC0-B4FD-BFAC9D23686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68">
          <xdr14:nvContentPartPr>
            <xdr14:cNvPr id="1267" name="Ink 1266">
              <a:extLst>
                <a:ext uri="{FF2B5EF4-FFF2-40B4-BE49-F238E27FC236}">
                  <a16:creationId xmlns:a16="http://schemas.microsoft.com/office/drawing/2014/main" id="{61E5C8F5-A042-4744-90A6-1F9405216DC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69">
          <xdr14:nvContentPartPr>
            <xdr14:cNvPr id="1268" name="Ink 1267">
              <a:extLst>
                <a:ext uri="{FF2B5EF4-FFF2-40B4-BE49-F238E27FC236}">
                  <a16:creationId xmlns:a16="http://schemas.microsoft.com/office/drawing/2014/main" id="{B387A75C-7251-4850-9500-E6E1CEFE3E6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70">
          <xdr14:nvContentPartPr>
            <xdr14:cNvPr id="1269" name="Ink 1268">
              <a:extLst>
                <a:ext uri="{FF2B5EF4-FFF2-40B4-BE49-F238E27FC236}">
                  <a16:creationId xmlns:a16="http://schemas.microsoft.com/office/drawing/2014/main" id="{FD54E8E1-9B7C-43F6-BD7B-2D15C53E2CF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71">
          <xdr14:nvContentPartPr>
            <xdr14:cNvPr id="1270" name="Ink 1269">
              <a:extLst>
                <a:ext uri="{FF2B5EF4-FFF2-40B4-BE49-F238E27FC236}">
                  <a16:creationId xmlns:a16="http://schemas.microsoft.com/office/drawing/2014/main" id="{0336E677-6504-44CD-9C8A-D2BE6F9185C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72">
          <xdr14:nvContentPartPr>
            <xdr14:cNvPr id="1271" name="Ink 1270">
              <a:extLst>
                <a:ext uri="{FF2B5EF4-FFF2-40B4-BE49-F238E27FC236}">
                  <a16:creationId xmlns:a16="http://schemas.microsoft.com/office/drawing/2014/main" id="{BE4BFC09-39D0-459F-A380-B908E7143CF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73">
          <xdr14:nvContentPartPr>
            <xdr14:cNvPr id="1272" name="Ink 1271">
              <a:extLst>
                <a:ext uri="{FF2B5EF4-FFF2-40B4-BE49-F238E27FC236}">
                  <a16:creationId xmlns:a16="http://schemas.microsoft.com/office/drawing/2014/main" id="{7B4BE9B9-7E4D-4656-9A95-7BF123B5996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74">
          <xdr14:nvContentPartPr>
            <xdr14:cNvPr id="1273" name="Ink 1272">
              <a:extLst>
                <a:ext uri="{FF2B5EF4-FFF2-40B4-BE49-F238E27FC236}">
                  <a16:creationId xmlns:a16="http://schemas.microsoft.com/office/drawing/2014/main" id="{AA93B1C4-0A57-4FEA-B96D-3E4E054D275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75">
          <xdr14:nvContentPartPr>
            <xdr14:cNvPr id="1274" name="Ink 1273">
              <a:extLst>
                <a:ext uri="{FF2B5EF4-FFF2-40B4-BE49-F238E27FC236}">
                  <a16:creationId xmlns:a16="http://schemas.microsoft.com/office/drawing/2014/main" id="{6B12AD61-03E5-4E15-AE7D-20819638BF3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76">
          <xdr14:nvContentPartPr>
            <xdr14:cNvPr id="1275" name="Ink 1274">
              <a:extLst>
                <a:ext uri="{FF2B5EF4-FFF2-40B4-BE49-F238E27FC236}">
                  <a16:creationId xmlns:a16="http://schemas.microsoft.com/office/drawing/2014/main" id="{466F1D88-3ED2-4DA1-B516-4BE9865F9AB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77">
          <xdr14:nvContentPartPr>
            <xdr14:cNvPr id="1276" name="Ink 1275">
              <a:extLst>
                <a:ext uri="{FF2B5EF4-FFF2-40B4-BE49-F238E27FC236}">
                  <a16:creationId xmlns:a16="http://schemas.microsoft.com/office/drawing/2014/main" id="{BDCE555A-A84E-47B2-AFEC-91963B1A421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78">
          <xdr14:nvContentPartPr>
            <xdr14:cNvPr id="1277" name="Ink 1276">
              <a:extLst>
                <a:ext uri="{FF2B5EF4-FFF2-40B4-BE49-F238E27FC236}">
                  <a16:creationId xmlns:a16="http://schemas.microsoft.com/office/drawing/2014/main" id="{10FA50C8-0ED8-40A1-AD7C-7A76B45AC66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79">
          <xdr14:nvContentPartPr>
            <xdr14:cNvPr id="1278" name="Ink 1277">
              <a:extLst>
                <a:ext uri="{FF2B5EF4-FFF2-40B4-BE49-F238E27FC236}">
                  <a16:creationId xmlns:a16="http://schemas.microsoft.com/office/drawing/2014/main" id="{81F2D729-F9FC-4E52-8EE0-D39ABE698AF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80">
          <xdr14:nvContentPartPr>
            <xdr14:cNvPr id="1279" name="Ink 1278">
              <a:extLst>
                <a:ext uri="{FF2B5EF4-FFF2-40B4-BE49-F238E27FC236}">
                  <a16:creationId xmlns:a16="http://schemas.microsoft.com/office/drawing/2014/main" id="{6488DD04-9F5F-42A6-B049-FDE1D36B5F6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81">
          <xdr14:nvContentPartPr>
            <xdr14:cNvPr id="1280" name="Ink 1279">
              <a:extLst>
                <a:ext uri="{FF2B5EF4-FFF2-40B4-BE49-F238E27FC236}">
                  <a16:creationId xmlns:a16="http://schemas.microsoft.com/office/drawing/2014/main" id="{076FFFA9-A1A1-4D69-B9D4-31D9B35621E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82">
          <xdr14:nvContentPartPr>
            <xdr14:cNvPr id="1281" name="Ink 1280">
              <a:extLst>
                <a:ext uri="{FF2B5EF4-FFF2-40B4-BE49-F238E27FC236}">
                  <a16:creationId xmlns:a16="http://schemas.microsoft.com/office/drawing/2014/main" id="{07027B6C-2D81-4980-92F4-C2A24C67A72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83">
          <xdr14:nvContentPartPr>
            <xdr14:cNvPr id="1282" name="Ink 1281">
              <a:extLst>
                <a:ext uri="{FF2B5EF4-FFF2-40B4-BE49-F238E27FC236}">
                  <a16:creationId xmlns:a16="http://schemas.microsoft.com/office/drawing/2014/main" id="{14300A86-00F4-4725-A131-1114A0D938A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84">
          <xdr14:nvContentPartPr>
            <xdr14:cNvPr id="1283" name="Ink 1282">
              <a:extLst>
                <a:ext uri="{FF2B5EF4-FFF2-40B4-BE49-F238E27FC236}">
                  <a16:creationId xmlns:a16="http://schemas.microsoft.com/office/drawing/2014/main" id="{2384B48C-CBD9-4FAA-8DA1-378C8883842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85">
          <xdr14:nvContentPartPr>
            <xdr14:cNvPr id="1284" name="Ink 1283">
              <a:extLst>
                <a:ext uri="{FF2B5EF4-FFF2-40B4-BE49-F238E27FC236}">
                  <a16:creationId xmlns:a16="http://schemas.microsoft.com/office/drawing/2014/main" id="{FFE7A028-49FD-4C8E-AD91-14A7554E433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86">
          <xdr14:nvContentPartPr>
            <xdr14:cNvPr id="1285" name="Ink 1284">
              <a:extLst>
                <a:ext uri="{FF2B5EF4-FFF2-40B4-BE49-F238E27FC236}">
                  <a16:creationId xmlns:a16="http://schemas.microsoft.com/office/drawing/2014/main" id="{013C53B0-8CD0-4CBA-B785-CB8BB7A1301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87">
          <xdr14:nvContentPartPr>
            <xdr14:cNvPr id="1286" name="Ink 1285">
              <a:extLst>
                <a:ext uri="{FF2B5EF4-FFF2-40B4-BE49-F238E27FC236}">
                  <a16:creationId xmlns:a16="http://schemas.microsoft.com/office/drawing/2014/main" id="{87113C38-AF06-4BB2-A9C5-FCCDD909EF3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88">
          <xdr14:nvContentPartPr>
            <xdr14:cNvPr id="1287" name="Ink 1286">
              <a:extLst>
                <a:ext uri="{FF2B5EF4-FFF2-40B4-BE49-F238E27FC236}">
                  <a16:creationId xmlns:a16="http://schemas.microsoft.com/office/drawing/2014/main" id="{CCC9006E-5E59-420C-BE2F-A1C6CA24282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89">
          <xdr14:nvContentPartPr>
            <xdr14:cNvPr id="1288" name="Ink 1287">
              <a:extLst>
                <a:ext uri="{FF2B5EF4-FFF2-40B4-BE49-F238E27FC236}">
                  <a16:creationId xmlns:a16="http://schemas.microsoft.com/office/drawing/2014/main" id="{8E787B27-E553-4253-A040-16753A4A83D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90">
          <xdr14:nvContentPartPr>
            <xdr14:cNvPr id="1289" name="Ink 1288">
              <a:extLst>
                <a:ext uri="{FF2B5EF4-FFF2-40B4-BE49-F238E27FC236}">
                  <a16:creationId xmlns:a16="http://schemas.microsoft.com/office/drawing/2014/main" id="{386E8FBF-4A95-4AEE-B077-1A1F1B03C24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91">
          <xdr14:nvContentPartPr>
            <xdr14:cNvPr id="1290" name="Ink 1289">
              <a:extLst>
                <a:ext uri="{FF2B5EF4-FFF2-40B4-BE49-F238E27FC236}">
                  <a16:creationId xmlns:a16="http://schemas.microsoft.com/office/drawing/2014/main" id="{A675804A-B4C3-4D59-AB99-6DD82676475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92">
          <xdr14:nvContentPartPr>
            <xdr14:cNvPr id="1291" name="Ink 1290">
              <a:extLst>
                <a:ext uri="{FF2B5EF4-FFF2-40B4-BE49-F238E27FC236}">
                  <a16:creationId xmlns:a16="http://schemas.microsoft.com/office/drawing/2014/main" id="{E30D82C7-9653-438D-A592-D830B7CFECE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93">
          <xdr14:nvContentPartPr>
            <xdr14:cNvPr id="1292" name="Ink 1291">
              <a:extLst>
                <a:ext uri="{FF2B5EF4-FFF2-40B4-BE49-F238E27FC236}">
                  <a16:creationId xmlns:a16="http://schemas.microsoft.com/office/drawing/2014/main" id="{7F0A775F-3D3F-40B4-8374-A9C59389C23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94">
          <xdr14:nvContentPartPr>
            <xdr14:cNvPr id="1293" name="Ink 1292">
              <a:extLst>
                <a:ext uri="{FF2B5EF4-FFF2-40B4-BE49-F238E27FC236}">
                  <a16:creationId xmlns:a16="http://schemas.microsoft.com/office/drawing/2014/main" id="{0AFF7AA7-DA68-4D8F-95C1-8D8C44DAA88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95">
          <xdr14:nvContentPartPr>
            <xdr14:cNvPr id="1294" name="Ink 1293">
              <a:extLst>
                <a:ext uri="{FF2B5EF4-FFF2-40B4-BE49-F238E27FC236}">
                  <a16:creationId xmlns:a16="http://schemas.microsoft.com/office/drawing/2014/main" id="{4EB9ADB4-7593-4EDE-86C7-709D1622767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96">
          <xdr14:nvContentPartPr>
            <xdr14:cNvPr id="1295" name="Ink 1294">
              <a:extLst>
                <a:ext uri="{FF2B5EF4-FFF2-40B4-BE49-F238E27FC236}">
                  <a16:creationId xmlns:a16="http://schemas.microsoft.com/office/drawing/2014/main" id="{2F04BB36-C1BA-46AC-A15A-BBBE73A9B90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97">
          <xdr14:nvContentPartPr>
            <xdr14:cNvPr id="1296" name="Ink 1295">
              <a:extLst>
                <a:ext uri="{FF2B5EF4-FFF2-40B4-BE49-F238E27FC236}">
                  <a16:creationId xmlns:a16="http://schemas.microsoft.com/office/drawing/2014/main" id="{2CD3A913-730B-452A-8D04-825A6844459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98">
          <xdr14:nvContentPartPr>
            <xdr14:cNvPr id="1297" name="Ink 1296">
              <a:extLst>
                <a:ext uri="{FF2B5EF4-FFF2-40B4-BE49-F238E27FC236}">
                  <a16:creationId xmlns:a16="http://schemas.microsoft.com/office/drawing/2014/main" id="{163872D6-E85B-49DF-8546-A5F778033F9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99">
          <xdr14:nvContentPartPr>
            <xdr14:cNvPr id="1298" name="Ink 1297">
              <a:extLst>
                <a:ext uri="{FF2B5EF4-FFF2-40B4-BE49-F238E27FC236}">
                  <a16:creationId xmlns:a16="http://schemas.microsoft.com/office/drawing/2014/main" id="{3B02F638-E506-486F-9C64-3AF66B36422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00">
          <xdr14:nvContentPartPr>
            <xdr14:cNvPr id="1299" name="Ink 1298">
              <a:extLst>
                <a:ext uri="{FF2B5EF4-FFF2-40B4-BE49-F238E27FC236}">
                  <a16:creationId xmlns:a16="http://schemas.microsoft.com/office/drawing/2014/main" id="{47427672-4A90-4A64-AEB4-A78C59DB953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01">
          <xdr14:nvContentPartPr>
            <xdr14:cNvPr id="1300" name="Ink 1299">
              <a:extLst>
                <a:ext uri="{FF2B5EF4-FFF2-40B4-BE49-F238E27FC236}">
                  <a16:creationId xmlns:a16="http://schemas.microsoft.com/office/drawing/2014/main" id="{EE2418D3-7BE8-4293-A6FB-068F94BF8E7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02">
          <xdr14:nvContentPartPr>
            <xdr14:cNvPr id="1301" name="Ink 1300">
              <a:extLst>
                <a:ext uri="{FF2B5EF4-FFF2-40B4-BE49-F238E27FC236}">
                  <a16:creationId xmlns:a16="http://schemas.microsoft.com/office/drawing/2014/main" id="{934959AC-E7C8-43FD-A70D-202ADE5B22C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03">
          <xdr14:nvContentPartPr>
            <xdr14:cNvPr id="1302" name="Ink 1301">
              <a:extLst>
                <a:ext uri="{FF2B5EF4-FFF2-40B4-BE49-F238E27FC236}">
                  <a16:creationId xmlns:a16="http://schemas.microsoft.com/office/drawing/2014/main" id="{BF5F939C-F6E7-4F57-9231-621F15567C6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04">
          <xdr14:nvContentPartPr>
            <xdr14:cNvPr id="1303" name="Ink 1302">
              <a:extLst>
                <a:ext uri="{FF2B5EF4-FFF2-40B4-BE49-F238E27FC236}">
                  <a16:creationId xmlns:a16="http://schemas.microsoft.com/office/drawing/2014/main" id="{CC04B171-AB8B-4256-A023-905EEE00FBE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05">
          <xdr14:nvContentPartPr>
            <xdr14:cNvPr id="1304" name="Ink 1303">
              <a:extLst>
                <a:ext uri="{FF2B5EF4-FFF2-40B4-BE49-F238E27FC236}">
                  <a16:creationId xmlns:a16="http://schemas.microsoft.com/office/drawing/2014/main" id="{6B0CDAC1-207E-4C9F-A69D-4B0C8DB7367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06">
          <xdr14:nvContentPartPr>
            <xdr14:cNvPr id="1305" name="Ink 1304">
              <a:extLst>
                <a:ext uri="{FF2B5EF4-FFF2-40B4-BE49-F238E27FC236}">
                  <a16:creationId xmlns:a16="http://schemas.microsoft.com/office/drawing/2014/main" id="{77C789DA-85BA-468C-8ECF-03AF2B4EBDA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07">
          <xdr14:nvContentPartPr>
            <xdr14:cNvPr id="1306" name="Ink 1305">
              <a:extLst>
                <a:ext uri="{FF2B5EF4-FFF2-40B4-BE49-F238E27FC236}">
                  <a16:creationId xmlns:a16="http://schemas.microsoft.com/office/drawing/2014/main" id="{3099D06D-B60D-46DF-A25B-5EC8876B180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08">
          <xdr14:nvContentPartPr>
            <xdr14:cNvPr id="1307" name="Ink 1306">
              <a:extLst>
                <a:ext uri="{FF2B5EF4-FFF2-40B4-BE49-F238E27FC236}">
                  <a16:creationId xmlns:a16="http://schemas.microsoft.com/office/drawing/2014/main" id="{A21A7E50-B1F2-40B8-BAC5-C60E873C65B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09">
          <xdr14:nvContentPartPr>
            <xdr14:cNvPr id="1308" name="Ink 1307">
              <a:extLst>
                <a:ext uri="{FF2B5EF4-FFF2-40B4-BE49-F238E27FC236}">
                  <a16:creationId xmlns:a16="http://schemas.microsoft.com/office/drawing/2014/main" id="{B04F7333-6456-43B7-900C-4C78701E8F1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10">
          <xdr14:nvContentPartPr>
            <xdr14:cNvPr id="1309" name="Ink 1308">
              <a:extLst>
                <a:ext uri="{FF2B5EF4-FFF2-40B4-BE49-F238E27FC236}">
                  <a16:creationId xmlns:a16="http://schemas.microsoft.com/office/drawing/2014/main" id="{D45BF2E9-1587-459B-9587-10BC9D1C302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11">
          <xdr14:nvContentPartPr>
            <xdr14:cNvPr id="1310" name="Ink 1309">
              <a:extLst>
                <a:ext uri="{FF2B5EF4-FFF2-40B4-BE49-F238E27FC236}">
                  <a16:creationId xmlns:a16="http://schemas.microsoft.com/office/drawing/2014/main" id="{9F337806-4B66-4D8E-A590-DB3E244EDA4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12">
          <xdr14:nvContentPartPr>
            <xdr14:cNvPr id="1311" name="Ink 1310">
              <a:extLst>
                <a:ext uri="{FF2B5EF4-FFF2-40B4-BE49-F238E27FC236}">
                  <a16:creationId xmlns:a16="http://schemas.microsoft.com/office/drawing/2014/main" id="{EE9DDC41-8DAF-458C-A88B-12EA8379791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13">
          <xdr14:nvContentPartPr>
            <xdr14:cNvPr id="1312" name="Ink 1311">
              <a:extLst>
                <a:ext uri="{FF2B5EF4-FFF2-40B4-BE49-F238E27FC236}">
                  <a16:creationId xmlns:a16="http://schemas.microsoft.com/office/drawing/2014/main" id="{D1B53EB1-2400-44D7-8247-DFDBFCFC2BE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14">
          <xdr14:nvContentPartPr>
            <xdr14:cNvPr id="1313" name="Ink 1312">
              <a:extLst>
                <a:ext uri="{FF2B5EF4-FFF2-40B4-BE49-F238E27FC236}">
                  <a16:creationId xmlns:a16="http://schemas.microsoft.com/office/drawing/2014/main" id="{BF748528-E6BD-4BE1-BDF0-69EA4F33493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15">
          <xdr14:nvContentPartPr>
            <xdr14:cNvPr id="1314" name="Ink 1313">
              <a:extLst>
                <a:ext uri="{FF2B5EF4-FFF2-40B4-BE49-F238E27FC236}">
                  <a16:creationId xmlns:a16="http://schemas.microsoft.com/office/drawing/2014/main" id="{54DBF99E-4DA5-488F-9E1B-661A1692529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16">
          <xdr14:nvContentPartPr>
            <xdr14:cNvPr id="1315" name="Ink 1314">
              <a:extLst>
                <a:ext uri="{FF2B5EF4-FFF2-40B4-BE49-F238E27FC236}">
                  <a16:creationId xmlns:a16="http://schemas.microsoft.com/office/drawing/2014/main" id="{DE755B1E-7F52-464F-8613-B792B811387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17">
          <xdr14:nvContentPartPr>
            <xdr14:cNvPr id="1316" name="Ink 1315">
              <a:extLst>
                <a:ext uri="{FF2B5EF4-FFF2-40B4-BE49-F238E27FC236}">
                  <a16:creationId xmlns:a16="http://schemas.microsoft.com/office/drawing/2014/main" id="{30F36FB4-219B-4C20-A1D1-89A28173FEF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18">
          <xdr14:nvContentPartPr>
            <xdr14:cNvPr id="1317" name="Ink 1316">
              <a:extLst>
                <a:ext uri="{FF2B5EF4-FFF2-40B4-BE49-F238E27FC236}">
                  <a16:creationId xmlns:a16="http://schemas.microsoft.com/office/drawing/2014/main" id="{56C41F1C-05B6-41FE-BC61-8111FC95FE3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19">
          <xdr14:nvContentPartPr>
            <xdr14:cNvPr id="1318" name="Ink 1317">
              <a:extLst>
                <a:ext uri="{FF2B5EF4-FFF2-40B4-BE49-F238E27FC236}">
                  <a16:creationId xmlns:a16="http://schemas.microsoft.com/office/drawing/2014/main" id="{BF5B68CC-444C-4A58-9645-C18FA684EF7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20">
          <xdr14:nvContentPartPr>
            <xdr14:cNvPr id="1319" name="Ink 1318">
              <a:extLst>
                <a:ext uri="{FF2B5EF4-FFF2-40B4-BE49-F238E27FC236}">
                  <a16:creationId xmlns:a16="http://schemas.microsoft.com/office/drawing/2014/main" id="{9EE5DCFF-F7A9-4449-9DF8-538D42E0634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21">
          <xdr14:nvContentPartPr>
            <xdr14:cNvPr id="1320" name="Ink 1319">
              <a:extLst>
                <a:ext uri="{FF2B5EF4-FFF2-40B4-BE49-F238E27FC236}">
                  <a16:creationId xmlns:a16="http://schemas.microsoft.com/office/drawing/2014/main" id="{ABE7AA25-C0D0-4CF5-8589-B115F70F474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22">
          <xdr14:nvContentPartPr>
            <xdr14:cNvPr id="1321" name="Ink 1320">
              <a:extLst>
                <a:ext uri="{FF2B5EF4-FFF2-40B4-BE49-F238E27FC236}">
                  <a16:creationId xmlns:a16="http://schemas.microsoft.com/office/drawing/2014/main" id="{97DCCAC7-E4CE-48C8-926A-D21985EE5E7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23">
          <xdr14:nvContentPartPr>
            <xdr14:cNvPr id="1322" name="Ink 1321">
              <a:extLst>
                <a:ext uri="{FF2B5EF4-FFF2-40B4-BE49-F238E27FC236}">
                  <a16:creationId xmlns:a16="http://schemas.microsoft.com/office/drawing/2014/main" id="{41A4D130-376B-4322-8D50-A96408C7CEE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24">
          <xdr14:nvContentPartPr>
            <xdr14:cNvPr id="1323" name="Ink 1322">
              <a:extLst>
                <a:ext uri="{FF2B5EF4-FFF2-40B4-BE49-F238E27FC236}">
                  <a16:creationId xmlns:a16="http://schemas.microsoft.com/office/drawing/2014/main" id="{7B6505DD-4D77-4CA5-96D5-3536E5603D5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25">
          <xdr14:nvContentPartPr>
            <xdr14:cNvPr id="1324" name="Ink 1323">
              <a:extLst>
                <a:ext uri="{FF2B5EF4-FFF2-40B4-BE49-F238E27FC236}">
                  <a16:creationId xmlns:a16="http://schemas.microsoft.com/office/drawing/2014/main" id="{E762DAB2-DE85-4661-91CD-5BAD267C628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26">
          <xdr14:nvContentPartPr>
            <xdr14:cNvPr id="1325" name="Ink 1324">
              <a:extLst>
                <a:ext uri="{FF2B5EF4-FFF2-40B4-BE49-F238E27FC236}">
                  <a16:creationId xmlns:a16="http://schemas.microsoft.com/office/drawing/2014/main" id="{ECD6B218-614D-40CE-93D5-3CC652854BD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27">
          <xdr14:nvContentPartPr>
            <xdr14:cNvPr id="1326" name="Ink 1325">
              <a:extLst>
                <a:ext uri="{FF2B5EF4-FFF2-40B4-BE49-F238E27FC236}">
                  <a16:creationId xmlns:a16="http://schemas.microsoft.com/office/drawing/2014/main" id="{0066612B-F389-41C3-918A-83F573C85AB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28">
          <xdr14:nvContentPartPr>
            <xdr14:cNvPr id="1327" name="Ink 1326">
              <a:extLst>
                <a:ext uri="{FF2B5EF4-FFF2-40B4-BE49-F238E27FC236}">
                  <a16:creationId xmlns:a16="http://schemas.microsoft.com/office/drawing/2014/main" id="{7F3D8A4A-A79C-4809-A189-902AB01ECF6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29">
          <xdr14:nvContentPartPr>
            <xdr14:cNvPr id="1328" name="Ink 1327">
              <a:extLst>
                <a:ext uri="{FF2B5EF4-FFF2-40B4-BE49-F238E27FC236}">
                  <a16:creationId xmlns:a16="http://schemas.microsoft.com/office/drawing/2014/main" id="{37B32B9E-5D1A-4678-B635-CF6350AB29B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30">
          <xdr14:nvContentPartPr>
            <xdr14:cNvPr id="1329" name="Ink 1328">
              <a:extLst>
                <a:ext uri="{FF2B5EF4-FFF2-40B4-BE49-F238E27FC236}">
                  <a16:creationId xmlns:a16="http://schemas.microsoft.com/office/drawing/2014/main" id="{28712593-389D-4426-8216-CC1FB774007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31">
          <xdr14:nvContentPartPr>
            <xdr14:cNvPr id="1330" name="Ink 1329">
              <a:extLst>
                <a:ext uri="{FF2B5EF4-FFF2-40B4-BE49-F238E27FC236}">
                  <a16:creationId xmlns:a16="http://schemas.microsoft.com/office/drawing/2014/main" id="{7A0E3FCD-E43B-421F-97D8-C5814C01AE9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32">
          <xdr14:nvContentPartPr>
            <xdr14:cNvPr id="1331" name="Ink 1330">
              <a:extLst>
                <a:ext uri="{FF2B5EF4-FFF2-40B4-BE49-F238E27FC236}">
                  <a16:creationId xmlns:a16="http://schemas.microsoft.com/office/drawing/2014/main" id="{7EB65703-DBAB-4AAD-A0D7-E4B3FEC1229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33">
          <xdr14:nvContentPartPr>
            <xdr14:cNvPr id="1332" name="Ink 1331">
              <a:extLst>
                <a:ext uri="{FF2B5EF4-FFF2-40B4-BE49-F238E27FC236}">
                  <a16:creationId xmlns:a16="http://schemas.microsoft.com/office/drawing/2014/main" id="{A714F9DB-A3A4-46EF-939F-E722A7F6423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34">
          <xdr14:nvContentPartPr>
            <xdr14:cNvPr id="1333" name="Ink 1332">
              <a:extLst>
                <a:ext uri="{FF2B5EF4-FFF2-40B4-BE49-F238E27FC236}">
                  <a16:creationId xmlns:a16="http://schemas.microsoft.com/office/drawing/2014/main" id="{BA155AE4-109A-458A-8EE8-9171B88E317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35">
          <xdr14:nvContentPartPr>
            <xdr14:cNvPr id="1334" name="Ink 1333">
              <a:extLst>
                <a:ext uri="{FF2B5EF4-FFF2-40B4-BE49-F238E27FC236}">
                  <a16:creationId xmlns:a16="http://schemas.microsoft.com/office/drawing/2014/main" id="{86806759-F0D2-4870-A037-89FF66A2E5B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36">
          <xdr14:nvContentPartPr>
            <xdr14:cNvPr id="1335" name="Ink 1334">
              <a:extLst>
                <a:ext uri="{FF2B5EF4-FFF2-40B4-BE49-F238E27FC236}">
                  <a16:creationId xmlns:a16="http://schemas.microsoft.com/office/drawing/2014/main" id="{E4FC1184-5BAC-4778-8195-C76FFF6E46C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37">
          <xdr14:nvContentPartPr>
            <xdr14:cNvPr id="1336" name="Ink 1335">
              <a:extLst>
                <a:ext uri="{FF2B5EF4-FFF2-40B4-BE49-F238E27FC236}">
                  <a16:creationId xmlns:a16="http://schemas.microsoft.com/office/drawing/2014/main" id="{985D9CA6-CEF2-4599-BD72-CCDBCD4A871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38">
          <xdr14:nvContentPartPr>
            <xdr14:cNvPr id="1337" name="Ink 1336">
              <a:extLst>
                <a:ext uri="{FF2B5EF4-FFF2-40B4-BE49-F238E27FC236}">
                  <a16:creationId xmlns:a16="http://schemas.microsoft.com/office/drawing/2014/main" id="{929A9A09-2440-4FDC-9B13-3AA301CFFEB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39">
          <xdr14:nvContentPartPr>
            <xdr14:cNvPr id="1338" name="Ink 1337">
              <a:extLst>
                <a:ext uri="{FF2B5EF4-FFF2-40B4-BE49-F238E27FC236}">
                  <a16:creationId xmlns:a16="http://schemas.microsoft.com/office/drawing/2014/main" id="{DD93736D-72E8-42FE-89F0-DED607156B2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40">
          <xdr14:nvContentPartPr>
            <xdr14:cNvPr id="1339" name="Ink 1338">
              <a:extLst>
                <a:ext uri="{FF2B5EF4-FFF2-40B4-BE49-F238E27FC236}">
                  <a16:creationId xmlns:a16="http://schemas.microsoft.com/office/drawing/2014/main" id="{EEAB11C7-AF40-4FA1-9564-799A23DC50A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41">
          <xdr14:nvContentPartPr>
            <xdr14:cNvPr id="1340" name="Ink 1339">
              <a:extLst>
                <a:ext uri="{FF2B5EF4-FFF2-40B4-BE49-F238E27FC236}">
                  <a16:creationId xmlns:a16="http://schemas.microsoft.com/office/drawing/2014/main" id="{8D380248-3143-4CD0-B649-8723ED28607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42">
          <xdr14:nvContentPartPr>
            <xdr14:cNvPr id="1341" name="Ink 1340">
              <a:extLst>
                <a:ext uri="{FF2B5EF4-FFF2-40B4-BE49-F238E27FC236}">
                  <a16:creationId xmlns:a16="http://schemas.microsoft.com/office/drawing/2014/main" id="{E31C2444-7066-4ABF-9F1F-9E0DC19F441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43">
          <xdr14:nvContentPartPr>
            <xdr14:cNvPr id="1342" name="Ink 1341">
              <a:extLst>
                <a:ext uri="{FF2B5EF4-FFF2-40B4-BE49-F238E27FC236}">
                  <a16:creationId xmlns:a16="http://schemas.microsoft.com/office/drawing/2014/main" id="{98FA8197-4C0F-43DE-8C23-21609D6B7AC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44">
          <xdr14:nvContentPartPr>
            <xdr14:cNvPr id="1343" name="Ink 1342">
              <a:extLst>
                <a:ext uri="{FF2B5EF4-FFF2-40B4-BE49-F238E27FC236}">
                  <a16:creationId xmlns:a16="http://schemas.microsoft.com/office/drawing/2014/main" id="{4DEC8940-EA43-4E86-B912-D4DB4562A54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45">
          <xdr14:nvContentPartPr>
            <xdr14:cNvPr id="1344" name="Ink 1343">
              <a:extLst>
                <a:ext uri="{FF2B5EF4-FFF2-40B4-BE49-F238E27FC236}">
                  <a16:creationId xmlns:a16="http://schemas.microsoft.com/office/drawing/2014/main" id="{AEE4F38D-513E-4213-B498-503324C9864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46">
          <xdr14:nvContentPartPr>
            <xdr14:cNvPr id="1345" name="Ink 1344">
              <a:extLst>
                <a:ext uri="{FF2B5EF4-FFF2-40B4-BE49-F238E27FC236}">
                  <a16:creationId xmlns:a16="http://schemas.microsoft.com/office/drawing/2014/main" id="{23AA47DF-350F-4BE8-B84E-6700B5D4B9B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47">
          <xdr14:nvContentPartPr>
            <xdr14:cNvPr id="1346" name="Ink 1345">
              <a:extLst>
                <a:ext uri="{FF2B5EF4-FFF2-40B4-BE49-F238E27FC236}">
                  <a16:creationId xmlns:a16="http://schemas.microsoft.com/office/drawing/2014/main" id="{50CB6F84-DD45-41B6-897D-A4389C80AAD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48">
          <xdr14:nvContentPartPr>
            <xdr14:cNvPr id="1347" name="Ink 1346">
              <a:extLst>
                <a:ext uri="{FF2B5EF4-FFF2-40B4-BE49-F238E27FC236}">
                  <a16:creationId xmlns:a16="http://schemas.microsoft.com/office/drawing/2014/main" id="{2CB8ACB8-566D-42C5-88D4-C1E63C4E22B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49">
          <xdr14:nvContentPartPr>
            <xdr14:cNvPr id="1348" name="Ink 1347">
              <a:extLst>
                <a:ext uri="{FF2B5EF4-FFF2-40B4-BE49-F238E27FC236}">
                  <a16:creationId xmlns:a16="http://schemas.microsoft.com/office/drawing/2014/main" id="{A372D89D-95AF-421B-98FF-EC26347C789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50">
          <xdr14:nvContentPartPr>
            <xdr14:cNvPr id="1349" name="Ink 1348">
              <a:extLst>
                <a:ext uri="{FF2B5EF4-FFF2-40B4-BE49-F238E27FC236}">
                  <a16:creationId xmlns:a16="http://schemas.microsoft.com/office/drawing/2014/main" id="{D3A56DDE-621A-474F-9630-C29E56B1B3F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51">
          <xdr14:nvContentPartPr>
            <xdr14:cNvPr id="1350" name="Ink 1349">
              <a:extLst>
                <a:ext uri="{FF2B5EF4-FFF2-40B4-BE49-F238E27FC236}">
                  <a16:creationId xmlns:a16="http://schemas.microsoft.com/office/drawing/2014/main" id="{1F59EF41-C578-4E6E-B7D8-F6C24A6879E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52">
          <xdr14:nvContentPartPr>
            <xdr14:cNvPr id="1351" name="Ink 1350">
              <a:extLst>
                <a:ext uri="{FF2B5EF4-FFF2-40B4-BE49-F238E27FC236}">
                  <a16:creationId xmlns:a16="http://schemas.microsoft.com/office/drawing/2014/main" id="{77661BCD-39B5-480F-837D-1E7CB034941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53">
          <xdr14:nvContentPartPr>
            <xdr14:cNvPr id="1352" name="Ink 1351">
              <a:extLst>
                <a:ext uri="{FF2B5EF4-FFF2-40B4-BE49-F238E27FC236}">
                  <a16:creationId xmlns:a16="http://schemas.microsoft.com/office/drawing/2014/main" id="{7B33F283-26B6-4F2D-8BB7-A60226C81F5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54">
          <xdr14:nvContentPartPr>
            <xdr14:cNvPr id="1353" name="Ink 1352">
              <a:extLst>
                <a:ext uri="{FF2B5EF4-FFF2-40B4-BE49-F238E27FC236}">
                  <a16:creationId xmlns:a16="http://schemas.microsoft.com/office/drawing/2014/main" id="{6343E2A9-5B5D-400C-AB85-6CA80DB0B51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55">
          <xdr14:nvContentPartPr>
            <xdr14:cNvPr id="1354" name="Ink 1353">
              <a:extLst>
                <a:ext uri="{FF2B5EF4-FFF2-40B4-BE49-F238E27FC236}">
                  <a16:creationId xmlns:a16="http://schemas.microsoft.com/office/drawing/2014/main" id="{23E70594-3C80-42E1-A679-E03453DBF48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56">
          <xdr14:nvContentPartPr>
            <xdr14:cNvPr id="1355" name="Ink 1354">
              <a:extLst>
                <a:ext uri="{FF2B5EF4-FFF2-40B4-BE49-F238E27FC236}">
                  <a16:creationId xmlns:a16="http://schemas.microsoft.com/office/drawing/2014/main" id="{E74464E6-4A7D-405D-A831-26CE4912B58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57">
          <xdr14:nvContentPartPr>
            <xdr14:cNvPr id="1356" name="Ink 1355">
              <a:extLst>
                <a:ext uri="{FF2B5EF4-FFF2-40B4-BE49-F238E27FC236}">
                  <a16:creationId xmlns:a16="http://schemas.microsoft.com/office/drawing/2014/main" id="{76049DBD-5E39-4E9E-AF46-4955588B6EC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58">
          <xdr14:nvContentPartPr>
            <xdr14:cNvPr id="1357" name="Ink 1356">
              <a:extLst>
                <a:ext uri="{FF2B5EF4-FFF2-40B4-BE49-F238E27FC236}">
                  <a16:creationId xmlns:a16="http://schemas.microsoft.com/office/drawing/2014/main" id="{6A6B00B1-B09C-4CA0-AFA1-902A4123DB5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59">
          <xdr14:nvContentPartPr>
            <xdr14:cNvPr id="1358" name="Ink 1357">
              <a:extLst>
                <a:ext uri="{FF2B5EF4-FFF2-40B4-BE49-F238E27FC236}">
                  <a16:creationId xmlns:a16="http://schemas.microsoft.com/office/drawing/2014/main" id="{49A7FF52-94DA-49A6-A385-32CEB6B5EE5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60">
          <xdr14:nvContentPartPr>
            <xdr14:cNvPr id="1359" name="Ink 1358">
              <a:extLst>
                <a:ext uri="{FF2B5EF4-FFF2-40B4-BE49-F238E27FC236}">
                  <a16:creationId xmlns:a16="http://schemas.microsoft.com/office/drawing/2014/main" id="{970B4A60-F449-4833-B312-9BF08D79827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61">
          <xdr14:nvContentPartPr>
            <xdr14:cNvPr id="1360" name="Ink 1359">
              <a:extLst>
                <a:ext uri="{FF2B5EF4-FFF2-40B4-BE49-F238E27FC236}">
                  <a16:creationId xmlns:a16="http://schemas.microsoft.com/office/drawing/2014/main" id="{DC359555-68D2-49D1-8959-60D2AB134BF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62">
          <xdr14:nvContentPartPr>
            <xdr14:cNvPr id="1361" name="Ink 1360">
              <a:extLst>
                <a:ext uri="{FF2B5EF4-FFF2-40B4-BE49-F238E27FC236}">
                  <a16:creationId xmlns:a16="http://schemas.microsoft.com/office/drawing/2014/main" id="{B7A686FC-2916-4EEF-8F73-0846460744F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63">
          <xdr14:nvContentPartPr>
            <xdr14:cNvPr id="1362" name="Ink 1361">
              <a:extLst>
                <a:ext uri="{FF2B5EF4-FFF2-40B4-BE49-F238E27FC236}">
                  <a16:creationId xmlns:a16="http://schemas.microsoft.com/office/drawing/2014/main" id="{D8DFF81D-DC1F-43A5-9840-5F1A6E52840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64">
          <xdr14:nvContentPartPr>
            <xdr14:cNvPr id="1363" name="Ink 1362">
              <a:extLst>
                <a:ext uri="{FF2B5EF4-FFF2-40B4-BE49-F238E27FC236}">
                  <a16:creationId xmlns:a16="http://schemas.microsoft.com/office/drawing/2014/main" id="{AF98DBCD-E958-4276-9A99-2D3BE391A92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65">
          <xdr14:nvContentPartPr>
            <xdr14:cNvPr id="1364" name="Ink 1363">
              <a:extLst>
                <a:ext uri="{FF2B5EF4-FFF2-40B4-BE49-F238E27FC236}">
                  <a16:creationId xmlns:a16="http://schemas.microsoft.com/office/drawing/2014/main" id="{21388801-A0DF-4B26-B1D5-A625B5A6DFC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66">
          <xdr14:nvContentPartPr>
            <xdr14:cNvPr id="1365" name="Ink 1364">
              <a:extLst>
                <a:ext uri="{FF2B5EF4-FFF2-40B4-BE49-F238E27FC236}">
                  <a16:creationId xmlns:a16="http://schemas.microsoft.com/office/drawing/2014/main" id="{2C746084-3641-431E-A189-91C43EBF014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67">
          <xdr14:nvContentPartPr>
            <xdr14:cNvPr id="1366" name="Ink 1365">
              <a:extLst>
                <a:ext uri="{FF2B5EF4-FFF2-40B4-BE49-F238E27FC236}">
                  <a16:creationId xmlns:a16="http://schemas.microsoft.com/office/drawing/2014/main" id="{6088FC19-75C2-48F1-85A9-9E594F7F10B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68">
          <xdr14:nvContentPartPr>
            <xdr14:cNvPr id="1367" name="Ink 1366">
              <a:extLst>
                <a:ext uri="{FF2B5EF4-FFF2-40B4-BE49-F238E27FC236}">
                  <a16:creationId xmlns:a16="http://schemas.microsoft.com/office/drawing/2014/main" id="{EACAF15D-11E6-4B7C-8102-BA5E97EFF64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69">
          <xdr14:nvContentPartPr>
            <xdr14:cNvPr id="1368" name="Ink 1367">
              <a:extLst>
                <a:ext uri="{FF2B5EF4-FFF2-40B4-BE49-F238E27FC236}">
                  <a16:creationId xmlns:a16="http://schemas.microsoft.com/office/drawing/2014/main" id="{D6C91933-EB90-46A6-8772-52DCE669997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70">
          <xdr14:nvContentPartPr>
            <xdr14:cNvPr id="1369" name="Ink 1368">
              <a:extLst>
                <a:ext uri="{FF2B5EF4-FFF2-40B4-BE49-F238E27FC236}">
                  <a16:creationId xmlns:a16="http://schemas.microsoft.com/office/drawing/2014/main" id="{1AD93530-D205-46E7-B1A1-E8248E1A71B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71">
          <xdr14:nvContentPartPr>
            <xdr14:cNvPr id="1370" name="Ink 1369">
              <a:extLst>
                <a:ext uri="{FF2B5EF4-FFF2-40B4-BE49-F238E27FC236}">
                  <a16:creationId xmlns:a16="http://schemas.microsoft.com/office/drawing/2014/main" id="{81464F6E-2413-493B-B47C-D1874F35775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72">
          <xdr14:nvContentPartPr>
            <xdr14:cNvPr id="1371" name="Ink 1370">
              <a:extLst>
                <a:ext uri="{FF2B5EF4-FFF2-40B4-BE49-F238E27FC236}">
                  <a16:creationId xmlns:a16="http://schemas.microsoft.com/office/drawing/2014/main" id="{CEC7F36A-91A4-4BE4-A26D-466D7F99614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73">
          <xdr14:nvContentPartPr>
            <xdr14:cNvPr id="1372" name="Ink 1371">
              <a:extLst>
                <a:ext uri="{FF2B5EF4-FFF2-40B4-BE49-F238E27FC236}">
                  <a16:creationId xmlns:a16="http://schemas.microsoft.com/office/drawing/2014/main" id="{5D2D3481-518C-46E1-974F-10E5B6D7058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74">
          <xdr14:nvContentPartPr>
            <xdr14:cNvPr id="1373" name="Ink 1372">
              <a:extLst>
                <a:ext uri="{FF2B5EF4-FFF2-40B4-BE49-F238E27FC236}">
                  <a16:creationId xmlns:a16="http://schemas.microsoft.com/office/drawing/2014/main" id="{B11780B6-FBE7-4F68-B68C-17A7941D79A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75">
          <xdr14:nvContentPartPr>
            <xdr14:cNvPr id="1374" name="Ink 1373">
              <a:extLst>
                <a:ext uri="{FF2B5EF4-FFF2-40B4-BE49-F238E27FC236}">
                  <a16:creationId xmlns:a16="http://schemas.microsoft.com/office/drawing/2014/main" id="{5B0924BB-747F-4E85-B3C6-7516AE276AD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76">
          <xdr14:nvContentPartPr>
            <xdr14:cNvPr id="1375" name="Ink 1374">
              <a:extLst>
                <a:ext uri="{FF2B5EF4-FFF2-40B4-BE49-F238E27FC236}">
                  <a16:creationId xmlns:a16="http://schemas.microsoft.com/office/drawing/2014/main" id="{1BC0D37F-F0EE-4889-8BE3-FE0DBA39379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77">
          <xdr14:nvContentPartPr>
            <xdr14:cNvPr id="1376" name="Ink 1375">
              <a:extLst>
                <a:ext uri="{FF2B5EF4-FFF2-40B4-BE49-F238E27FC236}">
                  <a16:creationId xmlns:a16="http://schemas.microsoft.com/office/drawing/2014/main" id="{97997D45-3A3D-45B8-AF1B-8D9C1215587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78">
          <xdr14:nvContentPartPr>
            <xdr14:cNvPr id="1377" name="Ink 1376">
              <a:extLst>
                <a:ext uri="{FF2B5EF4-FFF2-40B4-BE49-F238E27FC236}">
                  <a16:creationId xmlns:a16="http://schemas.microsoft.com/office/drawing/2014/main" id="{1FEB390D-C47D-4AB4-B7B5-E650163DAFD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79">
          <xdr14:nvContentPartPr>
            <xdr14:cNvPr id="1378" name="Ink 1377">
              <a:extLst>
                <a:ext uri="{FF2B5EF4-FFF2-40B4-BE49-F238E27FC236}">
                  <a16:creationId xmlns:a16="http://schemas.microsoft.com/office/drawing/2014/main" id="{8BD70F64-C67C-4170-A5C5-81C17C287A2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80">
          <xdr14:nvContentPartPr>
            <xdr14:cNvPr id="1379" name="Ink 1378">
              <a:extLst>
                <a:ext uri="{FF2B5EF4-FFF2-40B4-BE49-F238E27FC236}">
                  <a16:creationId xmlns:a16="http://schemas.microsoft.com/office/drawing/2014/main" id="{6E74D456-2154-497B-9461-219247AB55D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81">
          <xdr14:nvContentPartPr>
            <xdr14:cNvPr id="1380" name="Ink 1379">
              <a:extLst>
                <a:ext uri="{FF2B5EF4-FFF2-40B4-BE49-F238E27FC236}">
                  <a16:creationId xmlns:a16="http://schemas.microsoft.com/office/drawing/2014/main" id="{16BB1791-158F-413D-A9FE-E50D39E0461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82">
          <xdr14:nvContentPartPr>
            <xdr14:cNvPr id="1381" name="Ink 1380">
              <a:extLst>
                <a:ext uri="{FF2B5EF4-FFF2-40B4-BE49-F238E27FC236}">
                  <a16:creationId xmlns:a16="http://schemas.microsoft.com/office/drawing/2014/main" id="{8F18D421-0741-4013-8E73-BF502E825E7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83">
          <xdr14:nvContentPartPr>
            <xdr14:cNvPr id="1382" name="Ink 1381">
              <a:extLst>
                <a:ext uri="{FF2B5EF4-FFF2-40B4-BE49-F238E27FC236}">
                  <a16:creationId xmlns:a16="http://schemas.microsoft.com/office/drawing/2014/main" id="{F4BDC70D-0FF3-42FB-AF85-CCBDBDA67EA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84">
          <xdr14:nvContentPartPr>
            <xdr14:cNvPr id="1383" name="Ink 1382">
              <a:extLst>
                <a:ext uri="{FF2B5EF4-FFF2-40B4-BE49-F238E27FC236}">
                  <a16:creationId xmlns:a16="http://schemas.microsoft.com/office/drawing/2014/main" id="{3F8A35FB-CFDA-418A-A209-D1FD319AF1D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85">
          <xdr14:nvContentPartPr>
            <xdr14:cNvPr id="1384" name="Ink 1383">
              <a:extLst>
                <a:ext uri="{FF2B5EF4-FFF2-40B4-BE49-F238E27FC236}">
                  <a16:creationId xmlns:a16="http://schemas.microsoft.com/office/drawing/2014/main" id="{192C8643-0D29-4B8B-A21D-00638CB2E33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86">
          <xdr14:nvContentPartPr>
            <xdr14:cNvPr id="1385" name="Ink 1384">
              <a:extLst>
                <a:ext uri="{FF2B5EF4-FFF2-40B4-BE49-F238E27FC236}">
                  <a16:creationId xmlns:a16="http://schemas.microsoft.com/office/drawing/2014/main" id="{9AFB4D21-A7D6-492C-8F04-DB9B2C496EC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87">
          <xdr14:nvContentPartPr>
            <xdr14:cNvPr id="1386" name="Ink 1385">
              <a:extLst>
                <a:ext uri="{FF2B5EF4-FFF2-40B4-BE49-F238E27FC236}">
                  <a16:creationId xmlns:a16="http://schemas.microsoft.com/office/drawing/2014/main" id="{E480A35A-CA3F-4FE6-A5BE-48F3F3C9716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88">
          <xdr14:nvContentPartPr>
            <xdr14:cNvPr id="1387" name="Ink 1386">
              <a:extLst>
                <a:ext uri="{FF2B5EF4-FFF2-40B4-BE49-F238E27FC236}">
                  <a16:creationId xmlns:a16="http://schemas.microsoft.com/office/drawing/2014/main" id="{9AC64259-DA25-495F-8FBE-2FBB6B13A48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89">
          <xdr14:nvContentPartPr>
            <xdr14:cNvPr id="1388" name="Ink 1387">
              <a:extLst>
                <a:ext uri="{FF2B5EF4-FFF2-40B4-BE49-F238E27FC236}">
                  <a16:creationId xmlns:a16="http://schemas.microsoft.com/office/drawing/2014/main" id="{279FF880-FAAA-43E7-9231-7C488328A86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90">
          <xdr14:nvContentPartPr>
            <xdr14:cNvPr id="1389" name="Ink 1388">
              <a:extLst>
                <a:ext uri="{FF2B5EF4-FFF2-40B4-BE49-F238E27FC236}">
                  <a16:creationId xmlns:a16="http://schemas.microsoft.com/office/drawing/2014/main" id="{DBB3B5D3-E57F-49D2-ADDB-EB2329504BE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91">
          <xdr14:nvContentPartPr>
            <xdr14:cNvPr id="1390" name="Ink 1389">
              <a:extLst>
                <a:ext uri="{FF2B5EF4-FFF2-40B4-BE49-F238E27FC236}">
                  <a16:creationId xmlns:a16="http://schemas.microsoft.com/office/drawing/2014/main" id="{3A712E18-ED80-4A79-A9F4-0C53911EEAE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92">
          <xdr14:nvContentPartPr>
            <xdr14:cNvPr id="1391" name="Ink 1390">
              <a:extLst>
                <a:ext uri="{FF2B5EF4-FFF2-40B4-BE49-F238E27FC236}">
                  <a16:creationId xmlns:a16="http://schemas.microsoft.com/office/drawing/2014/main" id="{D3D53EEA-E914-4EA2-8DD1-559D8486B30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93">
          <xdr14:nvContentPartPr>
            <xdr14:cNvPr id="1392" name="Ink 1391">
              <a:extLst>
                <a:ext uri="{FF2B5EF4-FFF2-40B4-BE49-F238E27FC236}">
                  <a16:creationId xmlns:a16="http://schemas.microsoft.com/office/drawing/2014/main" id="{D193C950-E590-43A3-912D-3BF6A3591BB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94">
          <xdr14:nvContentPartPr>
            <xdr14:cNvPr id="1393" name="Ink 1392">
              <a:extLst>
                <a:ext uri="{FF2B5EF4-FFF2-40B4-BE49-F238E27FC236}">
                  <a16:creationId xmlns:a16="http://schemas.microsoft.com/office/drawing/2014/main" id="{0638DC76-50CD-480D-97E3-B2A23922E9F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95">
          <xdr14:nvContentPartPr>
            <xdr14:cNvPr id="1394" name="Ink 1393">
              <a:extLst>
                <a:ext uri="{FF2B5EF4-FFF2-40B4-BE49-F238E27FC236}">
                  <a16:creationId xmlns:a16="http://schemas.microsoft.com/office/drawing/2014/main" id="{417EAD29-11C6-47CD-843E-93A7E9DBFEB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96">
          <xdr14:nvContentPartPr>
            <xdr14:cNvPr id="1395" name="Ink 1394">
              <a:extLst>
                <a:ext uri="{FF2B5EF4-FFF2-40B4-BE49-F238E27FC236}">
                  <a16:creationId xmlns:a16="http://schemas.microsoft.com/office/drawing/2014/main" id="{80BC19C3-A23E-4A8B-9C39-F5FA547F923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97">
          <xdr14:nvContentPartPr>
            <xdr14:cNvPr id="1396" name="Ink 1395">
              <a:extLst>
                <a:ext uri="{FF2B5EF4-FFF2-40B4-BE49-F238E27FC236}">
                  <a16:creationId xmlns:a16="http://schemas.microsoft.com/office/drawing/2014/main" id="{7D5A39D8-AF81-4815-B1E5-59A49C856DE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98">
          <xdr14:nvContentPartPr>
            <xdr14:cNvPr id="1397" name="Ink 1396">
              <a:extLst>
                <a:ext uri="{FF2B5EF4-FFF2-40B4-BE49-F238E27FC236}">
                  <a16:creationId xmlns:a16="http://schemas.microsoft.com/office/drawing/2014/main" id="{8481A096-51DA-4A17-855E-03F10AF9537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99">
          <xdr14:nvContentPartPr>
            <xdr14:cNvPr id="1398" name="Ink 1397">
              <a:extLst>
                <a:ext uri="{FF2B5EF4-FFF2-40B4-BE49-F238E27FC236}">
                  <a16:creationId xmlns:a16="http://schemas.microsoft.com/office/drawing/2014/main" id="{54FC75AD-490F-4A6C-B568-F5679DD12CA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00">
          <xdr14:nvContentPartPr>
            <xdr14:cNvPr id="1399" name="Ink 1398">
              <a:extLst>
                <a:ext uri="{FF2B5EF4-FFF2-40B4-BE49-F238E27FC236}">
                  <a16:creationId xmlns:a16="http://schemas.microsoft.com/office/drawing/2014/main" id="{56029E48-DB61-48E2-B456-6CDBBD6122A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01">
          <xdr14:nvContentPartPr>
            <xdr14:cNvPr id="1400" name="Ink 1399">
              <a:extLst>
                <a:ext uri="{FF2B5EF4-FFF2-40B4-BE49-F238E27FC236}">
                  <a16:creationId xmlns:a16="http://schemas.microsoft.com/office/drawing/2014/main" id="{B732C93F-C0F1-4899-878B-B74457B217D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02">
          <xdr14:nvContentPartPr>
            <xdr14:cNvPr id="1401" name="Ink 1400">
              <a:extLst>
                <a:ext uri="{FF2B5EF4-FFF2-40B4-BE49-F238E27FC236}">
                  <a16:creationId xmlns:a16="http://schemas.microsoft.com/office/drawing/2014/main" id="{9DB5C80A-43AB-40F3-BB1E-2BBEFF07993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03">
          <xdr14:nvContentPartPr>
            <xdr14:cNvPr id="1402" name="Ink 1401">
              <a:extLst>
                <a:ext uri="{FF2B5EF4-FFF2-40B4-BE49-F238E27FC236}">
                  <a16:creationId xmlns:a16="http://schemas.microsoft.com/office/drawing/2014/main" id="{51D7B5A9-BEFE-43E6-8602-6DA51744C20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04">
          <xdr14:nvContentPartPr>
            <xdr14:cNvPr id="1403" name="Ink 1402">
              <a:extLst>
                <a:ext uri="{FF2B5EF4-FFF2-40B4-BE49-F238E27FC236}">
                  <a16:creationId xmlns:a16="http://schemas.microsoft.com/office/drawing/2014/main" id="{6D77DC88-13A7-41B0-BF4B-C9B7C4C2FBB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05">
          <xdr14:nvContentPartPr>
            <xdr14:cNvPr id="1404" name="Ink 1403">
              <a:extLst>
                <a:ext uri="{FF2B5EF4-FFF2-40B4-BE49-F238E27FC236}">
                  <a16:creationId xmlns:a16="http://schemas.microsoft.com/office/drawing/2014/main" id="{3CDC6514-B605-4D7F-B739-ADDAA289015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06">
          <xdr14:nvContentPartPr>
            <xdr14:cNvPr id="1405" name="Ink 1404">
              <a:extLst>
                <a:ext uri="{FF2B5EF4-FFF2-40B4-BE49-F238E27FC236}">
                  <a16:creationId xmlns:a16="http://schemas.microsoft.com/office/drawing/2014/main" id="{841E2A1D-D0A7-4B9C-A197-CFB0781C75C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07">
          <xdr14:nvContentPartPr>
            <xdr14:cNvPr id="1406" name="Ink 1405">
              <a:extLst>
                <a:ext uri="{FF2B5EF4-FFF2-40B4-BE49-F238E27FC236}">
                  <a16:creationId xmlns:a16="http://schemas.microsoft.com/office/drawing/2014/main" id="{B3AA157F-4572-478D-AE6E-E3F5F73DE24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08">
          <xdr14:nvContentPartPr>
            <xdr14:cNvPr id="1407" name="Ink 1406">
              <a:extLst>
                <a:ext uri="{FF2B5EF4-FFF2-40B4-BE49-F238E27FC236}">
                  <a16:creationId xmlns:a16="http://schemas.microsoft.com/office/drawing/2014/main" id="{14093EF8-C6D3-427D-AE0C-475B79FD86A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09">
          <xdr14:nvContentPartPr>
            <xdr14:cNvPr id="1408" name="Ink 1407">
              <a:extLst>
                <a:ext uri="{FF2B5EF4-FFF2-40B4-BE49-F238E27FC236}">
                  <a16:creationId xmlns:a16="http://schemas.microsoft.com/office/drawing/2014/main" id="{4D1F6F66-D1CC-4939-A256-8811800FEFB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10">
          <xdr14:nvContentPartPr>
            <xdr14:cNvPr id="1409" name="Ink 1408">
              <a:extLst>
                <a:ext uri="{FF2B5EF4-FFF2-40B4-BE49-F238E27FC236}">
                  <a16:creationId xmlns:a16="http://schemas.microsoft.com/office/drawing/2014/main" id="{051FE6EF-FD60-4EDE-8605-EC43A5AA9D8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11">
          <xdr14:nvContentPartPr>
            <xdr14:cNvPr id="1410" name="Ink 1409">
              <a:extLst>
                <a:ext uri="{FF2B5EF4-FFF2-40B4-BE49-F238E27FC236}">
                  <a16:creationId xmlns:a16="http://schemas.microsoft.com/office/drawing/2014/main" id="{72613F72-F8AA-4EC4-B156-052D5FFEA5F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12">
          <xdr14:nvContentPartPr>
            <xdr14:cNvPr id="1411" name="Ink 1410">
              <a:extLst>
                <a:ext uri="{FF2B5EF4-FFF2-40B4-BE49-F238E27FC236}">
                  <a16:creationId xmlns:a16="http://schemas.microsoft.com/office/drawing/2014/main" id="{A8CA2928-DFB2-436E-8852-9D00AC51061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13">
          <xdr14:nvContentPartPr>
            <xdr14:cNvPr id="1412" name="Ink 1411">
              <a:extLst>
                <a:ext uri="{FF2B5EF4-FFF2-40B4-BE49-F238E27FC236}">
                  <a16:creationId xmlns:a16="http://schemas.microsoft.com/office/drawing/2014/main" id="{766B4BF4-A73D-48EB-AED8-1E28A28EFE8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14">
          <xdr14:nvContentPartPr>
            <xdr14:cNvPr id="1413" name="Ink 1412">
              <a:extLst>
                <a:ext uri="{FF2B5EF4-FFF2-40B4-BE49-F238E27FC236}">
                  <a16:creationId xmlns:a16="http://schemas.microsoft.com/office/drawing/2014/main" id="{07C80351-3F5E-415D-A6C8-0645C9085F2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15">
          <xdr14:nvContentPartPr>
            <xdr14:cNvPr id="1414" name="Ink 1413">
              <a:extLst>
                <a:ext uri="{FF2B5EF4-FFF2-40B4-BE49-F238E27FC236}">
                  <a16:creationId xmlns:a16="http://schemas.microsoft.com/office/drawing/2014/main" id="{C347FBDA-3DEC-4246-884F-DF972F11677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16">
          <xdr14:nvContentPartPr>
            <xdr14:cNvPr id="1415" name="Ink 1414">
              <a:extLst>
                <a:ext uri="{FF2B5EF4-FFF2-40B4-BE49-F238E27FC236}">
                  <a16:creationId xmlns:a16="http://schemas.microsoft.com/office/drawing/2014/main" id="{82C1AEC3-442C-4AB5-8B21-AA197817DC3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17">
          <xdr14:nvContentPartPr>
            <xdr14:cNvPr id="1416" name="Ink 1415">
              <a:extLst>
                <a:ext uri="{FF2B5EF4-FFF2-40B4-BE49-F238E27FC236}">
                  <a16:creationId xmlns:a16="http://schemas.microsoft.com/office/drawing/2014/main" id="{DFDF26B0-D87D-45C0-862E-64D11CAC6D1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18">
          <xdr14:nvContentPartPr>
            <xdr14:cNvPr id="1417" name="Ink 1416">
              <a:extLst>
                <a:ext uri="{FF2B5EF4-FFF2-40B4-BE49-F238E27FC236}">
                  <a16:creationId xmlns:a16="http://schemas.microsoft.com/office/drawing/2014/main" id="{EA96E19C-923F-45C6-ACEE-D978F86C20B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19">
          <xdr14:nvContentPartPr>
            <xdr14:cNvPr id="1418" name="Ink 1417">
              <a:extLst>
                <a:ext uri="{FF2B5EF4-FFF2-40B4-BE49-F238E27FC236}">
                  <a16:creationId xmlns:a16="http://schemas.microsoft.com/office/drawing/2014/main" id="{E729C75A-84F6-4FFB-995A-27C75F6178E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20">
          <xdr14:nvContentPartPr>
            <xdr14:cNvPr id="1419" name="Ink 1418">
              <a:extLst>
                <a:ext uri="{FF2B5EF4-FFF2-40B4-BE49-F238E27FC236}">
                  <a16:creationId xmlns:a16="http://schemas.microsoft.com/office/drawing/2014/main" id="{77AA3F48-443F-4730-B141-3FA15E9B54A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21">
          <xdr14:nvContentPartPr>
            <xdr14:cNvPr id="1420" name="Ink 1419">
              <a:extLst>
                <a:ext uri="{FF2B5EF4-FFF2-40B4-BE49-F238E27FC236}">
                  <a16:creationId xmlns:a16="http://schemas.microsoft.com/office/drawing/2014/main" id="{E1A70421-EB1D-433A-918E-89526E23085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22">
          <xdr14:nvContentPartPr>
            <xdr14:cNvPr id="1421" name="Ink 1420">
              <a:extLst>
                <a:ext uri="{FF2B5EF4-FFF2-40B4-BE49-F238E27FC236}">
                  <a16:creationId xmlns:a16="http://schemas.microsoft.com/office/drawing/2014/main" id="{07D7F1BD-2D39-4AE2-AA26-5FF268C2BCE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23">
          <xdr14:nvContentPartPr>
            <xdr14:cNvPr id="1422" name="Ink 1421">
              <a:extLst>
                <a:ext uri="{FF2B5EF4-FFF2-40B4-BE49-F238E27FC236}">
                  <a16:creationId xmlns:a16="http://schemas.microsoft.com/office/drawing/2014/main" id="{17988A8A-1D63-42C3-8122-81CF4DE3BBC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24">
          <xdr14:nvContentPartPr>
            <xdr14:cNvPr id="1423" name="Ink 1422">
              <a:extLst>
                <a:ext uri="{FF2B5EF4-FFF2-40B4-BE49-F238E27FC236}">
                  <a16:creationId xmlns:a16="http://schemas.microsoft.com/office/drawing/2014/main" id="{C181D14F-8447-4BEB-8636-03AAFD95C57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25">
          <xdr14:nvContentPartPr>
            <xdr14:cNvPr id="1424" name="Ink 1423">
              <a:extLst>
                <a:ext uri="{FF2B5EF4-FFF2-40B4-BE49-F238E27FC236}">
                  <a16:creationId xmlns:a16="http://schemas.microsoft.com/office/drawing/2014/main" id="{04E5F224-4BB2-4810-95B6-45521F9DE3A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26">
          <xdr14:nvContentPartPr>
            <xdr14:cNvPr id="1425" name="Ink 1424">
              <a:extLst>
                <a:ext uri="{FF2B5EF4-FFF2-40B4-BE49-F238E27FC236}">
                  <a16:creationId xmlns:a16="http://schemas.microsoft.com/office/drawing/2014/main" id="{F68BA5BD-4C34-4368-97EE-9E2E00633A0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27">
          <xdr14:nvContentPartPr>
            <xdr14:cNvPr id="1426" name="Ink 1425">
              <a:extLst>
                <a:ext uri="{FF2B5EF4-FFF2-40B4-BE49-F238E27FC236}">
                  <a16:creationId xmlns:a16="http://schemas.microsoft.com/office/drawing/2014/main" id="{DBC158D0-A8EC-4E45-B360-08F87E4D7D4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28">
          <xdr14:nvContentPartPr>
            <xdr14:cNvPr id="1427" name="Ink 1426">
              <a:extLst>
                <a:ext uri="{FF2B5EF4-FFF2-40B4-BE49-F238E27FC236}">
                  <a16:creationId xmlns:a16="http://schemas.microsoft.com/office/drawing/2014/main" id="{8FFC15DF-D0F8-49E0-8545-924F666152B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29">
          <xdr14:nvContentPartPr>
            <xdr14:cNvPr id="1428" name="Ink 1427">
              <a:extLst>
                <a:ext uri="{FF2B5EF4-FFF2-40B4-BE49-F238E27FC236}">
                  <a16:creationId xmlns:a16="http://schemas.microsoft.com/office/drawing/2014/main" id="{D062F270-D151-44AC-94AB-33886497494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30">
          <xdr14:nvContentPartPr>
            <xdr14:cNvPr id="1429" name="Ink 1428">
              <a:extLst>
                <a:ext uri="{FF2B5EF4-FFF2-40B4-BE49-F238E27FC236}">
                  <a16:creationId xmlns:a16="http://schemas.microsoft.com/office/drawing/2014/main" id="{5845BF91-0082-4CB5-B8BA-185E0B61C59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31">
          <xdr14:nvContentPartPr>
            <xdr14:cNvPr id="1430" name="Ink 1429">
              <a:extLst>
                <a:ext uri="{FF2B5EF4-FFF2-40B4-BE49-F238E27FC236}">
                  <a16:creationId xmlns:a16="http://schemas.microsoft.com/office/drawing/2014/main" id="{49A89C31-C1A9-4269-92D8-54FF8ACC974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32">
          <xdr14:nvContentPartPr>
            <xdr14:cNvPr id="1431" name="Ink 1430">
              <a:extLst>
                <a:ext uri="{FF2B5EF4-FFF2-40B4-BE49-F238E27FC236}">
                  <a16:creationId xmlns:a16="http://schemas.microsoft.com/office/drawing/2014/main" id="{9DE4A92D-27AA-42D1-8EF6-42DEAABF40D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33">
          <xdr14:nvContentPartPr>
            <xdr14:cNvPr id="1432" name="Ink 1431">
              <a:extLst>
                <a:ext uri="{FF2B5EF4-FFF2-40B4-BE49-F238E27FC236}">
                  <a16:creationId xmlns:a16="http://schemas.microsoft.com/office/drawing/2014/main" id="{8D77C412-72AF-4721-A877-602B3988D23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34">
          <xdr14:nvContentPartPr>
            <xdr14:cNvPr id="1433" name="Ink 1432">
              <a:extLst>
                <a:ext uri="{FF2B5EF4-FFF2-40B4-BE49-F238E27FC236}">
                  <a16:creationId xmlns:a16="http://schemas.microsoft.com/office/drawing/2014/main" id="{B0504042-0468-480D-9602-2498E7A712F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35">
          <xdr14:nvContentPartPr>
            <xdr14:cNvPr id="1434" name="Ink 1433">
              <a:extLst>
                <a:ext uri="{FF2B5EF4-FFF2-40B4-BE49-F238E27FC236}">
                  <a16:creationId xmlns:a16="http://schemas.microsoft.com/office/drawing/2014/main" id="{290DE093-9B50-4C13-B8CD-9BA31BBB93B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36">
          <xdr14:nvContentPartPr>
            <xdr14:cNvPr id="1435" name="Ink 1434">
              <a:extLst>
                <a:ext uri="{FF2B5EF4-FFF2-40B4-BE49-F238E27FC236}">
                  <a16:creationId xmlns:a16="http://schemas.microsoft.com/office/drawing/2014/main" id="{99C260C6-843E-4CB1-AAB7-B366F0A5BC6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37">
          <xdr14:nvContentPartPr>
            <xdr14:cNvPr id="1436" name="Ink 1435">
              <a:extLst>
                <a:ext uri="{FF2B5EF4-FFF2-40B4-BE49-F238E27FC236}">
                  <a16:creationId xmlns:a16="http://schemas.microsoft.com/office/drawing/2014/main" id="{F542E934-CAAD-41F0-BD10-B6B2E94B053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38">
          <xdr14:nvContentPartPr>
            <xdr14:cNvPr id="1437" name="Ink 1436">
              <a:extLst>
                <a:ext uri="{FF2B5EF4-FFF2-40B4-BE49-F238E27FC236}">
                  <a16:creationId xmlns:a16="http://schemas.microsoft.com/office/drawing/2014/main" id="{EDEF7EFA-BE7D-4445-A8AF-75C8494C2AA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39">
          <xdr14:nvContentPartPr>
            <xdr14:cNvPr id="1438" name="Ink 1437">
              <a:extLst>
                <a:ext uri="{FF2B5EF4-FFF2-40B4-BE49-F238E27FC236}">
                  <a16:creationId xmlns:a16="http://schemas.microsoft.com/office/drawing/2014/main" id="{03550F4F-EEEC-4C9A-974A-493F1EA947F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40">
          <xdr14:nvContentPartPr>
            <xdr14:cNvPr id="1439" name="Ink 1438">
              <a:extLst>
                <a:ext uri="{FF2B5EF4-FFF2-40B4-BE49-F238E27FC236}">
                  <a16:creationId xmlns:a16="http://schemas.microsoft.com/office/drawing/2014/main" id="{6AC81A9E-0E9E-459D-88B5-E05686DFD49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41">
          <xdr14:nvContentPartPr>
            <xdr14:cNvPr id="1440" name="Ink 1439">
              <a:extLst>
                <a:ext uri="{FF2B5EF4-FFF2-40B4-BE49-F238E27FC236}">
                  <a16:creationId xmlns:a16="http://schemas.microsoft.com/office/drawing/2014/main" id="{8E799BC1-E650-4E9B-B281-06567CCE65C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42">
          <xdr14:nvContentPartPr>
            <xdr14:cNvPr id="1441" name="Ink 1440">
              <a:extLst>
                <a:ext uri="{FF2B5EF4-FFF2-40B4-BE49-F238E27FC236}">
                  <a16:creationId xmlns:a16="http://schemas.microsoft.com/office/drawing/2014/main" id="{1265ECB7-B44E-4321-AA16-CFB359E3445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43">
          <xdr14:nvContentPartPr>
            <xdr14:cNvPr id="1442" name="Ink 1441">
              <a:extLst>
                <a:ext uri="{FF2B5EF4-FFF2-40B4-BE49-F238E27FC236}">
                  <a16:creationId xmlns:a16="http://schemas.microsoft.com/office/drawing/2014/main" id="{DDBBC627-2F15-4501-88BE-CD05690BB6C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44">
          <xdr14:nvContentPartPr>
            <xdr14:cNvPr id="1443" name="Ink 1442">
              <a:extLst>
                <a:ext uri="{FF2B5EF4-FFF2-40B4-BE49-F238E27FC236}">
                  <a16:creationId xmlns:a16="http://schemas.microsoft.com/office/drawing/2014/main" id="{49DE5BD6-9173-4CC2-BD2C-86BE444C187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45">
          <xdr14:nvContentPartPr>
            <xdr14:cNvPr id="1444" name="Ink 1443">
              <a:extLst>
                <a:ext uri="{FF2B5EF4-FFF2-40B4-BE49-F238E27FC236}">
                  <a16:creationId xmlns:a16="http://schemas.microsoft.com/office/drawing/2014/main" id="{7D4C21D1-B509-4829-9C31-098DC7225FD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46">
          <xdr14:nvContentPartPr>
            <xdr14:cNvPr id="1445" name="Ink 1444">
              <a:extLst>
                <a:ext uri="{FF2B5EF4-FFF2-40B4-BE49-F238E27FC236}">
                  <a16:creationId xmlns:a16="http://schemas.microsoft.com/office/drawing/2014/main" id="{D610A68D-99F7-4FA5-8F84-C00FE118CA3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47">
          <xdr14:nvContentPartPr>
            <xdr14:cNvPr id="1446" name="Ink 1445">
              <a:extLst>
                <a:ext uri="{FF2B5EF4-FFF2-40B4-BE49-F238E27FC236}">
                  <a16:creationId xmlns:a16="http://schemas.microsoft.com/office/drawing/2014/main" id="{02769901-486C-4D30-BE99-427C9DF0515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48">
          <xdr14:nvContentPartPr>
            <xdr14:cNvPr id="1447" name="Ink 1446">
              <a:extLst>
                <a:ext uri="{FF2B5EF4-FFF2-40B4-BE49-F238E27FC236}">
                  <a16:creationId xmlns:a16="http://schemas.microsoft.com/office/drawing/2014/main" id="{77D43570-D466-40E4-988B-199FB8E5E3A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49">
          <xdr14:nvContentPartPr>
            <xdr14:cNvPr id="1448" name="Ink 1447">
              <a:extLst>
                <a:ext uri="{FF2B5EF4-FFF2-40B4-BE49-F238E27FC236}">
                  <a16:creationId xmlns:a16="http://schemas.microsoft.com/office/drawing/2014/main" id="{808F63BC-490D-453F-B6FE-52A523FF540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50">
          <xdr14:nvContentPartPr>
            <xdr14:cNvPr id="1449" name="Ink 1448">
              <a:extLst>
                <a:ext uri="{FF2B5EF4-FFF2-40B4-BE49-F238E27FC236}">
                  <a16:creationId xmlns:a16="http://schemas.microsoft.com/office/drawing/2014/main" id="{F3A21D1A-1A8C-4431-AE4F-55776D344FE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51">
          <xdr14:nvContentPartPr>
            <xdr14:cNvPr id="1450" name="Ink 1449">
              <a:extLst>
                <a:ext uri="{FF2B5EF4-FFF2-40B4-BE49-F238E27FC236}">
                  <a16:creationId xmlns:a16="http://schemas.microsoft.com/office/drawing/2014/main" id="{0B80E385-372C-4A79-8D15-4414AADBC30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52">
          <xdr14:nvContentPartPr>
            <xdr14:cNvPr id="1451" name="Ink 1450">
              <a:extLst>
                <a:ext uri="{FF2B5EF4-FFF2-40B4-BE49-F238E27FC236}">
                  <a16:creationId xmlns:a16="http://schemas.microsoft.com/office/drawing/2014/main" id="{F4D4A742-7B1A-4798-B8D7-6B60EBE8BDE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53">
          <xdr14:nvContentPartPr>
            <xdr14:cNvPr id="1452" name="Ink 1451">
              <a:extLst>
                <a:ext uri="{FF2B5EF4-FFF2-40B4-BE49-F238E27FC236}">
                  <a16:creationId xmlns:a16="http://schemas.microsoft.com/office/drawing/2014/main" id="{5818A99D-0852-40BB-857B-EBCBD7B021C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54">
          <xdr14:nvContentPartPr>
            <xdr14:cNvPr id="1453" name="Ink 1452">
              <a:extLst>
                <a:ext uri="{FF2B5EF4-FFF2-40B4-BE49-F238E27FC236}">
                  <a16:creationId xmlns:a16="http://schemas.microsoft.com/office/drawing/2014/main" id="{8C74E8DE-50C6-414E-A2D4-EA1CBBF1D1A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55">
          <xdr14:nvContentPartPr>
            <xdr14:cNvPr id="1454" name="Ink 1453">
              <a:extLst>
                <a:ext uri="{FF2B5EF4-FFF2-40B4-BE49-F238E27FC236}">
                  <a16:creationId xmlns:a16="http://schemas.microsoft.com/office/drawing/2014/main" id="{D34FD5CA-295A-4550-9A89-6E96B227B59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56">
          <xdr14:nvContentPartPr>
            <xdr14:cNvPr id="1455" name="Ink 1454">
              <a:extLst>
                <a:ext uri="{FF2B5EF4-FFF2-40B4-BE49-F238E27FC236}">
                  <a16:creationId xmlns:a16="http://schemas.microsoft.com/office/drawing/2014/main" id="{43A6E634-3533-4FE1-A4DD-8BC06FB9BBE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57">
          <xdr14:nvContentPartPr>
            <xdr14:cNvPr id="1456" name="Ink 1455">
              <a:extLst>
                <a:ext uri="{FF2B5EF4-FFF2-40B4-BE49-F238E27FC236}">
                  <a16:creationId xmlns:a16="http://schemas.microsoft.com/office/drawing/2014/main" id="{BC060DDB-5CC4-4D07-A171-1E6785FCE65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58">
          <xdr14:nvContentPartPr>
            <xdr14:cNvPr id="1457" name="Ink 1456">
              <a:extLst>
                <a:ext uri="{FF2B5EF4-FFF2-40B4-BE49-F238E27FC236}">
                  <a16:creationId xmlns:a16="http://schemas.microsoft.com/office/drawing/2014/main" id="{99DA90FB-D0DE-42FB-BD97-31766328C55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59">
          <xdr14:nvContentPartPr>
            <xdr14:cNvPr id="1458" name="Ink 1457">
              <a:extLst>
                <a:ext uri="{FF2B5EF4-FFF2-40B4-BE49-F238E27FC236}">
                  <a16:creationId xmlns:a16="http://schemas.microsoft.com/office/drawing/2014/main" id="{D0BDDDA9-6773-40B1-84DB-62A4D490AB3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60">
          <xdr14:nvContentPartPr>
            <xdr14:cNvPr id="1459" name="Ink 1458">
              <a:extLst>
                <a:ext uri="{FF2B5EF4-FFF2-40B4-BE49-F238E27FC236}">
                  <a16:creationId xmlns:a16="http://schemas.microsoft.com/office/drawing/2014/main" id="{0CEE22E5-231E-4B2A-AFCE-63F79914378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61">
          <xdr14:nvContentPartPr>
            <xdr14:cNvPr id="1460" name="Ink 1459">
              <a:extLst>
                <a:ext uri="{FF2B5EF4-FFF2-40B4-BE49-F238E27FC236}">
                  <a16:creationId xmlns:a16="http://schemas.microsoft.com/office/drawing/2014/main" id="{E5F60101-26D6-4CD2-B5BA-EFA09A8A5D4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62">
          <xdr14:nvContentPartPr>
            <xdr14:cNvPr id="1461" name="Ink 1460">
              <a:extLst>
                <a:ext uri="{FF2B5EF4-FFF2-40B4-BE49-F238E27FC236}">
                  <a16:creationId xmlns:a16="http://schemas.microsoft.com/office/drawing/2014/main" id="{D088E12C-D45F-4FBB-9736-D2CF7FE3F53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63">
          <xdr14:nvContentPartPr>
            <xdr14:cNvPr id="1462" name="Ink 1461">
              <a:extLst>
                <a:ext uri="{FF2B5EF4-FFF2-40B4-BE49-F238E27FC236}">
                  <a16:creationId xmlns:a16="http://schemas.microsoft.com/office/drawing/2014/main" id="{82A87475-8AED-4102-8795-D236F4C272D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64">
          <xdr14:nvContentPartPr>
            <xdr14:cNvPr id="1463" name="Ink 1462">
              <a:extLst>
                <a:ext uri="{FF2B5EF4-FFF2-40B4-BE49-F238E27FC236}">
                  <a16:creationId xmlns:a16="http://schemas.microsoft.com/office/drawing/2014/main" id="{4159CA23-EEC3-44F0-A7C5-E004D17B7D2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65">
          <xdr14:nvContentPartPr>
            <xdr14:cNvPr id="1464" name="Ink 1463">
              <a:extLst>
                <a:ext uri="{FF2B5EF4-FFF2-40B4-BE49-F238E27FC236}">
                  <a16:creationId xmlns:a16="http://schemas.microsoft.com/office/drawing/2014/main" id="{F950C657-5600-4EA4-8428-3C70996DAE8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66">
          <xdr14:nvContentPartPr>
            <xdr14:cNvPr id="1465" name="Ink 1464">
              <a:extLst>
                <a:ext uri="{FF2B5EF4-FFF2-40B4-BE49-F238E27FC236}">
                  <a16:creationId xmlns:a16="http://schemas.microsoft.com/office/drawing/2014/main" id="{3FFFD7E0-580D-4C43-9485-D2D63FCF82E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67">
          <xdr14:nvContentPartPr>
            <xdr14:cNvPr id="1466" name="Ink 1465">
              <a:extLst>
                <a:ext uri="{FF2B5EF4-FFF2-40B4-BE49-F238E27FC236}">
                  <a16:creationId xmlns:a16="http://schemas.microsoft.com/office/drawing/2014/main" id="{63EC01BA-4D66-4376-BFFB-AA4D0C9DB8F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68">
          <xdr14:nvContentPartPr>
            <xdr14:cNvPr id="1467" name="Ink 1466">
              <a:extLst>
                <a:ext uri="{FF2B5EF4-FFF2-40B4-BE49-F238E27FC236}">
                  <a16:creationId xmlns:a16="http://schemas.microsoft.com/office/drawing/2014/main" id="{25D42D0E-598E-4A94-956E-CE037D05B33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69">
          <xdr14:nvContentPartPr>
            <xdr14:cNvPr id="1468" name="Ink 1467">
              <a:extLst>
                <a:ext uri="{FF2B5EF4-FFF2-40B4-BE49-F238E27FC236}">
                  <a16:creationId xmlns:a16="http://schemas.microsoft.com/office/drawing/2014/main" id="{B464E294-0083-430A-9CCF-6CFC2601092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70">
          <xdr14:nvContentPartPr>
            <xdr14:cNvPr id="1469" name="Ink 1468">
              <a:extLst>
                <a:ext uri="{FF2B5EF4-FFF2-40B4-BE49-F238E27FC236}">
                  <a16:creationId xmlns:a16="http://schemas.microsoft.com/office/drawing/2014/main" id="{CF0174B4-DB8A-4526-A39C-6F437928FD5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71">
          <xdr14:nvContentPartPr>
            <xdr14:cNvPr id="1470" name="Ink 1469">
              <a:extLst>
                <a:ext uri="{FF2B5EF4-FFF2-40B4-BE49-F238E27FC236}">
                  <a16:creationId xmlns:a16="http://schemas.microsoft.com/office/drawing/2014/main" id="{39AE574C-3E26-4C60-AFCE-5EB109DAAFE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72">
          <xdr14:nvContentPartPr>
            <xdr14:cNvPr id="1471" name="Ink 1470">
              <a:extLst>
                <a:ext uri="{FF2B5EF4-FFF2-40B4-BE49-F238E27FC236}">
                  <a16:creationId xmlns:a16="http://schemas.microsoft.com/office/drawing/2014/main" id="{44F855AC-4301-40BF-A2EE-9A2BD397A4F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73">
          <xdr14:nvContentPartPr>
            <xdr14:cNvPr id="1472" name="Ink 1471">
              <a:extLst>
                <a:ext uri="{FF2B5EF4-FFF2-40B4-BE49-F238E27FC236}">
                  <a16:creationId xmlns:a16="http://schemas.microsoft.com/office/drawing/2014/main" id="{DFA7CEC7-F8C0-4E52-A7A3-2BF192FCA70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74">
          <xdr14:nvContentPartPr>
            <xdr14:cNvPr id="1473" name="Ink 1472">
              <a:extLst>
                <a:ext uri="{FF2B5EF4-FFF2-40B4-BE49-F238E27FC236}">
                  <a16:creationId xmlns:a16="http://schemas.microsoft.com/office/drawing/2014/main" id="{6380415F-05C0-4564-8EFA-253E1897E77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75">
          <xdr14:nvContentPartPr>
            <xdr14:cNvPr id="1474" name="Ink 1473">
              <a:extLst>
                <a:ext uri="{FF2B5EF4-FFF2-40B4-BE49-F238E27FC236}">
                  <a16:creationId xmlns:a16="http://schemas.microsoft.com/office/drawing/2014/main" id="{874C8E44-32DD-4884-81B5-A29F7FBC38E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76">
          <xdr14:nvContentPartPr>
            <xdr14:cNvPr id="1475" name="Ink 1474">
              <a:extLst>
                <a:ext uri="{FF2B5EF4-FFF2-40B4-BE49-F238E27FC236}">
                  <a16:creationId xmlns:a16="http://schemas.microsoft.com/office/drawing/2014/main" id="{E394D4B1-67EA-4128-A31E-6814DB3B5AA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77">
          <xdr14:nvContentPartPr>
            <xdr14:cNvPr id="1476" name="Ink 1475">
              <a:extLst>
                <a:ext uri="{FF2B5EF4-FFF2-40B4-BE49-F238E27FC236}">
                  <a16:creationId xmlns:a16="http://schemas.microsoft.com/office/drawing/2014/main" id="{84F8A9D0-0346-4296-94BE-1332F93DE7E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78">
          <xdr14:nvContentPartPr>
            <xdr14:cNvPr id="1477" name="Ink 1476">
              <a:extLst>
                <a:ext uri="{FF2B5EF4-FFF2-40B4-BE49-F238E27FC236}">
                  <a16:creationId xmlns:a16="http://schemas.microsoft.com/office/drawing/2014/main" id="{B5AF963A-09AD-4817-A565-D7D6A5AA1C0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79">
          <xdr14:nvContentPartPr>
            <xdr14:cNvPr id="1478" name="Ink 1477">
              <a:extLst>
                <a:ext uri="{FF2B5EF4-FFF2-40B4-BE49-F238E27FC236}">
                  <a16:creationId xmlns:a16="http://schemas.microsoft.com/office/drawing/2014/main" id="{AA849FE0-BEF2-4A8D-9A3A-4C3E8725F22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80">
          <xdr14:nvContentPartPr>
            <xdr14:cNvPr id="1479" name="Ink 1478">
              <a:extLst>
                <a:ext uri="{FF2B5EF4-FFF2-40B4-BE49-F238E27FC236}">
                  <a16:creationId xmlns:a16="http://schemas.microsoft.com/office/drawing/2014/main" id="{DB025399-DACD-4DC8-9E7F-DFA0DE0C575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81">
          <xdr14:nvContentPartPr>
            <xdr14:cNvPr id="1480" name="Ink 1479">
              <a:extLst>
                <a:ext uri="{FF2B5EF4-FFF2-40B4-BE49-F238E27FC236}">
                  <a16:creationId xmlns:a16="http://schemas.microsoft.com/office/drawing/2014/main" id="{97EDD363-1DF3-46E6-8C55-60F257A6A2B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82">
          <xdr14:nvContentPartPr>
            <xdr14:cNvPr id="1481" name="Ink 1480">
              <a:extLst>
                <a:ext uri="{FF2B5EF4-FFF2-40B4-BE49-F238E27FC236}">
                  <a16:creationId xmlns:a16="http://schemas.microsoft.com/office/drawing/2014/main" id="{E3284A35-D6B5-4D7A-9875-28765501B9D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83">
          <xdr14:nvContentPartPr>
            <xdr14:cNvPr id="1482" name="Ink 1481">
              <a:extLst>
                <a:ext uri="{FF2B5EF4-FFF2-40B4-BE49-F238E27FC236}">
                  <a16:creationId xmlns:a16="http://schemas.microsoft.com/office/drawing/2014/main" id="{A9FD56A1-A3D0-41A6-97EC-2C228C54A36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84">
          <xdr14:nvContentPartPr>
            <xdr14:cNvPr id="1483" name="Ink 1482">
              <a:extLst>
                <a:ext uri="{FF2B5EF4-FFF2-40B4-BE49-F238E27FC236}">
                  <a16:creationId xmlns:a16="http://schemas.microsoft.com/office/drawing/2014/main" id="{E873756C-ECED-4FE9-84E5-E2E9848C0E1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85">
          <xdr14:nvContentPartPr>
            <xdr14:cNvPr id="1484" name="Ink 1483">
              <a:extLst>
                <a:ext uri="{FF2B5EF4-FFF2-40B4-BE49-F238E27FC236}">
                  <a16:creationId xmlns:a16="http://schemas.microsoft.com/office/drawing/2014/main" id="{C3B16EA2-2DE3-46FC-AC83-A28FB89712B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86">
          <xdr14:nvContentPartPr>
            <xdr14:cNvPr id="1485" name="Ink 1484">
              <a:extLst>
                <a:ext uri="{FF2B5EF4-FFF2-40B4-BE49-F238E27FC236}">
                  <a16:creationId xmlns:a16="http://schemas.microsoft.com/office/drawing/2014/main" id="{F5E2BF81-8CE7-47D2-BA66-E401B8B8661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87">
          <xdr14:nvContentPartPr>
            <xdr14:cNvPr id="1486" name="Ink 1485">
              <a:extLst>
                <a:ext uri="{FF2B5EF4-FFF2-40B4-BE49-F238E27FC236}">
                  <a16:creationId xmlns:a16="http://schemas.microsoft.com/office/drawing/2014/main" id="{C3D12260-B66D-4B4A-8A68-FCF4661ED73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88">
          <xdr14:nvContentPartPr>
            <xdr14:cNvPr id="1487" name="Ink 1486">
              <a:extLst>
                <a:ext uri="{FF2B5EF4-FFF2-40B4-BE49-F238E27FC236}">
                  <a16:creationId xmlns:a16="http://schemas.microsoft.com/office/drawing/2014/main" id="{9966A592-1501-45FD-9284-FE383DD0628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89">
          <xdr14:nvContentPartPr>
            <xdr14:cNvPr id="1488" name="Ink 1487">
              <a:extLst>
                <a:ext uri="{FF2B5EF4-FFF2-40B4-BE49-F238E27FC236}">
                  <a16:creationId xmlns:a16="http://schemas.microsoft.com/office/drawing/2014/main" id="{204FA5CA-F04C-4D0E-B8CA-57EC3BF2A8B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90">
          <xdr14:nvContentPartPr>
            <xdr14:cNvPr id="1489" name="Ink 1488">
              <a:extLst>
                <a:ext uri="{FF2B5EF4-FFF2-40B4-BE49-F238E27FC236}">
                  <a16:creationId xmlns:a16="http://schemas.microsoft.com/office/drawing/2014/main" id="{58023B1D-581E-4AD1-AE76-9412A28A393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91">
          <xdr14:nvContentPartPr>
            <xdr14:cNvPr id="1490" name="Ink 1489">
              <a:extLst>
                <a:ext uri="{FF2B5EF4-FFF2-40B4-BE49-F238E27FC236}">
                  <a16:creationId xmlns:a16="http://schemas.microsoft.com/office/drawing/2014/main" id="{99DB4BCE-4723-4F5C-B740-0693A03BEA2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92">
          <xdr14:nvContentPartPr>
            <xdr14:cNvPr id="1491" name="Ink 1490">
              <a:extLst>
                <a:ext uri="{FF2B5EF4-FFF2-40B4-BE49-F238E27FC236}">
                  <a16:creationId xmlns:a16="http://schemas.microsoft.com/office/drawing/2014/main" id="{B2F2F42A-2D66-4842-AFD8-9AD04220DC5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93">
          <xdr14:nvContentPartPr>
            <xdr14:cNvPr id="1492" name="Ink 1491">
              <a:extLst>
                <a:ext uri="{FF2B5EF4-FFF2-40B4-BE49-F238E27FC236}">
                  <a16:creationId xmlns:a16="http://schemas.microsoft.com/office/drawing/2014/main" id="{B9501250-0A4E-4194-A6E8-2098B65124B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94">
          <xdr14:nvContentPartPr>
            <xdr14:cNvPr id="1493" name="Ink 1492">
              <a:extLst>
                <a:ext uri="{FF2B5EF4-FFF2-40B4-BE49-F238E27FC236}">
                  <a16:creationId xmlns:a16="http://schemas.microsoft.com/office/drawing/2014/main" id="{F3C20097-0A46-4847-AD5C-41CFB53AEA5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95">
          <xdr14:nvContentPartPr>
            <xdr14:cNvPr id="1494" name="Ink 1493">
              <a:extLst>
                <a:ext uri="{FF2B5EF4-FFF2-40B4-BE49-F238E27FC236}">
                  <a16:creationId xmlns:a16="http://schemas.microsoft.com/office/drawing/2014/main" id="{345CE46E-03D4-44E8-87F2-AEF9BBB71CF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96">
          <xdr14:nvContentPartPr>
            <xdr14:cNvPr id="1495" name="Ink 1494">
              <a:extLst>
                <a:ext uri="{FF2B5EF4-FFF2-40B4-BE49-F238E27FC236}">
                  <a16:creationId xmlns:a16="http://schemas.microsoft.com/office/drawing/2014/main" id="{95C85742-BFBC-446C-B9E2-6D8FEC71CB5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97">
          <xdr14:nvContentPartPr>
            <xdr14:cNvPr id="1496" name="Ink 1495">
              <a:extLst>
                <a:ext uri="{FF2B5EF4-FFF2-40B4-BE49-F238E27FC236}">
                  <a16:creationId xmlns:a16="http://schemas.microsoft.com/office/drawing/2014/main" id="{A38F50E8-6E73-4C9B-AC26-A3ED92E1918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98">
          <xdr14:nvContentPartPr>
            <xdr14:cNvPr id="1497" name="Ink 1496">
              <a:extLst>
                <a:ext uri="{FF2B5EF4-FFF2-40B4-BE49-F238E27FC236}">
                  <a16:creationId xmlns:a16="http://schemas.microsoft.com/office/drawing/2014/main" id="{407D4495-801C-4AF3-9D97-48277EC8326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99">
          <xdr14:nvContentPartPr>
            <xdr14:cNvPr id="1498" name="Ink 1497">
              <a:extLst>
                <a:ext uri="{FF2B5EF4-FFF2-40B4-BE49-F238E27FC236}">
                  <a16:creationId xmlns:a16="http://schemas.microsoft.com/office/drawing/2014/main" id="{BDE69699-B2D7-47D3-9FE8-6901ABE76E3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00">
          <xdr14:nvContentPartPr>
            <xdr14:cNvPr id="1499" name="Ink 1498">
              <a:extLst>
                <a:ext uri="{FF2B5EF4-FFF2-40B4-BE49-F238E27FC236}">
                  <a16:creationId xmlns:a16="http://schemas.microsoft.com/office/drawing/2014/main" id="{A601F305-8BC9-49BB-97BA-22AA036CDFD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01">
          <xdr14:nvContentPartPr>
            <xdr14:cNvPr id="1500" name="Ink 1499">
              <a:extLst>
                <a:ext uri="{FF2B5EF4-FFF2-40B4-BE49-F238E27FC236}">
                  <a16:creationId xmlns:a16="http://schemas.microsoft.com/office/drawing/2014/main" id="{17494627-F506-4AEA-9974-C17D0844A44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02">
          <xdr14:nvContentPartPr>
            <xdr14:cNvPr id="1501" name="Ink 1500">
              <a:extLst>
                <a:ext uri="{FF2B5EF4-FFF2-40B4-BE49-F238E27FC236}">
                  <a16:creationId xmlns:a16="http://schemas.microsoft.com/office/drawing/2014/main" id="{2BFAC45D-E406-4BB7-B5A1-E630A007CA8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03">
          <xdr14:nvContentPartPr>
            <xdr14:cNvPr id="1502" name="Ink 1501">
              <a:extLst>
                <a:ext uri="{FF2B5EF4-FFF2-40B4-BE49-F238E27FC236}">
                  <a16:creationId xmlns:a16="http://schemas.microsoft.com/office/drawing/2014/main" id="{873682F7-7CA6-4C95-B05D-6C9822CDAA8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04">
          <xdr14:nvContentPartPr>
            <xdr14:cNvPr id="1503" name="Ink 1502">
              <a:extLst>
                <a:ext uri="{FF2B5EF4-FFF2-40B4-BE49-F238E27FC236}">
                  <a16:creationId xmlns:a16="http://schemas.microsoft.com/office/drawing/2014/main" id="{444471F0-E5A2-4240-8D1F-D9AEC52B820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05">
          <xdr14:nvContentPartPr>
            <xdr14:cNvPr id="1504" name="Ink 1503">
              <a:extLst>
                <a:ext uri="{FF2B5EF4-FFF2-40B4-BE49-F238E27FC236}">
                  <a16:creationId xmlns:a16="http://schemas.microsoft.com/office/drawing/2014/main" id="{9C21D264-013C-4749-9D02-CF3B0F71B7F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06">
          <xdr14:nvContentPartPr>
            <xdr14:cNvPr id="1505" name="Ink 1504">
              <a:extLst>
                <a:ext uri="{FF2B5EF4-FFF2-40B4-BE49-F238E27FC236}">
                  <a16:creationId xmlns:a16="http://schemas.microsoft.com/office/drawing/2014/main" id="{298E4B01-A0C5-49AA-B9E2-DCBE87838A0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07">
          <xdr14:nvContentPartPr>
            <xdr14:cNvPr id="1506" name="Ink 1505">
              <a:extLst>
                <a:ext uri="{FF2B5EF4-FFF2-40B4-BE49-F238E27FC236}">
                  <a16:creationId xmlns:a16="http://schemas.microsoft.com/office/drawing/2014/main" id="{FBDC5696-1E82-455E-9734-D02B2B0BF0B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08">
          <xdr14:nvContentPartPr>
            <xdr14:cNvPr id="1507" name="Ink 1506">
              <a:extLst>
                <a:ext uri="{FF2B5EF4-FFF2-40B4-BE49-F238E27FC236}">
                  <a16:creationId xmlns:a16="http://schemas.microsoft.com/office/drawing/2014/main" id="{A0CA8029-B434-4496-9AAD-DD4EBCB728D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09">
          <xdr14:nvContentPartPr>
            <xdr14:cNvPr id="1508" name="Ink 1507">
              <a:extLst>
                <a:ext uri="{FF2B5EF4-FFF2-40B4-BE49-F238E27FC236}">
                  <a16:creationId xmlns:a16="http://schemas.microsoft.com/office/drawing/2014/main" id="{193F9243-0CAE-4A13-B7F7-1C66B5A45B3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10">
          <xdr14:nvContentPartPr>
            <xdr14:cNvPr id="1509" name="Ink 1508">
              <a:extLst>
                <a:ext uri="{FF2B5EF4-FFF2-40B4-BE49-F238E27FC236}">
                  <a16:creationId xmlns:a16="http://schemas.microsoft.com/office/drawing/2014/main" id="{EF756B9B-47D8-4BD1-B63F-58CB543C1CB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11">
          <xdr14:nvContentPartPr>
            <xdr14:cNvPr id="1510" name="Ink 1509">
              <a:extLst>
                <a:ext uri="{FF2B5EF4-FFF2-40B4-BE49-F238E27FC236}">
                  <a16:creationId xmlns:a16="http://schemas.microsoft.com/office/drawing/2014/main" id="{66743E14-5396-4D95-A070-4FCE449006E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12">
          <xdr14:nvContentPartPr>
            <xdr14:cNvPr id="1511" name="Ink 1510">
              <a:extLst>
                <a:ext uri="{FF2B5EF4-FFF2-40B4-BE49-F238E27FC236}">
                  <a16:creationId xmlns:a16="http://schemas.microsoft.com/office/drawing/2014/main" id="{044F4CA1-DF4A-46FB-A489-ED0043B6C6B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13">
          <xdr14:nvContentPartPr>
            <xdr14:cNvPr id="1512" name="Ink 1511">
              <a:extLst>
                <a:ext uri="{FF2B5EF4-FFF2-40B4-BE49-F238E27FC236}">
                  <a16:creationId xmlns:a16="http://schemas.microsoft.com/office/drawing/2014/main" id="{1EB50704-B582-4C1E-8D47-880F1A04B93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14">
          <xdr14:nvContentPartPr>
            <xdr14:cNvPr id="1513" name="Ink 1512">
              <a:extLst>
                <a:ext uri="{FF2B5EF4-FFF2-40B4-BE49-F238E27FC236}">
                  <a16:creationId xmlns:a16="http://schemas.microsoft.com/office/drawing/2014/main" id="{A49752B6-AA92-440A-ACB2-664DA746E72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15">
          <xdr14:nvContentPartPr>
            <xdr14:cNvPr id="1514" name="Ink 1513">
              <a:extLst>
                <a:ext uri="{FF2B5EF4-FFF2-40B4-BE49-F238E27FC236}">
                  <a16:creationId xmlns:a16="http://schemas.microsoft.com/office/drawing/2014/main" id="{C03532FC-5FB1-41D0-8D1B-A411CBB235B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16">
          <xdr14:nvContentPartPr>
            <xdr14:cNvPr id="1515" name="Ink 1514">
              <a:extLst>
                <a:ext uri="{FF2B5EF4-FFF2-40B4-BE49-F238E27FC236}">
                  <a16:creationId xmlns:a16="http://schemas.microsoft.com/office/drawing/2014/main" id="{D9E25AFE-B5BD-42A1-BCF1-4ECB71E7101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17">
          <xdr14:nvContentPartPr>
            <xdr14:cNvPr id="1516" name="Ink 1515">
              <a:extLst>
                <a:ext uri="{FF2B5EF4-FFF2-40B4-BE49-F238E27FC236}">
                  <a16:creationId xmlns:a16="http://schemas.microsoft.com/office/drawing/2014/main" id="{3C09C0DA-6C18-4284-99A3-DFE2AC3C8D8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18">
          <xdr14:nvContentPartPr>
            <xdr14:cNvPr id="1517" name="Ink 1516">
              <a:extLst>
                <a:ext uri="{FF2B5EF4-FFF2-40B4-BE49-F238E27FC236}">
                  <a16:creationId xmlns:a16="http://schemas.microsoft.com/office/drawing/2014/main" id="{175D4F12-EB65-47D7-A803-98C5564F361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19">
          <xdr14:nvContentPartPr>
            <xdr14:cNvPr id="1518" name="Ink 1517">
              <a:extLst>
                <a:ext uri="{FF2B5EF4-FFF2-40B4-BE49-F238E27FC236}">
                  <a16:creationId xmlns:a16="http://schemas.microsoft.com/office/drawing/2014/main" id="{D29F52AF-3D72-43C6-B407-9562E6C459E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20">
          <xdr14:nvContentPartPr>
            <xdr14:cNvPr id="1519" name="Ink 1518">
              <a:extLst>
                <a:ext uri="{FF2B5EF4-FFF2-40B4-BE49-F238E27FC236}">
                  <a16:creationId xmlns:a16="http://schemas.microsoft.com/office/drawing/2014/main" id="{E1AEA161-0368-449E-A5C0-5CB392C47A5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21">
          <xdr14:nvContentPartPr>
            <xdr14:cNvPr id="1520" name="Ink 1519">
              <a:extLst>
                <a:ext uri="{FF2B5EF4-FFF2-40B4-BE49-F238E27FC236}">
                  <a16:creationId xmlns:a16="http://schemas.microsoft.com/office/drawing/2014/main" id="{0D2C4D0D-751F-4C04-810C-FF2866C31A0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22">
          <xdr14:nvContentPartPr>
            <xdr14:cNvPr id="1521" name="Ink 1520">
              <a:extLst>
                <a:ext uri="{FF2B5EF4-FFF2-40B4-BE49-F238E27FC236}">
                  <a16:creationId xmlns:a16="http://schemas.microsoft.com/office/drawing/2014/main" id="{AED5EC2B-634E-476A-80FE-4D2238B1CA3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23">
          <xdr14:nvContentPartPr>
            <xdr14:cNvPr id="1522" name="Ink 1521">
              <a:extLst>
                <a:ext uri="{FF2B5EF4-FFF2-40B4-BE49-F238E27FC236}">
                  <a16:creationId xmlns:a16="http://schemas.microsoft.com/office/drawing/2014/main" id="{E2F4C889-6EA3-4DC0-8EDD-5D1B6EC2DE0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24">
          <xdr14:nvContentPartPr>
            <xdr14:cNvPr id="1523" name="Ink 1522">
              <a:extLst>
                <a:ext uri="{FF2B5EF4-FFF2-40B4-BE49-F238E27FC236}">
                  <a16:creationId xmlns:a16="http://schemas.microsoft.com/office/drawing/2014/main" id="{F8984117-315A-4A1D-B746-F2B3D10BC84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25">
          <xdr14:nvContentPartPr>
            <xdr14:cNvPr id="1524" name="Ink 1523">
              <a:extLst>
                <a:ext uri="{FF2B5EF4-FFF2-40B4-BE49-F238E27FC236}">
                  <a16:creationId xmlns:a16="http://schemas.microsoft.com/office/drawing/2014/main" id="{9B6776FA-5ECD-4887-9EB7-D20B8FDBECB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26">
          <xdr14:nvContentPartPr>
            <xdr14:cNvPr id="1525" name="Ink 1524">
              <a:extLst>
                <a:ext uri="{FF2B5EF4-FFF2-40B4-BE49-F238E27FC236}">
                  <a16:creationId xmlns:a16="http://schemas.microsoft.com/office/drawing/2014/main" id="{4671EF92-C4C9-4AE5-B3D1-DC35F3F8BBB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27">
          <xdr14:nvContentPartPr>
            <xdr14:cNvPr id="1526" name="Ink 1525">
              <a:extLst>
                <a:ext uri="{FF2B5EF4-FFF2-40B4-BE49-F238E27FC236}">
                  <a16:creationId xmlns:a16="http://schemas.microsoft.com/office/drawing/2014/main" id="{673238D0-3789-4DB6-930B-2CD98848F00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28">
          <xdr14:nvContentPartPr>
            <xdr14:cNvPr id="1527" name="Ink 1526">
              <a:extLst>
                <a:ext uri="{FF2B5EF4-FFF2-40B4-BE49-F238E27FC236}">
                  <a16:creationId xmlns:a16="http://schemas.microsoft.com/office/drawing/2014/main" id="{FB287192-B80C-4DEB-90B4-2138FE75C42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29">
          <xdr14:nvContentPartPr>
            <xdr14:cNvPr id="1528" name="Ink 1527">
              <a:extLst>
                <a:ext uri="{FF2B5EF4-FFF2-40B4-BE49-F238E27FC236}">
                  <a16:creationId xmlns:a16="http://schemas.microsoft.com/office/drawing/2014/main" id="{A423B343-4563-41FC-AE53-FC2BAD2382E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30">
          <xdr14:nvContentPartPr>
            <xdr14:cNvPr id="1529" name="Ink 1528">
              <a:extLst>
                <a:ext uri="{FF2B5EF4-FFF2-40B4-BE49-F238E27FC236}">
                  <a16:creationId xmlns:a16="http://schemas.microsoft.com/office/drawing/2014/main" id="{F96127E7-AD4C-428E-97F1-1C38062E538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31">
          <xdr14:nvContentPartPr>
            <xdr14:cNvPr id="1530" name="Ink 1529">
              <a:extLst>
                <a:ext uri="{FF2B5EF4-FFF2-40B4-BE49-F238E27FC236}">
                  <a16:creationId xmlns:a16="http://schemas.microsoft.com/office/drawing/2014/main" id="{5000FBAB-6B03-457A-A994-9FDC3E1D960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32">
          <xdr14:nvContentPartPr>
            <xdr14:cNvPr id="1531" name="Ink 1530">
              <a:extLst>
                <a:ext uri="{FF2B5EF4-FFF2-40B4-BE49-F238E27FC236}">
                  <a16:creationId xmlns:a16="http://schemas.microsoft.com/office/drawing/2014/main" id="{65E34233-5FBC-450D-ABE9-7D87D66BD33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33">
          <xdr14:nvContentPartPr>
            <xdr14:cNvPr id="1532" name="Ink 1531">
              <a:extLst>
                <a:ext uri="{FF2B5EF4-FFF2-40B4-BE49-F238E27FC236}">
                  <a16:creationId xmlns:a16="http://schemas.microsoft.com/office/drawing/2014/main" id="{62701AE1-45C9-4376-8AD6-14FBD83F987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34">
          <xdr14:nvContentPartPr>
            <xdr14:cNvPr id="1533" name="Ink 1532">
              <a:extLst>
                <a:ext uri="{FF2B5EF4-FFF2-40B4-BE49-F238E27FC236}">
                  <a16:creationId xmlns:a16="http://schemas.microsoft.com/office/drawing/2014/main" id="{0719EC52-DB79-41AC-BAF5-610D7B555A5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35">
          <xdr14:nvContentPartPr>
            <xdr14:cNvPr id="1534" name="Ink 1533">
              <a:extLst>
                <a:ext uri="{FF2B5EF4-FFF2-40B4-BE49-F238E27FC236}">
                  <a16:creationId xmlns:a16="http://schemas.microsoft.com/office/drawing/2014/main" id="{7C84DDF4-E0F9-49B3-94CA-52B25E609DD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36">
          <xdr14:nvContentPartPr>
            <xdr14:cNvPr id="1535" name="Ink 1534">
              <a:extLst>
                <a:ext uri="{FF2B5EF4-FFF2-40B4-BE49-F238E27FC236}">
                  <a16:creationId xmlns:a16="http://schemas.microsoft.com/office/drawing/2014/main" id="{2651B95A-5151-4A74-94CE-8DEB39CFC7F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37">
          <xdr14:nvContentPartPr>
            <xdr14:cNvPr id="1536" name="Ink 1535">
              <a:extLst>
                <a:ext uri="{FF2B5EF4-FFF2-40B4-BE49-F238E27FC236}">
                  <a16:creationId xmlns:a16="http://schemas.microsoft.com/office/drawing/2014/main" id="{2A95ADEB-5517-461A-A7FF-3F5559769E0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38">
          <xdr14:nvContentPartPr>
            <xdr14:cNvPr id="1537" name="Ink 1536">
              <a:extLst>
                <a:ext uri="{FF2B5EF4-FFF2-40B4-BE49-F238E27FC236}">
                  <a16:creationId xmlns:a16="http://schemas.microsoft.com/office/drawing/2014/main" id="{D5DE882B-F174-4DF3-BEDD-6DB51BFC6D0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39">
          <xdr14:nvContentPartPr>
            <xdr14:cNvPr id="1538" name="Ink 1537">
              <a:extLst>
                <a:ext uri="{FF2B5EF4-FFF2-40B4-BE49-F238E27FC236}">
                  <a16:creationId xmlns:a16="http://schemas.microsoft.com/office/drawing/2014/main" id="{B6D7CECA-0397-42FE-90A1-9248DF53E5E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40">
          <xdr14:nvContentPartPr>
            <xdr14:cNvPr id="1539" name="Ink 1538">
              <a:extLst>
                <a:ext uri="{FF2B5EF4-FFF2-40B4-BE49-F238E27FC236}">
                  <a16:creationId xmlns:a16="http://schemas.microsoft.com/office/drawing/2014/main" id="{CDE08401-C164-447B-A7F6-D11312F98B3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41">
          <xdr14:nvContentPartPr>
            <xdr14:cNvPr id="1540" name="Ink 1539">
              <a:extLst>
                <a:ext uri="{FF2B5EF4-FFF2-40B4-BE49-F238E27FC236}">
                  <a16:creationId xmlns:a16="http://schemas.microsoft.com/office/drawing/2014/main" id="{7F9CB72C-95DC-4FE3-8EB2-FFBDB267612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42">
          <xdr14:nvContentPartPr>
            <xdr14:cNvPr id="1541" name="Ink 1540">
              <a:extLst>
                <a:ext uri="{FF2B5EF4-FFF2-40B4-BE49-F238E27FC236}">
                  <a16:creationId xmlns:a16="http://schemas.microsoft.com/office/drawing/2014/main" id="{53152F53-1723-4521-A66E-7F004B528BC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43">
          <xdr14:nvContentPartPr>
            <xdr14:cNvPr id="1542" name="Ink 1541">
              <a:extLst>
                <a:ext uri="{FF2B5EF4-FFF2-40B4-BE49-F238E27FC236}">
                  <a16:creationId xmlns:a16="http://schemas.microsoft.com/office/drawing/2014/main" id="{ED4C8E00-1741-4C9F-9F8D-D722FB62F24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44">
          <xdr14:nvContentPartPr>
            <xdr14:cNvPr id="1543" name="Ink 1542">
              <a:extLst>
                <a:ext uri="{FF2B5EF4-FFF2-40B4-BE49-F238E27FC236}">
                  <a16:creationId xmlns:a16="http://schemas.microsoft.com/office/drawing/2014/main" id="{C113A3A7-9837-417D-80B5-0358EAF86E0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45">
          <xdr14:nvContentPartPr>
            <xdr14:cNvPr id="1544" name="Ink 1543">
              <a:extLst>
                <a:ext uri="{FF2B5EF4-FFF2-40B4-BE49-F238E27FC236}">
                  <a16:creationId xmlns:a16="http://schemas.microsoft.com/office/drawing/2014/main" id="{6D052876-4022-4F1E-BC77-5FB1A0E37BB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46">
          <xdr14:nvContentPartPr>
            <xdr14:cNvPr id="1545" name="Ink 1544">
              <a:extLst>
                <a:ext uri="{FF2B5EF4-FFF2-40B4-BE49-F238E27FC236}">
                  <a16:creationId xmlns:a16="http://schemas.microsoft.com/office/drawing/2014/main" id="{B3496924-896A-4173-9BA2-FB88CA1D9B3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47">
          <xdr14:nvContentPartPr>
            <xdr14:cNvPr id="1546" name="Ink 1545">
              <a:extLst>
                <a:ext uri="{FF2B5EF4-FFF2-40B4-BE49-F238E27FC236}">
                  <a16:creationId xmlns:a16="http://schemas.microsoft.com/office/drawing/2014/main" id="{15C50D88-72D9-4771-8242-4F710418DFB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48">
          <xdr14:nvContentPartPr>
            <xdr14:cNvPr id="1547" name="Ink 1546">
              <a:extLst>
                <a:ext uri="{FF2B5EF4-FFF2-40B4-BE49-F238E27FC236}">
                  <a16:creationId xmlns:a16="http://schemas.microsoft.com/office/drawing/2014/main" id="{DAFE4188-04F2-496C-8AB6-6E4947A9E90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49">
          <xdr14:nvContentPartPr>
            <xdr14:cNvPr id="1548" name="Ink 1547">
              <a:extLst>
                <a:ext uri="{FF2B5EF4-FFF2-40B4-BE49-F238E27FC236}">
                  <a16:creationId xmlns:a16="http://schemas.microsoft.com/office/drawing/2014/main" id="{E00ABCE8-E5A9-49AA-AE8E-DB016C48380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50">
          <xdr14:nvContentPartPr>
            <xdr14:cNvPr id="1549" name="Ink 1548">
              <a:extLst>
                <a:ext uri="{FF2B5EF4-FFF2-40B4-BE49-F238E27FC236}">
                  <a16:creationId xmlns:a16="http://schemas.microsoft.com/office/drawing/2014/main" id="{AABB2D0F-6030-4075-9218-7C62AAFE15A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51">
          <xdr14:nvContentPartPr>
            <xdr14:cNvPr id="1550" name="Ink 1549">
              <a:extLst>
                <a:ext uri="{FF2B5EF4-FFF2-40B4-BE49-F238E27FC236}">
                  <a16:creationId xmlns:a16="http://schemas.microsoft.com/office/drawing/2014/main" id="{45C1BDE1-F592-43EF-9664-B728224E066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52">
          <xdr14:nvContentPartPr>
            <xdr14:cNvPr id="1551" name="Ink 1550">
              <a:extLst>
                <a:ext uri="{FF2B5EF4-FFF2-40B4-BE49-F238E27FC236}">
                  <a16:creationId xmlns:a16="http://schemas.microsoft.com/office/drawing/2014/main" id="{6C7764E8-2F18-473D-95C9-0E94F3015CE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53">
          <xdr14:nvContentPartPr>
            <xdr14:cNvPr id="1552" name="Ink 1551">
              <a:extLst>
                <a:ext uri="{FF2B5EF4-FFF2-40B4-BE49-F238E27FC236}">
                  <a16:creationId xmlns:a16="http://schemas.microsoft.com/office/drawing/2014/main" id="{592DA696-3415-44B2-A424-ECDC5D8B5F0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54">
          <xdr14:nvContentPartPr>
            <xdr14:cNvPr id="1553" name="Ink 1552">
              <a:extLst>
                <a:ext uri="{FF2B5EF4-FFF2-40B4-BE49-F238E27FC236}">
                  <a16:creationId xmlns:a16="http://schemas.microsoft.com/office/drawing/2014/main" id="{06BFA378-FEAC-429D-8FF9-E9C37D0C35D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55">
          <xdr14:nvContentPartPr>
            <xdr14:cNvPr id="1554" name="Ink 1553">
              <a:extLst>
                <a:ext uri="{FF2B5EF4-FFF2-40B4-BE49-F238E27FC236}">
                  <a16:creationId xmlns:a16="http://schemas.microsoft.com/office/drawing/2014/main" id="{1B27987A-E91F-4681-B5C1-6EFBE91DCAC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56">
          <xdr14:nvContentPartPr>
            <xdr14:cNvPr id="1555" name="Ink 1554">
              <a:extLst>
                <a:ext uri="{FF2B5EF4-FFF2-40B4-BE49-F238E27FC236}">
                  <a16:creationId xmlns:a16="http://schemas.microsoft.com/office/drawing/2014/main" id="{61B87E9E-9B72-4F50-8CFC-D494536FEA0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57">
          <xdr14:nvContentPartPr>
            <xdr14:cNvPr id="1556" name="Ink 1555">
              <a:extLst>
                <a:ext uri="{FF2B5EF4-FFF2-40B4-BE49-F238E27FC236}">
                  <a16:creationId xmlns:a16="http://schemas.microsoft.com/office/drawing/2014/main" id="{CA12AF8F-B325-4684-8E4B-6BB7F496805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58">
          <xdr14:nvContentPartPr>
            <xdr14:cNvPr id="1557" name="Ink 1556">
              <a:extLst>
                <a:ext uri="{FF2B5EF4-FFF2-40B4-BE49-F238E27FC236}">
                  <a16:creationId xmlns:a16="http://schemas.microsoft.com/office/drawing/2014/main" id="{2BC1E031-6B8F-4358-B674-E1E404877EC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59">
          <xdr14:nvContentPartPr>
            <xdr14:cNvPr id="1558" name="Ink 1557">
              <a:extLst>
                <a:ext uri="{FF2B5EF4-FFF2-40B4-BE49-F238E27FC236}">
                  <a16:creationId xmlns:a16="http://schemas.microsoft.com/office/drawing/2014/main" id="{5572AD35-CCAC-442F-A517-7345CA20939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60">
          <xdr14:nvContentPartPr>
            <xdr14:cNvPr id="1559" name="Ink 1558">
              <a:extLst>
                <a:ext uri="{FF2B5EF4-FFF2-40B4-BE49-F238E27FC236}">
                  <a16:creationId xmlns:a16="http://schemas.microsoft.com/office/drawing/2014/main" id="{1EC6EB00-B95C-4270-8F84-6CE4249A929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61">
          <xdr14:nvContentPartPr>
            <xdr14:cNvPr id="1560" name="Ink 1559">
              <a:extLst>
                <a:ext uri="{FF2B5EF4-FFF2-40B4-BE49-F238E27FC236}">
                  <a16:creationId xmlns:a16="http://schemas.microsoft.com/office/drawing/2014/main" id="{BAEFFC74-7529-4D1B-A504-E0EB121640F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62">
          <xdr14:nvContentPartPr>
            <xdr14:cNvPr id="1561" name="Ink 1560">
              <a:extLst>
                <a:ext uri="{FF2B5EF4-FFF2-40B4-BE49-F238E27FC236}">
                  <a16:creationId xmlns:a16="http://schemas.microsoft.com/office/drawing/2014/main" id="{9D232109-7D0A-431D-B933-8E7A388B58F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63">
          <xdr14:nvContentPartPr>
            <xdr14:cNvPr id="1562" name="Ink 1561">
              <a:extLst>
                <a:ext uri="{FF2B5EF4-FFF2-40B4-BE49-F238E27FC236}">
                  <a16:creationId xmlns:a16="http://schemas.microsoft.com/office/drawing/2014/main" id="{F321C65E-A406-4DC4-A816-197F9C8FD3B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64">
          <xdr14:nvContentPartPr>
            <xdr14:cNvPr id="1563" name="Ink 1562">
              <a:extLst>
                <a:ext uri="{FF2B5EF4-FFF2-40B4-BE49-F238E27FC236}">
                  <a16:creationId xmlns:a16="http://schemas.microsoft.com/office/drawing/2014/main" id="{C1996556-B430-4A0B-B8EB-C2CDF69E90F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65">
          <xdr14:nvContentPartPr>
            <xdr14:cNvPr id="1564" name="Ink 1563">
              <a:extLst>
                <a:ext uri="{FF2B5EF4-FFF2-40B4-BE49-F238E27FC236}">
                  <a16:creationId xmlns:a16="http://schemas.microsoft.com/office/drawing/2014/main" id="{DA175C7C-11E1-42BC-99F6-FE7D697409B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66">
          <xdr14:nvContentPartPr>
            <xdr14:cNvPr id="1565" name="Ink 1564">
              <a:extLst>
                <a:ext uri="{FF2B5EF4-FFF2-40B4-BE49-F238E27FC236}">
                  <a16:creationId xmlns:a16="http://schemas.microsoft.com/office/drawing/2014/main" id="{43D7B3E6-F8A4-4254-ACCB-D2BC0BF53F4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67">
          <xdr14:nvContentPartPr>
            <xdr14:cNvPr id="1566" name="Ink 1565">
              <a:extLst>
                <a:ext uri="{FF2B5EF4-FFF2-40B4-BE49-F238E27FC236}">
                  <a16:creationId xmlns:a16="http://schemas.microsoft.com/office/drawing/2014/main" id="{64B99576-24A9-4733-90B4-05E2AF70256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68">
          <xdr14:nvContentPartPr>
            <xdr14:cNvPr id="1567" name="Ink 1566">
              <a:extLst>
                <a:ext uri="{FF2B5EF4-FFF2-40B4-BE49-F238E27FC236}">
                  <a16:creationId xmlns:a16="http://schemas.microsoft.com/office/drawing/2014/main" id="{B0EF3061-5B15-4349-908A-DBFEF41A50F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69">
          <xdr14:nvContentPartPr>
            <xdr14:cNvPr id="1568" name="Ink 1567">
              <a:extLst>
                <a:ext uri="{FF2B5EF4-FFF2-40B4-BE49-F238E27FC236}">
                  <a16:creationId xmlns:a16="http://schemas.microsoft.com/office/drawing/2014/main" id="{A876C680-D014-4F4B-BBDE-FDE03B080EE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70">
          <xdr14:nvContentPartPr>
            <xdr14:cNvPr id="1569" name="Ink 1568">
              <a:extLst>
                <a:ext uri="{FF2B5EF4-FFF2-40B4-BE49-F238E27FC236}">
                  <a16:creationId xmlns:a16="http://schemas.microsoft.com/office/drawing/2014/main" id="{710A25E8-2875-4F92-A650-CB6F9FD9EB9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71">
          <xdr14:nvContentPartPr>
            <xdr14:cNvPr id="1570" name="Ink 1569">
              <a:extLst>
                <a:ext uri="{FF2B5EF4-FFF2-40B4-BE49-F238E27FC236}">
                  <a16:creationId xmlns:a16="http://schemas.microsoft.com/office/drawing/2014/main" id="{9A010049-1531-4653-9D8B-070541FAA8A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72">
          <xdr14:nvContentPartPr>
            <xdr14:cNvPr id="1571" name="Ink 1570">
              <a:extLst>
                <a:ext uri="{FF2B5EF4-FFF2-40B4-BE49-F238E27FC236}">
                  <a16:creationId xmlns:a16="http://schemas.microsoft.com/office/drawing/2014/main" id="{C7A8D4AF-F7B4-4A17-81B1-32B0B0DE077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73">
          <xdr14:nvContentPartPr>
            <xdr14:cNvPr id="1572" name="Ink 1571">
              <a:extLst>
                <a:ext uri="{FF2B5EF4-FFF2-40B4-BE49-F238E27FC236}">
                  <a16:creationId xmlns:a16="http://schemas.microsoft.com/office/drawing/2014/main" id="{841FDE1E-047C-468E-BA69-53B26BC5CCA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74">
          <xdr14:nvContentPartPr>
            <xdr14:cNvPr id="1573" name="Ink 1572">
              <a:extLst>
                <a:ext uri="{FF2B5EF4-FFF2-40B4-BE49-F238E27FC236}">
                  <a16:creationId xmlns:a16="http://schemas.microsoft.com/office/drawing/2014/main" id="{4139BED3-D6F3-41C9-8619-0B9355CDD14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75">
          <xdr14:nvContentPartPr>
            <xdr14:cNvPr id="1574" name="Ink 1573">
              <a:extLst>
                <a:ext uri="{FF2B5EF4-FFF2-40B4-BE49-F238E27FC236}">
                  <a16:creationId xmlns:a16="http://schemas.microsoft.com/office/drawing/2014/main" id="{942B2DBF-F886-40EB-BAC9-EBC920D7F3B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76">
          <xdr14:nvContentPartPr>
            <xdr14:cNvPr id="1575" name="Ink 1574">
              <a:extLst>
                <a:ext uri="{FF2B5EF4-FFF2-40B4-BE49-F238E27FC236}">
                  <a16:creationId xmlns:a16="http://schemas.microsoft.com/office/drawing/2014/main" id="{88789BDF-866D-4218-849F-A6CE81C8308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77">
          <xdr14:nvContentPartPr>
            <xdr14:cNvPr id="1576" name="Ink 1575">
              <a:extLst>
                <a:ext uri="{FF2B5EF4-FFF2-40B4-BE49-F238E27FC236}">
                  <a16:creationId xmlns:a16="http://schemas.microsoft.com/office/drawing/2014/main" id="{B5C7C107-E35F-48F2-982C-B18BEFC8460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78">
          <xdr14:nvContentPartPr>
            <xdr14:cNvPr id="1577" name="Ink 1576">
              <a:extLst>
                <a:ext uri="{FF2B5EF4-FFF2-40B4-BE49-F238E27FC236}">
                  <a16:creationId xmlns:a16="http://schemas.microsoft.com/office/drawing/2014/main" id="{4D225CA6-8D3A-4995-BB7E-87496B8435D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79">
          <xdr14:nvContentPartPr>
            <xdr14:cNvPr id="1578" name="Ink 1577">
              <a:extLst>
                <a:ext uri="{FF2B5EF4-FFF2-40B4-BE49-F238E27FC236}">
                  <a16:creationId xmlns:a16="http://schemas.microsoft.com/office/drawing/2014/main" id="{591DA84B-1EA3-4CB1-BF26-455B86AB9C2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80">
          <xdr14:nvContentPartPr>
            <xdr14:cNvPr id="1579" name="Ink 1578">
              <a:extLst>
                <a:ext uri="{FF2B5EF4-FFF2-40B4-BE49-F238E27FC236}">
                  <a16:creationId xmlns:a16="http://schemas.microsoft.com/office/drawing/2014/main" id="{CE211E6B-9A7D-4404-B9A5-EC919F32FBC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81">
          <xdr14:nvContentPartPr>
            <xdr14:cNvPr id="1580" name="Ink 1579">
              <a:extLst>
                <a:ext uri="{FF2B5EF4-FFF2-40B4-BE49-F238E27FC236}">
                  <a16:creationId xmlns:a16="http://schemas.microsoft.com/office/drawing/2014/main" id="{861744C8-3636-499A-998D-E70B158991D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82">
          <xdr14:nvContentPartPr>
            <xdr14:cNvPr id="1581" name="Ink 1580">
              <a:extLst>
                <a:ext uri="{FF2B5EF4-FFF2-40B4-BE49-F238E27FC236}">
                  <a16:creationId xmlns:a16="http://schemas.microsoft.com/office/drawing/2014/main" id="{08182E43-E6C8-4DAB-853C-413EE35065B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83">
          <xdr14:nvContentPartPr>
            <xdr14:cNvPr id="1582" name="Ink 1581">
              <a:extLst>
                <a:ext uri="{FF2B5EF4-FFF2-40B4-BE49-F238E27FC236}">
                  <a16:creationId xmlns:a16="http://schemas.microsoft.com/office/drawing/2014/main" id="{46206940-8DBF-449F-BA1A-CD52C5AC5CD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84">
          <xdr14:nvContentPartPr>
            <xdr14:cNvPr id="1583" name="Ink 1582">
              <a:extLst>
                <a:ext uri="{FF2B5EF4-FFF2-40B4-BE49-F238E27FC236}">
                  <a16:creationId xmlns:a16="http://schemas.microsoft.com/office/drawing/2014/main" id="{E0348F4A-0584-4436-AD39-7E877505AA5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85">
          <xdr14:nvContentPartPr>
            <xdr14:cNvPr id="1584" name="Ink 1583">
              <a:extLst>
                <a:ext uri="{FF2B5EF4-FFF2-40B4-BE49-F238E27FC236}">
                  <a16:creationId xmlns:a16="http://schemas.microsoft.com/office/drawing/2014/main" id="{DBD517A9-4520-4E1A-8BB7-9FCAED71930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86">
          <xdr14:nvContentPartPr>
            <xdr14:cNvPr id="1585" name="Ink 1584">
              <a:extLst>
                <a:ext uri="{FF2B5EF4-FFF2-40B4-BE49-F238E27FC236}">
                  <a16:creationId xmlns:a16="http://schemas.microsoft.com/office/drawing/2014/main" id="{2BE35FC9-00D3-477B-B6E8-380AF994DEA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87">
          <xdr14:nvContentPartPr>
            <xdr14:cNvPr id="1586" name="Ink 1585">
              <a:extLst>
                <a:ext uri="{FF2B5EF4-FFF2-40B4-BE49-F238E27FC236}">
                  <a16:creationId xmlns:a16="http://schemas.microsoft.com/office/drawing/2014/main" id="{FBDB3856-AF09-418B-A0DC-82250503B8D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88">
          <xdr14:nvContentPartPr>
            <xdr14:cNvPr id="1587" name="Ink 1586">
              <a:extLst>
                <a:ext uri="{FF2B5EF4-FFF2-40B4-BE49-F238E27FC236}">
                  <a16:creationId xmlns:a16="http://schemas.microsoft.com/office/drawing/2014/main" id="{AD2A917F-7EC0-400F-B753-14AC2C4570E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89">
          <xdr14:nvContentPartPr>
            <xdr14:cNvPr id="1588" name="Ink 1587">
              <a:extLst>
                <a:ext uri="{FF2B5EF4-FFF2-40B4-BE49-F238E27FC236}">
                  <a16:creationId xmlns:a16="http://schemas.microsoft.com/office/drawing/2014/main" id="{45460E12-E17B-41BE-8E4D-0597856C3B9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90">
          <xdr14:nvContentPartPr>
            <xdr14:cNvPr id="1589" name="Ink 1588">
              <a:extLst>
                <a:ext uri="{FF2B5EF4-FFF2-40B4-BE49-F238E27FC236}">
                  <a16:creationId xmlns:a16="http://schemas.microsoft.com/office/drawing/2014/main" id="{66B87C8C-DEA9-492D-9E41-60A06488749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91">
          <xdr14:nvContentPartPr>
            <xdr14:cNvPr id="1590" name="Ink 1589">
              <a:extLst>
                <a:ext uri="{FF2B5EF4-FFF2-40B4-BE49-F238E27FC236}">
                  <a16:creationId xmlns:a16="http://schemas.microsoft.com/office/drawing/2014/main" id="{33042785-729A-45E8-BC84-E673185579D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92">
          <xdr14:nvContentPartPr>
            <xdr14:cNvPr id="1591" name="Ink 1590">
              <a:extLst>
                <a:ext uri="{FF2B5EF4-FFF2-40B4-BE49-F238E27FC236}">
                  <a16:creationId xmlns:a16="http://schemas.microsoft.com/office/drawing/2014/main" id="{0A5F3D6B-6F97-415B-A7CB-6FBB961646E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93">
          <xdr14:nvContentPartPr>
            <xdr14:cNvPr id="1592" name="Ink 1591">
              <a:extLst>
                <a:ext uri="{FF2B5EF4-FFF2-40B4-BE49-F238E27FC236}">
                  <a16:creationId xmlns:a16="http://schemas.microsoft.com/office/drawing/2014/main" id="{6FC22EC0-635C-45C6-A8DB-C5E545455B5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94">
          <xdr14:nvContentPartPr>
            <xdr14:cNvPr id="1593" name="Ink 1592">
              <a:extLst>
                <a:ext uri="{FF2B5EF4-FFF2-40B4-BE49-F238E27FC236}">
                  <a16:creationId xmlns:a16="http://schemas.microsoft.com/office/drawing/2014/main" id="{5572DCD2-7FAB-4002-BB6C-6BC8871B2F8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95">
          <xdr14:nvContentPartPr>
            <xdr14:cNvPr id="1594" name="Ink 1593">
              <a:extLst>
                <a:ext uri="{FF2B5EF4-FFF2-40B4-BE49-F238E27FC236}">
                  <a16:creationId xmlns:a16="http://schemas.microsoft.com/office/drawing/2014/main" id="{06067254-5C98-4873-9A05-7A661C70770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96">
          <xdr14:nvContentPartPr>
            <xdr14:cNvPr id="1595" name="Ink 1594">
              <a:extLst>
                <a:ext uri="{FF2B5EF4-FFF2-40B4-BE49-F238E27FC236}">
                  <a16:creationId xmlns:a16="http://schemas.microsoft.com/office/drawing/2014/main" id="{1AC54E27-300D-4330-A411-072CF5C2FE0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97">
          <xdr14:nvContentPartPr>
            <xdr14:cNvPr id="1596" name="Ink 1595">
              <a:extLst>
                <a:ext uri="{FF2B5EF4-FFF2-40B4-BE49-F238E27FC236}">
                  <a16:creationId xmlns:a16="http://schemas.microsoft.com/office/drawing/2014/main" id="{C35DE76D-7534-4B77-9D7F-D3D9C4C0BFD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98">
          <xdr14:nvContentPartPr>
            <xdr14:cNvPr id="1597" name="Ink 1596">
              <a:extLst>
                <a:ext uri="{FF2B5EF4-FFF2-40B4-BE49-F238E27FC236}">
                  <a16:creationId xmlns:a16="http://schemas.microsoft.com/office/drawing/2014/main" id="{F60848C7-B182-40E5-8562-549D82D0758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99">
          <xdr14:nvContentPartPr>
            <xdr14:cNvPr id="1598" name="Ink 1597">
              <a:extLst>
                <a:ext uri="{FF2B5EF4-FFF2-40B4-BE49-F238E27FC236}">
                  <a16:creationId xmlns:a16="http://schemas.microsoft.com/office/drawing/2014/main" id="{7BD0E4CB-220D-407E-B52B-4C4D01F4E49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00">
          <xdr14:nvContentPartPr>
            <xdr14:cNvPr id="1599" name="Ink 1598">
              <a:extLst>
                <a:ext uri="{FF2B5EF4-FFF2-40B4-BE49-F238E27FC236}">
                  <a16:creationId xmlns:a16="http://schemas.microsoft.com/office/drawing/2014/main" id="{573FEEB7-FF74-4528-98EA-9414EDF8948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01">
          <xdr14:nvContentPartPr>
            <xdr14:cNvPr id="1600" name="Ink 1599">
              <a:extLst>
                <a:ext uri="{FF2B5EF4-FFF2-40B4-BE49-F238E27FC236}">
                  <a16:creationId xmlns:a16="http://schemas.microsoft.com/office/drawing/2014/main" id="{4F253790-AC50-4BAD-B56E-579C76D01F2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02">
          <xdr14:nvContentPartPr>
            <xdr14:cNvPr id="1601" name="Ink 1600">
              <a:extLst>
                <a:ext uri="{FF2B5EF4-FFF2-40B4-BE49-F238E27FC236}">
                  <a16:creationId xmlns:a16="http://schemas.microsoft.com/office/drawing/2014/main" id="{35A4F819-A2E3-471E-B9D5-27DD44F35AD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03">
          <xdr14:nvContentPartPr>
            <xdr14:cNvPr id="1602" name="Ink 1601">
              <a:extLst>
                <a:ext uri="{FF2B5EF4-FFF2-40B4-BE49-F238E27FC236}">
                  <a16:creationId xmlns:a16="http://schemas.microsoft.com/office/drawing/2014/main" id="{74231408-97B4-4B6E-9AFA-E5F8ADFF840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04">
          <xdr14:nvContentPartPr>
            <xdr14:cNvPr id="1603" name="Ink 1602">
              <a:extLst>
                <a:ext uri="{FF2B5EF4-FFF2-40B4-BE49-F238E27FC236}">
                  <a16:creationId xmlns:a16="http://schemas.microsoft.com/office/drawing/2014/main" id="{8AAD2D2D-F8BD-4A38-8D43-35DA6E6B512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05">
          <xdr14:nvContentPartPr>
            <xdr14:cNvPr id="1604" name="Ink 1603">
              <a:extLst>
                <a:ext uri="{FF2B5EF4-FFF2-40B4-BE49-F238E27FC236}">
                  <a16:creationId xmlns:a16="http://schemas.microsoft.com/office/drawing/2014/main" id="{9DA5C6CF-4DF3-40E8-A747-E778E268916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06">
          <xdr14:nvContentPartPr>
            <xdr14:cNvPr id="1605" name="Ink 1604">
              <a:extLst>
                <a:ext uri="{FF2B5EF4-FFF2-40B4-BE49-F238E27FC236}">
                  <a16:creationId xmlns:a16="http://schemas.microsoft.com/office/drawing/2014/main" id="{A7D1A95E-70C7-42BB-BA4B-18BE48B03CB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07">
          <xdr14:nvContentPartPr>
            <xdr14:cNvPr id="1606" name="Ink 1605">
              <a:extLst>
                <a:ext uri="{FF2B5EF4-FFF2-40B4-BE49-F238E27FC236}">
                  <a16:creationId xmlns:a16="http://schemas.microsoft.com/office/drawing/2014/main" id="{C473650B-A5DF-4654-BE06-C519D2F196A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08">
          <xdr14:nvContentPartPr>
            <xdr14:cNvPr id="1607" name="Ink 1606">
              <a:extLst>
                <a:ext uri="{FF2B5EF4-FFF2-40B4-BE49-F238E27FC236}">
                  <a16:creationId xmlns:a16="http://schemas.microsoft.com/office/drawing/2014/main" id="{1339FBD5-E408-4170-9C99-7DAA917DC1C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09">
          <xdr14:nvContentPartPr>
            <xdr14:cNvPr id="1608" name="Ink 1607">
              <a:extLst>
                <a:ext uri="{FF2B5EF4-FFF2-40B4-BE49-F238E27FC236}">
                  <a16:creationId xmlns:a16="http://schemas.microsoft.com/office/drawing/2014/main" id="{F2F6E4E4-0579-4865-A86F-2E5F658F24A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10">
          <xdr14:nvContentPartPr>
            <xdr14:cNvPr id="1609" name="Ink 1608">
              <a:extLst>
                <a:ext uri="{FF2B5EF4-FFF2-40B4-BE49-F238E27FC236}">
                  <a16:creationId xmlns:a16="http://schemas.microsoft.com/office/drawing/2014/main" id="{12DEAE4B-35A1-4755-B55C-55A93FFE1C8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11">
          <xdr14:nvContentPartPr>
            <xdr14:cNvPr id="1610" name="Ink 1609">
              <a:extLst>
                <a:ext uri="{FF2B5EF4-FFF2-40B4-BE49-F238E27FC236}">
                  <a16:creationId xmlns:a16="http://schemas.microsoft.com/office/drawing/2014/main" id="{40C1407B-6486-409E-B0EF-F42A08C161D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12">
          <xdr14:nvContentPartPr>
            <xdr14:cNvPr id="1611" name="Ink 1610">
              <a:extLst>
                <a:ext uri="{FF2B5EF4-FFF2-40B4-BE49-F238E27FC236}">
                  <a16:creationId xmlns:a16="http://schemas.microsoft.com/office/drawing/2014/main" id="{9312FCD0-2FCC-42E3-97C8-0B3183FEAA4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13">
          <xdr14:nvContentPartPr>
            <xdr14:cNvPr id="1612" name="Ink 1611">
              <a:extLst>
                <a:ext uri="{FF2B5EF4-FFF2-40B4-BE49-F238E27FC236}">
                  <a16:creationId xmlns:a16="http://schemas.microsoft.com/office/drawing/2014/main" id="{58EDEEBA-7471-47C4-922B-AD2D30BAC29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14">
          <xdr14:nvContentPartPr>
            <xdr14:cNvPr id="1613" name="Ink 1612">
              <a:extLst>
                <a:ext uri="{FF2B5EF4-FFF2-40B4-BE49-F238E27FC236}">
                  <a16:creationId xmlns:a16="http://schemas.microsoft.com/office/drawing/2014/main" id="{57C02190-B18E-4026-AF75-AB4B5B58465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15">
          <xdr14:nvContentPartPr>
            <xdr14:cNvPr id="1614" name="Ink 1613">
              <a:extLst>
                <a:ext uri="{FF2B5EF4-FFF2-40B4-BE49-F238E27FC236}">
                  <a16:creationId xmlns:a16="http://schemas.microsoft.com/office/drawing/2014/main" id="{02A0AAC0-ACE0-40AE-A311-012B8AAA18D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16">
          <xdr14:nvContentPartPr>
            <xdr14:cNvPr id="1615" name="Ink 1614">
              <a:extLst>
                <a:ext uri="{FF2B5EF4-FFF2-40B4-BE49-F238E27FC236}">
                  <a16:creationId xmlns:a16="http://schemas.microsoft.com/office/drawing/2014/main" id="{800A64E2-CAE1-4AC8-BF9A-AC054277A5F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17">
          <xdr14:nvContentPartPr>
            <xdr14:cNvPr id="1616" name="Ink 1615">
              <a:extLst>
                <a:ext uri="{FF2B5EF4-FFF2-40B4-BE49-F238E27FC236}">
                  <a16:creationId xmlns:a16="http://schemas.microsoft.com/office/drawing/2014/main" id="{61C76C8B-1AA1-4240-99EE-3ABDDB66B21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18">
          <xdr14:nvContentPartPr>
            <xdr14:cNvPr id="1617" name="Ink 1616">
              <a:extLst>
                <a:ext uri="{FF2B5EF4-FFF2-40B4-BE49-F238E27FC236}">
                  <a16:creationId xmlns:a16="http://schemas.microsoft.com/office/drawing/2014/main" id="{ABE5E3C3-009B-427E-8D30-24058093121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19">
          <xdr14:nvContentPartPr>
            <xdr14:cNvPr id="1618" name="Ink 1617">
              <a:extLst>
                <a:ext uri="{FF2B5EF4-FFF2-40B4-BE49-F238E27FC236}">
                  <a16:creationId xmlns:a16="http://schemas.microsoft.com/office/drawing/2014/main" id="{D377FECF-035C-4D2A-8BFD-E23D203ED3D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20">
          <xdr14:nvContentPartPr>
            <xdr14:cNvPr id="1619" name="Ink 1618">
              <a:extLst>
                <a:ext uri="{FF2B5EF4-FFF2-40B4-BE49-F238E27FC236}">
                  <a16:creationId xmlns:a16="http://schemas.microsoft.com/office/drawing/2014/main" id="{358B824B-ADB8-495C-8124-0E82B7F756F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21">
          <xdr14:nvContentPartPr>
            <xdr14:cNvPr id="1620" name="Ink 1619">
              <a:extLst>
                <a:ext uri="{FF2B5EF4-FFF2-40B4-BE49-F238E27FC236}">
                  <a16:creationId xmlns:a16="http://schemas.microsoft.com/office/drawing/2014/main" id="{557F44D9-36A6-4FB5-AE96-7FEE7ACD797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22">
          <xdr14:nvContentPartPr>
            <xdr14:cNvPr id="1621" name="Ink 1620">
              <a:extLst>
                <a:ext uri="{FF2B5EF4-FFF2-40B4-BE49-F238E27FC236}">
                  <a16:creationId xmlns:a16="http://schemas.microsoft.com/office/drawing/2014/main" id="{6B257F07-D350-4B81-9430-AB50F5F10A4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23">
          <xdr14:nvContentPartPr>
            <xdr14:cNvPr id="1622" name="Ink 1621">
              <a:extLst>
                <a:ext uri="{FF2B5EF4-FFF2-40B4-BE49-F238E27FC236}">
                  <a16:creationId xmlns:a16="http://schemas.microsoft.com/office/drawing/2014/main" id="{09D835E4-2520-45CB-A55B-DD905540CBF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24">
          <xdr14:nvContentPartPr>
            <xdr14:cNvPr id="1623" name="Ink 1622">
              <a:extLst>
                <a:ext uri="{FF2B5EF4-FFF2-40B4-BE49-F238E27FC236}">
                  <a16:creationId xmlns:a16="http://schemas.microsoft.com/office/drawing/2014/main" id="{09276DCF-5A93-42D5-9E15-1244A356C31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25">
          <xdr14:nvContentPartPr>
            <xdr14:cNvPr id="1624" name="Ink 1623">
              <a:extLst>
                <a:ext uri="{FF2B5EF4-FFF2-40B4-BE49-F238E27FC236}">
                  <a16:creationId xmlns:a16="http://schemas.microsoft.com/office/drawing/2014/main" id="{B96949E3-37FA-47BA-835E-96F128D2CFB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26">
          <xdr14:nvContentPartPr>
            <xdr14:cNvPr id="1625" name="Ink 1624">
              <a:extLst>
                <a:ext uri="{FF2B5EF4-FFF2-40B4-BE49-F238E27FC236}">
                  <a16:creationId xmlns:a16="http://schemas.microsoft.com/office/drawing/2014/main" id="{AF33BC93-0D52-420C-A339-04826F531C1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27">
          <xdr14:nvContentPartPr>
            <xdr14:cNvPr id="1626" name="Ink 1625">
              <a:extLst>
                <a:ext uri="{FF2B5EF4-FFF2-40B4-BE49-F238E27FC236}">
                  <a16:creationId xmlns:a16="http://schemas.microsoft.com/office/drawing/2014/main" id="{D5B84798-887B-428E-A654-995FFA286C6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28">
          <xdr14:nvContentPartPr>
            <xdr14:cNvPr id="1627" name="Ink 1626">
              <a:extLst>
                <a:ext uri="{FF2B5EF4-FFF2-40B4-BE49-F238E27FC236}">
                  <a16:creationId xmlns:a16="http://schemas.microsoft.com/office/drawing/2014/main" id="{7B4A1558-5CDE-4EF9-96AF-80C514F8B4B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29">
          <xdr14:nvContentPartPr>
            <xdr14:cNvPr id="1628" name="Ink 1627">
              <a:extLst>
                <a:ext uri="{FF2B5EF4-FFF2-40B4-BE49-F238E27FC236}">
                  <a16:creationId xmlns:a16="http://schemas.microsoft.com/office/drawing/2014/main" id="{4E55FDB9-440E-4972-80BD-2C33BA8226C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30">
          <xdr14:nvContentPartPr>
            <xdr14:cNvPr id="1629" name="Ink 1628">
              <a:extLst>
                <a:ext uri="{FF2B5EF4-FFF2-40B4-BE49-F238E27FC236}">
                  <a16:creationId xmlns:a16="http://schemas.microsoft.com/office/drawing/2014/main" id="{7292884A-452A-4A39-BD9E-0EBDA788702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31">
          <xdr14:nvContentPartPr>
            <xdr14:cNvPr id="1630" name="Ink 1629">
              <a:extLst>
                <a:ext uri="{FF2B5EF4-FFF2-40B4-BE49-F238E27FC236}">
                  <a16:creationId xmlns:a16="http://schemas.microsoft.com/office/drawing/2014/main" id="{EA4608B8-B421-4FB7-9F64-2809E9C1DCA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32">
          <xdr14:nvContentPartPr>
            <xdr14:cNvPr id="1631" name="Ink 1630">
              <a:extLst>
                <a:ext uri="{FF2B5EF4-FFF2-40B4-BE49-F238E27FC236}">
                  <a16:creationId xmlns:a16="http://schemas.microsoft.com/office/drawing/2014/main" id="{C0A86105-C4F7-4465-B78B-E09C6070CDC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33">
          <xdr14:nvContentPartPr>
            <xdr14:cNvPr id="1632" name="Ink 1631">
              <a:extLst>
                <a:ext uri="{FF2B5EF4-FFF2-40B4-BE49-F238E27FC236}">
                  <a16:creationId xmlns:a16="http://schemas.microsoft.com/office/drawing/2014/main" id="{DE1A1AA7-17F8-4E2D-BCCB-03D0439C93F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34">
          <xdr14:nvContentPartPr>
            <xdr14:cNvPr id="1633" name="Ink 1632">
              <a:extLst>
                <a:ext uri="{FF2B5EF4-FFF2-40B4-BE49-F238E27FC236}">
                  <a16:creationId xmlns:a16="http://schemas.microsoft.com/office/drawing/2014/main" id="{FB4B2E17-BDAB-437F-8F3F-C71FA9705D8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35">
          <xdr14:nvContentPartPr>
            <xdr14:cNvPr id="1634" name="Ink 1633">
              <a:extLst>
                <a:ext uri="{FF2B5EF4-FFF2-40B4-BE49-F238E27FC236}">
                  <a16:creationId xmlns:a16="http://schemas.microsoft.com/office/drawing/2014/main" id="{B675B3B2-077D-4698-B3F5-05F7228A6B4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36">
          <xdr14:nvContentPartPr>
            <xdr14:cNvPr id="1635" name="Ink 1634">
              <a:extLst>
                <a:ext uri="{FF2B5EF4-FFF2-40B4-BE49-F238E27FC236}">
                  <a16:creationId xmlns:a16="http://schemas.microsoft.com/office/drawing/2014/main" id="{90FB5A40-2A1B-44D8-839E-83599FBE0E9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37">
          <xdr14:nvContentPartPr>
            <xdr14:cNvPr id="1636" name="Ink 1635">
              <a:extLst>
                <a:ext uri="{FF2B5EF4-FFF2-40B4-BE49-F238E27FC236}">
                  <a16:creationId xmlns:a16="http://schemas.microsoft.com/office/drawing/2014/main" id="{449DDD21-E9E0-40B1-A24E-7EB1A17E7A0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38">
          <xdr14:nvContentPartPr>
            <xdr14:cNvPr id="1637" name="Ink 1636">
              <a:extLst>
                <a:ext uri="{FF2B5EF4-FFF2-40B4-BE49-F238E27FC236}">
                  <a16:creationId xmlns:a16="http://schemas.microsoft.com/office/drawing/2014/main" id="{9FD4CF41-4FF7-4293-9E49-2BD03A091C3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39">
          <xdr14:nvContentPartPr>
            <xdr14:cNvPr id="1638" name="Ink 1637">
              <a:extLst>
                <a:ext uri="{FF2B5EF4-FFF2-40B4-BE49-F238E27FC236}">
                  <a16:creationId xmlns:a16="http://schemas.microsoft.com/office/drawing/2014/main" id="{AAA49114-CEFD-4E3C-B832-3DF2A01270A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40">
          <xdr14:nvContentPartPr>
            <xdr14:cNvPr id="1639" name="Ink 1638">
              <a:extLst>
                <a:ext uri="{FF2B5EF4-FFF2-40B4-BE49-F238E27FC236}">
                  <a16:creationId xmlns:a16="http://schemas.microsoft.com/office/drawing/2014/main" id="{56CFB3A6-E168-4410-85F3-22EBD884DF6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41">
          <xdr14:nvContentPartPr>
            <xdr14:cNvPr id="1640" name="Ink 1639">
              <a:extLst>
                <a:ext uri="{FF2B5EF4-FFF2-40B4-BE49-F238E27FC236}">
                  <a16:creationId xmlns:a16="http://schemas.microsoft.com/office/drawing/2014/main" id="{3BE997E8-493E-42A8-B224-1EAB18CD1F4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42">
          <xdr14:nvContentPartPr>
            <xdr14:cNvPr id="1641" name="Ink 1640">
              <a:extLst>
                <a:ext uri="{FF2B5EF4-FFF2-40B4-BE49-F238E27FC236}">
                  <a16:creationId xmlns:a16="http://schemas.microsoft.com/office/drawing/2014/main" id="{E97B68FF-DC75-4B34-921A-36B3378DFF7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43">
          <xdr14:nvContentPartPr>
            <xdr14:cNvPr id="1642" name="Ink 1641">
              <a:extLst>
                <a:ext uri="{FF2B5EF4-FFF2-40B4-BE49-F238E27FC236}">
                  <a16:creationId xmlns:a16="http://schemas.microsoft.com/office/drawing/2014/main" id="{45356C73-59A4-4A67-AA29-091B8D232D6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44">
          <xdr14:nvContentPartPr>
            <xdr14:cNvPr id="1643" name="Ink 1642">
              <a:extLst>
                <a:ext uri="{FF2B5EF4-FFF2-40B4-BE49-F238E27FC236}">
                  <a16:creationId xmlns:a16="http://schemas.microsoft.com/office/drawing/2014/main" id="{79713393-2CE9-43B1-97DD-E690CA9DAFB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45">
          <xdr14:nvContentPartPr>
            <xdr14:cNvPr id="1644" name="Ink 1643">
              <a:extLst>
                <a:ext uri="{FF2B5EF4-FFF2-40B4-BE49-F238E27FC236}">
                  <a16:creationId xmlns:a16="http://schemas.microsoft.com/office/drawing/2014/main" id="{B8983386-9248-4DD2-BC42-89D698245B8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46">
          <xdr14:nvContentPartPr>
            <xdr14:cNvPr id="1645" name="Ink 1644">
              <a:extLst>
                <a:ext uri="{FF2B5EF4-FFF2-40B4-BE49-F238E27FC236}">
                  <a16:creationId xmlns:a16="http://schemas.microsoft.com/office/drawing/2014/main" id="{13020AFD-22D6-40E5-957A-560382AF2E8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47">
          <xdr14:nvContentPartPr>
            <xdr14:cNvPr id="1646" name="Ink 1645">
              <a:extLst>
                <a:ext uri="{FF2B5EF4-FFF2-40B4-BE49-F238E27FC236}">
                  <a16:creationId xmlns:a16="http://schemas.microsoft.com/office/drawing/2014/main" id="{6DAEC52A-E858-4AFF-9D1C-259F92AEFB8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48">
          <xdr14:nvContentPartPr>
            <xdr14:cNvPr id="1647" name="Ink 1646">
              <a:extLst>
                <a:ext uri="{FF2B5EF4-FFF2-40B4-BE49-F238E27FC236}">
                  <a16:creationId xmlns:a16="http://schemas.microsoft.com/office/drawing/2014/main" id="{64FBDB99-3DC6-4D9B-A505-16E6EFA7224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49">
          <xdr14:nvContentPartPr>
            <xdr14:cNvPr id="1648" name="Ink 1647">
              <a:extLst>
                <a:ext uri="{FF2B5EF4-FFF2-40B4-BE49-F238E27FC236}">
                  <a16:creationId xmlns:a16="http://schemas.microsoft.com/office/drawing/2014/main" id="{97DF417A-BD4A-49BC-A404-C8C3F22E490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50">
          <xdr14:nvContentPartPr>
            <xdr14:cNvPr id="1649" name="Ink 1648">
              <a:extLst>
                <a:ext uri="{FF2B5EF4-FFF2-40B4-BE49-F238E27FC236}">
                  <a16:creationId xmlns:a16="http://schemas.microsoft.com/office/drawing/2014/main" id="{C1B5CD40-4BC1-4E80-838F-B41E97D9B9E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51">
          <xdr14:nvContentPartPr>
            <xdr14:cNvPr id="1650" name="Ink 1649">
              <a:extLst>
                <a:ext uri="{FF2B5EF4-FFF2-40B4-BE49-F238E27FC236}">
                  <a16:creationId xmlns:a16="http://schemas.microsoft.com/office/drawing/2014/main" id="{D6956C68-9F7E-4A64-B598-86E7901E5FD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52">
          <xdr14:nvContentPartPr>
            <xdr14:cNvPr id="1651" name="Ink 1650">
              <a:extLst>
                <a:ext uri="{FF2B5EF4-FFF2-40B4-BE49-F238E27FC236}">
                  <a16:creationId xmlns:a16="http://schemas.microsoft.com/office/drawing/2014/main" id="{899B0CD2-DF90-4CF3-ABC3-09CA0BAF462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53">
          <xdr14:nvContentPartPr>
            <xdr14:cNvPr id="1652" name="Ink 1651">
              <a:extLst>
                <a:ext uri="{FF2B5EF4-FFF2-40B4-BE49-F238E27FC236}">
                  <a16:creationId xmlns:a16="http://schemas.microsoft.com/office/drawing/2014/main" id="{58D376FD-D654-432E-B52C-8E335509DA7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54">
          <xdr14:nvContentPartPr>
            <xdr14:cNvPr id="1653" name="Ink 1652">
              <a:extLst>
                <a:ext uri="{FF2B5EF4-FFF2-40B4-BE49-F238E27FC236}">
                  <a16:creationId xmlns:a16="http://schemas.microsoft.com/office/drawing/2014/main" id="{A488E8D7-F100-4767-8E6D-A0BBCF8EB5E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55">
          <xdr14:nvContentPartPr>
            <xdr14:cNvPr id="1654" name="Ink 1653">
              <a:extLst>
                <a:ext uri="{FF2B5EF4-FFF2-40B4-BE49-F238E27FC236}">
                  <a16:creationId xmlns:a16="http://schemas.microsoft.com/office/drawing/2014/main" id="{FF4FB781-99A9-42E1-A76C-EB27E8A2052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56">
          <xdr14:nvContentPartPr>
            <xdr14:cNvPr id="1655" name="Ink 1654">
              <a:extLst>
                <a:ext uri="{FF2B5EF4-FFF2-40B4-BE49-F238E27FC236}">
                  <a16:creationId xmlns:a16="http://schemas.microsoft.com/office/drawing/2014/main" id="{3A770430-3337-4742-A593-C90F923E7BD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57">
          <xdr14:nvContentPartPr>
            <xdr14:cNvPr id="1656" name="Ink 1655">
              <a:extLst>
                <a:ext uri="{FF2B5EF4-FFF2-40B4-BE49-F238E27FC236}">
                  <a16:creationId xmlns:a16="http://schemas.microsoft.com/office/drawing/2014/main" id="{92C488D9-2680-4D00-80CE-493F81B2803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58">
          <xdr14:nvContentPartPr>
            <xdr14:cNvPr id="1657" name="Ink 1656">
              <a:extLst>
                <a:ext uri="{FF2B5EF4-FFF2-40B4-BE49-F238E27FC236}">
                  <a16:creationId xmlns:a16="http://schemas.microsoft.com/office/drawing/2014/main" id="{AFC6F7E5-CC34-475B-967C-5B4B6823B70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59">
          <xdr14:nvContentPartPr>
            <xdr14:cNvPr id="1658" name="Ink 1657">
              <a:extLst>
                <a:ext uri="{FF2B5EF4-FFF2-40B4-BE49-F238E27FC236}">
                  <a16:creationId xmlns:a16="http://schemas.microsoft.com/office/drawing/2014/main" id="{91411C29-0DD8-48C6-979F-877EB674304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60">
          <xdr14:nvContentPartPr>
            <xdr14:cNvPr id="1659" name="Ink 1658">
              <a:extLst>
                <a:ext uri="{FF2B5EF4-FFF2-40B4-BE49-F238E27FC236}">
                  <a16:creationId xmlns:a16="http://schemas.microsoft.com/office/drawing/2014/main" id="{6983DFC1-9050-4B0C-B383-356760586CD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61">
          <xdr14:nvContentPartPr>
            <xdr14:cNvPr id="1660" name="Ink 1659">
              <a:extLst>
                <a:ext uri="{FF2B5EF4-FFF2-40B4-BE49-F238E27FC236}">
                  <a16:creationId xmlns:a16="http://schemas.microsoft.com/office/drawing/2014/main" id="{F9C1F688-0D22-4877-A48E-E55CAB1AAA2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62">
          <xdr14:nvContentPartPr>
            <xdr14:cNvPr id="1661" name="Ink 1660">
              <a:extLst>
                <a:ext uri="{FF2B5EF4-FFF2-40B4-BE49-F238E27FC236}">
                  <a16:creationId xmlns:a16="http://schemas.microsoft.com/office/drawing/2014/main" id="{8E159E93-F9C2-4A68-9FD7-7390DEE95CE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63">
          <xdr14:nvContentPartPr>
            <xdr14:cNvPr id="1662" name="Ink 1661">
              <a:extLst>
                <a:ext uri="{FF2B5EF4-FFF2-40B4-BE49-F238E27FC236}">
                  <a16:creationId xmlns:a16="http://schemas.microsoft.com/office/drawing/2014/main" id="{09205569-FD53-43BF-A1E2-250935CCB7C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64">
          <xdr14:nvContentPartPr>
            <xdr14:cNvPr id="1663" name="Ink 1662">
              <a:extLst>
                <a:ext uri="{FF2B5EF4-FFF2-40B4-BE49-F238E27FC236}">
                  <a16:creationId xmlns:a16="http://schemas.microsoft.com/office/drawing/2014/main" id="{61C32B2B-65D1-4C28-B7A1-50DC5A78826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65">
          <xdr14:nvContentPartPr>
            <xdr14:cNvPr id="1664" name="Ink 1663">
              <a:extLst>
                <a:ext uri="{FF2B5EF4-FFF2-40B4-BE49-F238E27FC236}">
                  <a16:creationId xmlns:a16="http://schemas.microsoft.com/office/drawing/2014/main" id="{37E24943-67E6-44A3-AF77-026407EFF58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66">
          <xdr14:nvContentPartPr>
            <xdr14:cNvPr id="1665" name="Ink 1664">
              <a:extLst>
                <a:ext uri="{FF2B5EF4-FFF2-40B4-BE49-F238E27FC236}">
                  <a16:creationId xmlns:a16="http://schemas.microsoft.com/office/drawing/2014/main" id="{88C88ED0-D470-4230-972A-EE9B65B09A2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67">
          <xdr14:nvContentPartPr>
            <xdr14:cNvPr id="1666" name="Ink 1665">
              <a:extLst>
                <a:ext uri="{FF2B5EF4-FFF2-40B4-BE49-F238E27FC236}">
                  <a16:creationId xmlns:a16="http://schemas.microsoft.com/office/drawing/2014/main" id="{32B3EE61-C2C7-4A13-90EE-98076620938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68">
          <xdr14:nvContentPartPr>
            <xdr14:cNvPr id="1667" name="Ink 1666">
              <a:extLst>
                <a:ext uri="{FF2B5EF4-FFF2-40B4-BE49-F238E27FC236}">
                  <a16:creationId xmlns:a16="http://schemas.microsoft.com/office/drawing/2014/main" id="{45853633-035D-4785-BC55-6B96FBAA514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69">
          <xdr14:nvContentPartPr>
            <xdr14:cNvPr id="1668" name="Ink 1667">
              <a:extLst>
                <a:ext uri="{FF2B5EF4-FFF2-40B4-BE49-F238E27FC236}">
                  <a16:creationId xmlns:a16="http://schemas.microsoft.com/office/drawing/2014/main" id="{CE4E8351-7E3D-4903-B360-62E943D1889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70">
          <xdr14:nvContentPartPr>
            <xdr14:cNvPr id="1669" name="Ink 1668">
              <a:extLst>
                <a:ext uri="{FF2B5EF4-FFF2-40B4-BE49-F238E27FC236}">
                  <a16:creationId xmlns:a16="http://schemas.microsoft.com/office/drawing/2014/main" id="{B38DE699-C846-43DA-8733-ED81CED98CB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71">
          <xdr14:nvContentPartPr>
            <xdr14:cNvPr id="1670" name="Ink 1669">
              <a:extLst>
                <a:ext uri="{FF2B5EF4-FFF2-40B4-BE49-F238E27FC236}">
                  <a16:creationId xmlns:a16="http://schemas.microsoft.com/office/drawing/2014/main" id="{2E064A0A-ED32-4F32-992D-12BAC655BAF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72">
          <xdr14:nvContentPartPr>
            <xdr14:cNvPr id="1671" name="Ink 1670">
              <a:extLst>
                <a:ext uri="{FF2B5EF4-FFF2-40B4-BE49-F238E27FC236}">
                  <a16:creationId xmlns:a16="http://schemas.microsoft.com/office/drawing/2014/main" id="{A135EA44-552B-4AB4-A489-C9C265645C8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73">
          <xdr14:nvContentPartPr>
            <xdr14:cNvPr id="1672" name="Ink 1671">
              <a:extLst>
                <a:ext uri="{FF2B5EF4-FFF2-40B4-BE49-F238E27FC236}">
                  <a16:creationId xmlns:a16="http://schemas.microsoft.com/office/drawing/2014/main" id="{D8FB5D0D-9882-4E29-B011-138E5487710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74">
          <xdr14:nvContentPartPr>
            <xdr14:cNvPr id="1673" name="Ink 1672">
              <a:extLst>
                <a:ext uri="{FF2B5EF4-FFF2-40B4-BE49-F238E27FC236}">
                  <a16:creationId xmlns:a16="http://schemas.microsoft.com/office/drawing/2014/main" id="{4DB98E3D-8851-4D02-95EA-048C16E95D7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75">
          <xdr14:nvContentPartPr>
            <xdr14:cNvPr id="1674" name="Ink 1673">
              <a:extLst>
                <a:ext uri="{FF2B5EF4-FFF2-40B4-BE49-F238E27FC236}">
                  <a16:creationId xmlns:a16="http://schemas.microsoft.com/office/drawing/2014/main" id="{F8DB63EA-B17C-4A14-B509-FF8626D1423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76">
          <xdr14:nvContentPartPr>
            <xdr14:cNvPr id="1675" name="Ink 1674">
              <a:extLst>
                <a:ext uri="{FF2B5EF4-FFF2-40B4-BE49-F238E27FC236}">
                  <a16:creationId xmlns:a16="http://schemas.microsoft.com/office/drawing/2014/main" id="{FC00C678-6AF1-4715-ACE6-8C67B713B06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77">
          <xdr14:nvContentPartPr>
            <xdr14:cNvPr id="1676" name="Ink 1675">
              <a:extLst>
                <a:ext uri="{FF2B5EF4-FFF2-40B4-BE49-F238E27FC236}">
                  <a16:creationId xmlns:a16="http://schemas.microsoft.com/office/drawing/2014/main" id="{D0635C40-4B4A-4AE1-A9B9-B97EEE0607E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78">
          <xdr14:nvContentPartPr>
            <xdr14:cNvPr id="1677" name="Ink 1676">
              <a:extLst>
                <a:ext uri="{FF2B5EF4-FFF2-40B4-BE49-F238E27FC236}">
                  <a16:creationId xmlns:a16="http://schemas.microsoft.com/office/drawing/2014/main" id="{4DB601F5-A35B-4CFE-8564-9EC2F9B02A1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79">
          <xdr14:nvContentPartPr>
            <xdr14:cNvPr id="1678" name="Ink 1677">
              <a:extLst>
                <a:ext uri="{FF2B5EF4-FFF2-40B4-BE49-F238E27FC236}">
                  <a16:creationId xmlns:a16="http://schemas.microsoft.com/office/drawing/2014/main" id="{CD1F8C74-8E8C-4B03-9C0B-B43B722B684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80">
          <xdr14:nvContentPartPr>
            <xdr14:cNvPr id="1679" name="Ink 1678">
              <a:extLst>
                <a:ext uri="{FF2B5EF4-FFF2-40B4-BE49-F238E27FC236}">
                  <a16:creationId xmlns:a16="http://schemas.microsoft.com/office/drawing/2014/main" id="{C0DA2844-DE5C-47AE-8655-195F1F8E828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81">
          <xdr14:nvContentPartPr>
            <xdr14:cNvPr id="1680" name="Ink 1679">
              <a:extLst>
                <a:ext uri="{FF2B5EF4-FFF2-40B4-BE49-F238E27FC236}">
                  <a16:creationId xmlns:a16="http://schemas.microsoft.com/office/drawing/2014/main" id="{7A63CC80-602E-4845-9687-DB739DE8D97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82">
          <xdr14:nvContentPartPr>
            <xdr14:cNvPr id="1681" name="Ink 1680">
              <a:extLst>
                <a:ext uri="{FF2B5EF4-FFF2-40B4-BE49-F238E27FC236}">
                  <a16:creationId xmlns:a16="http://schemas.microsoft.com/office/drawing/2014/main" id="{A2D0A213-4565-4107-B091-808996ADECA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83">
          <xdr14:nvContentPartPr>
            <xdr14:cNvPr id="1682" name="Ink 1681">
              <a:extLst>
                <a:ext uri="{FF2B5EF4-FFF2-40B4-BE49-F238E27FC236}">
                  <a16:creationId xmlns:a16="http://schemas.microsoft.com/office/drawing/2014/main" id="{04C3CBCF-A781-42DC-824D-C0867C6381E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84">
          <xdr14:nvContentPartPr>
            <xdr14:cNvPr id="1683" name="Ink 1682">
              <a:extLst>
                <a:ext uri="{FF2B5EF4-FFF2-40B4-BE49-F238E27FC236}">
                  <a16:creationId xmlns:a16="http://schemas.microsoft.com/office/drawing/2014/main" id="{55477A5F-3B1D-478A-BBDB-DC826D00F8F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85">
          <xdr14:nvContentPartPr>
            <xdr14:cNvPr id="1684" name="Ink 1683">
              <a:extLst>
                <a:ext uri="{FF2B5EF4-FFF2-40B4-BE49-F238E27FC236}">
                  <a16:creationId xmlns:a16="http://schemas.microsoft.com/office/drawing/2014/main" id="{34692FD8-52C8-48E0-A480-043C77F0D65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86">
          <xdr14:nvContentPartPr>
            <xdr14:cNvPr id="1685" name="Ink 1684">
              <a:extLst>
                <a:ext uri="{FF2B5EF4-FFF2-40B4-BE49-F238E27FC236}">
                  <a16:creationId xmlns:a16="http://schemas.microsoft.com/office/drawing/2014/main" id="{8A578076-F021-4C51-AA8B-E3D5DDE3961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87">
          <xdr14:nvContentPartPr>
            <xdr14:cNvPr id="1686" name="Ink 1685">
              <a:extLst>
                <a:ext uri="{FF2B5EF4-FFF2-40B4-BE49-F238E27FC236}">
                  <a16:creationId xmlns:a16="http://schemas.microsoft.com/office/drawing/2014/main" id="{7F879E40-76ED-44F8-8F6C-F107C50EDC8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88">
          <xdr14:nvContentPartPr>
            <xdr14:cNvPr id="1687" name="Ink 1686">
              <a:extLst>
                <a:ext uri="{FF2B5EF4-FFF2-40B4-BE49-F238E27FC236}">
                  <a16:creationId xmlns:a16="http://schemas.microsoft.com/office/drawing/2014/main" id="{C6EABDCC-3254-420A-A781-569A85BB17A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89">
          <xdr14:nvContentPartPr>
            <xdr14:cNvPr id="1688" name="Ink 1687">
              <a:extLst>
                <a:ext uri="{FF2B5EF4-FFF2-40B4-BE49-F238E27FC236}">
                  <a16:creationId xmlns:a16="http://schemas.microsoft.com/office/drawing/2014/main" id="{31347468-2BF7-4D09-9500-5A84B5BF4AE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90">
          <xdr14:nvContentPartPr>
            <xdr14:cNvPr id="1689" name="Ink 1688">
              <a:extLst>
                <a:ext uri="{FF2B5EF4-FFF2-40B4-BE49-F238E27FC236}">
                  <a16:creationId xmlns:a16="http://schemas.microsoft.com/office/drawing/2014/main" id="{E0D51AE9-EBA6-456E-A81E-03DB138256A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91">
          <xdr14:nvContentPartPr>
            <xdr14:cNvPr id="1690" name="Ink 1689">
              <a:extLst>
                <a:ext uri="{FF2B5EF4-FFF2-40B4-BE49-F238E27FC236}">
                  <a16:creationId xmlns:a16="http://schemas.microsoft.com/office/drawing/2014/main" id="{397991DF-254B-4AEE-AE42-B4F0A690788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92">
          <xdr14:nvContentPartPr>
            <xdr14:cNvPr id="1691" name="Ink 1690">
              <a:extLst>
                <a:ext uri="{FF2B5EF4-FFF2-40B4-BE49-F238E27FC236}">
                  <a16:creationId xmlns:a16="http://schemas.microsoft.com/office/drawing/2014/main" id="{A2E9EE82-7B8B-4BA3-A74C-8EC56D22BC5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93">
          <xdr14:nvContentPartPr>
            <xdr14:cNvPr id="1692" name="Ink 1691">
              <a:extLst>
                <a:ext uri="{FF2B5EF4-FFF2-40B4-BE49-F238E27FC236}">
                  <a16:creationId xmlns:a16="http://schemas.microsoft.com/office/drawing/2014/main" id="{8DFE64C0-6697-467F-BBE5-336A3BBBDBF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94">
          <xdr14:nvContentPartPr>
            <xdr14:cNvPr id="1693" name="Ink 1692">
              <a:extLst>
                <a:ext uri="{FF2B5EF4-FFF2-40B4-BE49-F238E27FC236}">
                  <a16:creationId xmlns:a16="http://schemas.microsoft.com/office/drawing/2014/main" id="{5DF610D5-E6AC-480F-ACAB-5EE2E260DEE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95">
          <xdr14:nvContentPartPr>
            <xdr14:cNvPr id="1694" name="Ink 1693">
              <a:extLst>
                <a:ext uri="{FF2B5EF4-FFF2-40B4-BE49-F238E27FC236}">
                  <a16:creationId xmlns:a16="http://schemas.microsoft.com/office/drawing/2014/main" id="{F87086A2-8DFB-4EE8-9366-417736C66C1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96">
          <xdr14:nvContentPartPr>
            <xdr14:cNvPr id="1695" name="Ink 1694">
              <a:extLst>
                <a:ext uri="{FF2B5EF4-FFF2-40B4-BE49-F238E27FC236}">
                  <a16:creationId xmlns:a16="http://schemas.microsoft.com/office/drawing/2014/main" id="{AACD7A9B-1DB0-4E7A-970A-A4C60F3113A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97">
          <xdr14:nvContentPartPr>
            <xdr14:cNvPr id="1696" name="Ink 1695">
              <a:extLst>
                <a:ext uri="{FF2B5EF4-FFF2-40B4-BE49-F238E27FC236}">
                  <a16:creationId xmlns:a16="http://schemas.microsoft.com/office/drawing/2014/main" id="{125902F2-7ED4-47A7-A2E7-7AE4DD4513E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98">
          <xdr14:nvContentPartPr>
            <xdr14:cNvPr id="1697" name="Ink 1696">
              <a:extLst>
                <a:ext uri="{FF2B5EF4-FFF2-40B4-BE49-F238E27FC236}">
                  <a16:creationId xmlns:a16="http://schemas.microsoft.com/office/drawing/2014/main" id="{A26702E2-C9A5-4E9D-9973-E40F7B8CF70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99">
          <xdr14:nvContentPartPr>
            <xdr14:cNvPr id="1698" name="Ink 1697">
              <a:extLst>
                <a:ext uri="{FF2B5EF4-FFF2-40B4-BE49-F238E27FC236}">
                  <a16:creationId xmlns:a16="http://schemas.microsoft.com/office/drawing/2014/main" id="{4224242E-18AB-45C1-ACD0-8DE7D8A186B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00">
          <xdr14:nvContentPartPr>
            <xdr14:cNvPr id="1699" name="Ink 1698">
              <a:extLst>
                <a:ext uri="{FF2B5EF4-FFF2-40B4-BE49-F238E27FC236}">
                  <a16:creationId xmlns:a16="http://schemas.microsoft.com/office/drawing/2014/main" id="{43649943-18A4-4C6B-A67D-6567FFF36BC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01">
          <xdr14:nvContentPartPr>
            <xdr14:cNvPr id="1700" name="Ink 1699">
              <a:extLst>
                <a:ext uri="{FF2B5EF4-FFF2-40B4-BE49-F238E27FC236}">
                  <a16:creationId xmlns:a16="http://schemas.microsoft.com/office/drawing/2014/main" id="{02B244A3-F448-4C1B-A6F4-A614429B074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02">
          <xdr14:nvContentPartPr>
            <xdr14:cNvPr id="1701" name="Ink 1700">
              <a:extLst>
                <a:ext uri="{FF2B5EF4-FFF2-40B4-BE49-F238E27FC236}">
                  <a16:creationId xmlns:a16="http://schemas.microsoft.com/office/drawing/2014/main" id="{1656AC3B-A197-46DF-8C2E-B1C38C28A03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03">
          <xdr14:nvContentPartPr>
            <xdr14:cNvPr id="1702" name="Ink 1701">
              <a:extLst>
                <a:ext uri="{FF2B5EF4-FFF2-40B4-BE49-F238E27FC236}">
                  <a16:creationId xmlns:a16="http://schemas.microsoft.com/office/drawing/2014/main" id="{685BC4A3-CC64-40F5-AA5D-CFB85DFD402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04">
          <xdr14:nvContentPartPr>
            <xdr14:cNvPr id="1703" name="Ink 1702">
              <a:extLst>
                <a:ext uri="{FF2B5EF4-FFF2-40B4-BE49-F238E27FC236}">
                  <a16:creationId xmlns:a16="http://schemas.microsoft.com/office/drawing/2014/main" id="{E6ED839E-BA5C-47E7-931A-3F61ECEF1CB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05">
          <xdr14:nvContentPartPr>
            <xdr14:cNvPr id="1704" name="Ink 1703">
              <a:extLst>
                <a:ext uri="{FF2B5EF4-FFF2-40B4-BE49-F238E27FC236}">
                  <a16:creationId xmlns:a16="http://schemas.microsoft.com/office/drawing/2014/main" id="{AFD87813-BFBB-4D87-8B68-30D90E8DC76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06">
          <xdr14:nvContentPartPr>
            <xdr14:cNvPr id="1705" name="Ink 1704">
              <a:extLst>
                <a:ext uri="{FF2B5EF4-FFF2-40B4-BE49-F238E27FC236}">
                  <a16:creationId xmlns:a16="http://schemas.microsoft.com/office/drawing/2014/main" id="{807518D6-8D06-411F-94F5-D60CB2104D7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07">
          <xdr14:nvContentPartPr>
            <xdr14:cNvPr id="1706" name="Ink 1705">
              <a:extLst>
                <a:ext uri="{FF2B5EF4-FFF2-40B4-BE49-F238E27FC236}">
                  <a16:creationId xmlns:a16="http://schemas.microsoft.com/office/drawing/2014/main" id="{45655BAF-9E96-4837-BB80-C37981EC51B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08">
          <xdr14:nvContentPartPr>
            <xdr14:cNvPr id="1707" name="Ink 1706">
              <a:extLst>
                <a:ext uri="{FF2B5EF4-FFF2-40B4-BE49-F238E27FC236}">
                  <a16:creationId xmlns:a16="http://schemas.microsoft.com/office/drawing/2014/main" id="{670CA142-D6D8-4F43-B74D-2A0692055AA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09">
          <xdr14:nvContentPartPr>
            <xdr14:cNvPr id="1708" name="Ink 1707">
              <a:extLst>
                <a:ext uri="{FF2B5EF4-FFF2-40B4-BE49-F238E27FC236}">
                  <a16:creationId xmlns:a16="http://schemas.microsoft.com/office/drawing/2014/main" id="{8D4AA04C-EB06-4B04-81E3-6C31D10C42F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10">
          <xdr14:nvContentPartPr>
            <xdr14:cNvPr id="1709" name="Ink 1708">
              <a:extLst>
                <a:ext uri="{FF2B5EF4-FFF2-40B4-BE49-F238E27FC236}">
                  <a16:creationId xmlns:a16="http://schemas.microsoft.com/office/drawing/2014/main" id="{0C13C775-89DF-4D82-BF3F-12BCFB62459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11">
          <xdr14:nvContentPartPr>
            <xdr14:cNvPr id="1710" name="Ink 1709">
              <a:extLst>
                <a:ext uri="{FF2B5EF4-FFF2-40B4-BE49-F238E27FC236}">
                  <a16:creationId xmlns:a16="http://schemas.microsoft.com/office/drawing/2014/main" id="{543D8CBF-DD02-43F3-812E-834E3DF2649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12">
          <xdr14:nvContentPartPr>
            <xdr14:cNvPr id="1711" name="Ink 1710">
              <a:extLst>
                <a:ext uri="{FF2B5EF4-FFF2-40B4-BE49-F238E27FC236}">
                  <a16:creationId xmlns:a16="http://schemas.microsoft.com/office/drawing/2014/main" id="{51E1C1E4-30E1-4C33-A006-2F8B2C42133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13">
          <xdr14:nvContentPartPr>
            <xdr14:cNvPr id="1712" name="Ink 1711">
              <a:extLst>
                <a:ext uri="{FF2B5EF4-FFF2-40B4-BE49-F238E27FC236}">
                  <a16:creationId xmlns:a16="http://schemas.microsoft.com/office/drawing/2014/main" id="{D96E9467-A63B-4BD8-92A4-C5B0E75735A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14">
          <xdr14:nvContentPartPr>
            <xdr14:cNvPr id="1713" name="Ink 1712">
              <a:extLst>
                <a:ext uri="{FF2B5EF4-FFF2-40B4-BE49-F238E27FC236}">
                  <a16:creationId xmlns:a16="http://schemas.microsoft.com/office/drawing/2014/main" id="{5D0F16D7-6CD4-4BD0-825F-FA680BDFA0D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15">
          <xdr14:nvContentPartPr>
            <xdr14:cNvPr id="1714" name="Ink 1713">
              <a:extLst>
                <a:ext uri="{FF2B5EF4-FFF2-40B4-BE49-F238E27FC236}">
                  <a16:creationId xmlns:a16="http://schemas.microsoft.com/office/drawing/2014/main" id="{79A98966-D3D7-41E0-ABA7-B32110185B2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16">
          <xdr14:nvContentPartPr>
            <xdr14:cNvPr id="1715" name="Ink 1714">
              <a:extLst>
                <a:ext uri="{FF2B5EF4-FFF2-40B4-BE49-F238E27FC236}">
                  <a16:creationId xmlns:a16="http://schemas.microsoft.com/office/drawing/2014/main" id="{50E31AEE-AFE3-4E5E-BDC4-A7AD8910C51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17">
          <xdr14:nvContentPartPr>
            <xdr14:cNvPr id="1716" name="Ink 1715">
              <a:extLst>
                <a:ext uri="{FF2B5EF4-FFF2-40B4-BE49-F238E27FC236}">
                  <a16:creationId xmlns:a16="http://schemas.microsoft.com/office/drawing/2014/main" id="{518EF7CB-B785-4D52-BBA3-AF3CBC51DBE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18">
          <xdr14:nvContentPartPr>
            <xdr14:cNvPr id="1717" name="Ink 1716">
              <a:extLst>
                <a:ext uri="{FF2B5EF4-FFF2-40B4-BE49-F238E27FC236}">
                  <a16:creationId xmlns:a16="http://schemas.microsoft.com/office/drawing/2014/main" id="{511FEC0E-6D79-473A-853F-D562611CB05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19">
          <xdr14:nvContentPartPr>
            <xdr14:cNvPr id="1718" name="Ink 1717">
              <a:extLst>
                <a:ext uri="{FF2B5EF4-FFF2-40B4-BE49-F238E27FC236}">
                  <a16:creationId xmlns:a16="http://schemas.microsoft.com/office/drawing/2014/main" id="{13D27890-A646-4D25-AD88-85E9304A130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20">
          <xdr14:nvContentPartPr>
            <xdr14:cNvPr id="1719" name="Ink 1718">
              <a:extLst>
                <a:ext uri="{FF2B5EF4-FFF2-40B4-BE49-F238E27FC236}">
                  <a16:creationId xmlns:a16="http://schemas.microsoft.com/office/drawing/2014/main" id="{46C13BFD-D83F-4AA9-8859-09E065C4225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21">
          <xdr14:nvContentPartPr>
            <xdr14:cNvPr id="1720" name="Ink 1719">
              <a:extLst>
                <a:ext uri="{FF2B5EF4-FFF2-40B4-BE49-F238E27FC236}">
                  <a16:creationId xmlns:a16="http://schemas.microsoft.com/office/drawing/2014/main" id="{6D19AFFE-1B0C-45CF-AF7F-EC8FD6733BD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22">
          <xdr14:nvContentPartPr>
            <xdr14:cNvPr id="1721" name="Ink 1720">
              <a:extLst>
                <a:ext uri="{FF2B5EF4-FFF2-40B4-BE49-F238E27FC236}">
                  <a16:creationId xmlns:a16="http://schemas.microsoft.com/office/drawing/2014/main" id="{871C6FAD-7DFF-4439-925A-EC36F44DF11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23">
          <xdr14:nvContentPartPr>
            <xdr14:cNvPr id="1722" name="Ink 1721">
              <a:extLst>
                <a:ext uri="{FF2B5EF4-FFF2-40B4-BE49-F238E27FC236}">
                  <a16:creationId xmlns:a16="http://schemas.microsoft.com/office/drawing/2014/main" id="{509F1197-349F-4ABC-8B1F-1C9AE6FE08E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24">
          <xdr14:nvContentPartPr>
            <xdr14:cNvPr id="1723" name="Ink 1722">
              <a:extLst>
                <a:ext uri="{FF2B5EF4-FFF2-40B4-BE49-F238E27FC236}">
                  <a16:creationId xmlns:a16="http://schemas.microsoft.com/office/drawing/2014/main" id="{88614E92-DE4C-420D-A4C4-74EA2F293EE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25">
          <xdr14:nvContentPartPr>
            <xdr14:cNvPr id="1724" name="Ink 1723">
              <a:extLst>
                <a:ext uri="{FF2B5EF4-FFF2-40B4-BE49-F238E27FC236}">
                  <a16:creationId xmlns:a16="http://schemas.microsoft.com/office/drawing/2014/main" id="{6CA43826-BC6D-4C6A-81C6-FFD1C319165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26">
          <xdr14:nvContentPartPr>
            <xdr14:cNvPr id="1725" name="Ink 1724">
              <a:extLst>
                <a:ext uri="{FF2B5EF4-FFF2-40B4-BE49-F238E27FC236}">
                  <a16:creationId xmlns:a16="http://schemas.microsoft.com/office/drawing/2014/main" id="{EFD17E9A-7437-4A6D-9DB4-A471E06BB96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27">
          <xdr14:nvContentPartPr>
            <xdr14:cNvPr id="1726" name="Ink 1725">
              <a:extLst>
                <a:ext uri="{FF2B5EF4-FFF2-40B4-BE49-F238E27FC236}">
                  <a16:creationId xmlns:a16="http://schemas.microsoft.com/office/drawing/2014/main" id="{ED08A599-9E5B-4E16-87FF-0CEC42AD256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28">
          <xdr14:nvContentPartPr>
            <xdr14:cNvPr id="1727" name="Ink 1726">
              <a:extLst>
                <a:ext uri="{FF2B5EF4-FFF2-40B4-BE49-F238E27FC236}">
                  <a16:creationId xmlns:a16="http://schemas.microsoft.com/office/drawing/2014/main" id="{92713084-83D0-4207-972C-985C18FCEAF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29">
          <xdr14:nvContentPartPr>
            <xdr14:cNvPr id="1728" name="Ink 1727">
              <a:extLst>
                <a:ext uri="{FF2B5EF4-FFF2-40B4-BE49-F238E27FC236}">
                  <a16:creationId xmlns:a16="http://schemas.microsoft.com/office/drawing/2014/main" id="{DB3B220E-AC62-4DD0-9C94-FB6C58F0860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30">
          <xdr14:nvContentPartPr>
            <xdr14:cNvPr id="1729" name="Ink 1728">
              <a:extLst>
                <a:ext uri="{FF2B5EF4-FFF2-40B4-BE49-F238E27FC236}">
                  <a16:creationId xmlns:a16="http://schemas.microsoft.com/office/drawing/2014/main" id="{83D6D896-22C3-4110-B066-DCF34938BF9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31">
          <xdr14:nvContentPartPr>
            <xdr14:cNvPr id="1730" name="Ink 1729">
              <a:extLst>
                <a:ext uri="{FF2B5EF4-FFF2-40B4-BE49-F238E27FC236}">
                  <a16:creationId xmlns:a16="http://schemas.microsoft.com/office/drawing/2014/main" id="{792E18AC-0868-4296-98EB-7522927F795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32">
          <xdr14:nvContentPartPr>
            <xdr14:cNvPr id="1731" name="Ink 1730">
              <a:extLst>
                <a:ext uri="{FF2B5EF4-FFF2-40B4-BE49-F238E27FC236}">
                  <a16:creationId xmlns:a16="http://schemas.microsoft.com/office/drawing/2014/main" id="{4289C961-056A-4389-9D47-4BD3713F60E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33">
          <xdr14:nvContentPartPr>
            <xdr14:cNvPr id="1732" name="Ink 1731">
              <a:extLst>
                <a:ext uri="{FF2B5EF4-FFF2-40B4-BE49-F238E27FC236}">
                  <a16:creationId xmlns:a16="http://schemas.microsoft.com/office/drawing/2014/main" id="{A94C4EDC-38D3-432B-8A10-96ABA0C0EE3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34">
          <xdr14:nvContentPartPr>
            <xdr14:cNvPr id="1733" name="Ink 1732">
              <a:extLst>
                <a:ext uri="{FF2B5EF4-FFF2-40B4-BE49-F238E27FC236}">
                  <a16:creationId xmlns:a16="http://schemas.microsoft.com/office/drawing/2014/main" id="{15196091-FA3D-4137-BD27-74371B47835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35">
          <xdr14:nvContentPartPr>
            <xdr14:cNvPr id="1734" name="Ink 1733">
              <a:extLst>
                <a:ext uri="{FF2B5EF4-FFF2-40B4-BE49-F238E27FC236}">
                  <a16:creationId xmlns:a16="http://schemas.microsoft.com/office/drawing/2014/main" id="{B717D238-73DC-46F1-951E-4DEC280BAFB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36">
          <xdr14:nvContentPartPr>
            <xdr14:cNvPr id="1735" name="Ink 1734">
              <a:extLst>
                <a:ext uri="{FF2B5EF4-FFF2-40B4-BE49-F238E27FC236}">
                  <a16:creationId xmlns:a16="http://schemas.microsoft.com/office/drawing/2014/main" id="{4B1056D7-38B2-44E7-BBEB-571F57A9290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37">
          <xdr14:nvContentPartPr>
            <xdr14:cNvPr id="1736" name="Ink 1735">
              <a:extLst>
                <a:ext uri="{FF2B5EF4-FFF2-40B4-BE49-F238E27FC236}">
                  <a16:creationId xmlns:a16="http://schemas.microsoft.com/office/drawing/2014/main" id="{ECF6E722-B6FE-4AA2-94C9-E289745469F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38">
          <xdr14:nvContentPartPr>
            <xdr14:cNvPr id="1737" name="Ink 1736">
              <a:extLst>
                <a:ext uri="{FF2B5EF4-FFF2-40B4-BE49-F238E27FC236}">
                  <a16:creationId xmlns:a16="http://schemas.microsoft.com/office/drawing/2014/main" id="{5412AD64-A949-464A-A407-4B76A0B7E4F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39">
          <xdr14:nvContentPartPr>
            <xdr14:cNvPr id="1738" name="Ink 1737">
              <a:extLst>
                <a:ext uri="{FF2B5EF4-FFF2-40B4-BE49-F238E27FC236}">
                  <a16:creationId xmlns:a16="http://schemas.microsoft.com/office/drawing/2014/main" id="{0876452A-347E-4981-B7F6-FC5AD646503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40">
          <xdr14:nvContentPartPr>
            <xdr14:cNvPr id="1739" name="Ink 1738">
              <a:extLst>
                <a:ext uri="{FF2B5EF4-FFF2-40B4-BE49-F238E27FC236}">
                  <a16:creationId xmlns:a16="http://schemas.microsoft.com/office/drawing/2014/main" id="{F4C1DD86-BC77-4B56-8175-F24D6CCE4C9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41">
          <xdr14:nvContentPartPr>
            <xdr14:cNvPr id="1740" name="Ink 1739">
              <a:extLst>
                <a:ext uri="{FF2B5EF4-FFF2-40B4-BE49-F238E27FC236}">
                  <a16:creationId xmlns:a16="http://schemas.microsoft.com/office/drawing/2014/main" id="{06E82045-978B-4343-8361-1C473393DDD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42">
          <xdr14:nvContentPartPr>
            <xdr14:cNvPr id="1741" name="Ink 1740">
              <a:extLst>
                <a:ext uri="{FF2B5EF4-FFF2-40B4-BE49-F238E27FC236}">
                  <a16:creationId xmlns:a16="http://schemas.microsoft.com/office/drawing/2014/main" id="{F913BA13-ECED-4DA6-B4B3-46D5621EE58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43">
          <xdr14:nvContentPartPr>
            <xdr14:cNvPr id="1742" name="Ink 1741">
              <a:extLst>
                <a:ext uri="{FF2B5EF4-FFF2-40B4-BE49-F238E27FC236}">
                  <a16:creationId xmlns:a16="http://schemas.microsoft.com/office/drawing/2014/main" id="{E90BA0B9-0598-4939-B408-6E7997F7120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44">
          <xdr14:nvContentPartPr>
            <xdr14:cNvPr id="1743" name="Ink 1742">
              <a:extLst>
                <a:ext uri="{FF2B5EF4-FFF2-40B4-BE49-F238E27FC236}">
                  <a16:creationId xmlns:a16="http://schemas.microsoft.com/office/drawing/2014/main" id="{16496017-A0F9-4106-8FE1-61CB3E327B7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45">
          <xdr14:nvContentPartPr>
            <xdr14:cNvPr id="1744" name="Ink 1743">
              <a:extLst>
                <a:ext uri="{FF2B5EF4-FFF2-40B4-BE49-F238E27FC236}">
                  <a16:creationId xmlns:a16="http://schemas.microsoft.com/office/drawing/2014/main" id="{D6439FAD-3982-4F64-AFA2-B7D6BCE9C45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46">
          <xdr14:nvContentPartPr>
            <xdr14:cNvPr id="1745" name="Ink 1744">
              <a:extLst>
                <a:ext uri="{FF2B5EF4-FFF2-40B4-BE49-F238E27FC236}">
                  <a16:creationId xmlns:a16="http://schemas.microsoft.com/office/drawing/2014/main" id="{B71F6935-2EE4-45E1-AB11-CDEA029D130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47">
          <xdr14:nvContentPartPr>
            <xdr14:cNvPr id="1746" name="Ink 1745">
              <a:extLst>
                <a:ext uri="{FF2B5EF4-FFF2-40B4-BE49-F238E27FC236}">
                  <a16:creationId xmlns:a16="http://schemas.microsoft.com/office/drawing/2014/main" id="{CEFE8260-8D63-4764-A59A-9D49322D0D8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48">
          <xdr14:nvContentPartPr>
            <xdr14:cNvPr id="1747" name="Ink 1746">
              <a:extLst>
                <a:ext uri="{FF2B5EF4-FFF2-40B4-BE49-F238E27FC236}">
                  <a16:creationId xmlns:a16="http://schemas.microsoft.com/office/drawing/2014/main" id="{242BFDA1-E64E-45C0-B081-1943E85088E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49">
          <xdr14:nvContentPartPr>
            <xdr14:cNvPr id="1748" name="Ink 1747">
              <a:extLst>
                <a:ext uri="{FF2B5EF4-FFF2-40B4-BE49-F238E27FC236}">
                  <a16:creationId xmlns:a16="http://schemas.microsoft.com/office/drawing/2014/main" id="{CC8281AA-A6B4-4919-8B71-C04E2913848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50">
          <xdr14:nvContentPartPr>
            <xdr14:cNvPr id="1749" name="Ink 1748">
              <a:extLst>
                <a:ext uri="{FF2B5EF4-FFF2-40B4-BE49-F238E27FC236}">
                  <a16:creationId xmlns:a16="http://schemas.microsoft.com/office/drawing/2014/main" id="{AD796D5A-F480-401C-96DB-6B1DAEF6110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51">
          <xdr14:nvContentPartPr>
            <xdr14:cNvPr id="1750" name="Ink 1749">
              <a:extLst>
                <a:ext uri="{FF2B5EF4-FFF2-40B4-BE49-F238E27FC236}">
                  <a16:creationId xmlns:a16="http://schemas.microsoft.com/office/drawing/2014/main" id="{D64DDC39-A89A-4022-8873-2944AFD5D22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52">
          <xdr14:nvContentPartPr>
            <xdr14:cNvPr id="1751" name="Ink 1750">
              <a:extLst>
                <a:ext uri="{FF2B5EF4-FFF2-40B4-BE49-F238E27FC236}">
                  <a16:creationId xmlns:a16="http://schemas.microsoft.com/office/drawing/2014/main" id="{D5A76931-6E9D-4F52-B0E8-93AA43D577F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53">
          <xdr14:nvContentPartPr>
            <xdr14:cNvPr id="1752" name="Ink 1751">
              <a:extLst>
                <a:ext uri="{FF2B5EF4-FFF2-40B4-BE49-F238E27FC236}">
                  <a16:creationId xmlns:a16="http://schemas.microsoft.com/office/drawing/2014/main" id="{96E5A76A-76BB-47C4-B613-F79CD8E22A5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54">
          <xdr14:nvContentPartPr>
            <xdr14:cNvPr id="1753" name="Ink 1752">
              <a:extLst>
                <a:ext uri="{FF2B5EF4-FFF2-40B4-BE49-F238E27FC236}">
                  <a16:creationId xmlns:a16="http://schemas.microsoft.com/office/drawing/2014/main" id="{E800CC43-5313-4BA7-858E-F8811FD402F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55">
          <xdr14:nvContentPartPr>
            <xdr14:cNvPr id="1754" name="Ink 1753">
              <a:extLst>
                <a:ext uri="{FF2B5EF4-FFF2-40B4-BE49-F238E27FC236}">
                  <a16:creationId xmlns:a16="http://schemas.microsoft.com/office/drawing/2014/main" id="{7A328127-91A3-45DA-BD7A-60C53628CED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56">
          <xdr14:nvContentPartPr>
            <xdr14:cNvPr id="1755" name="Ink 1754">
              <a:extLst>
                <a:ext uri="{FF2B5EF4-FFF2-40B4-BE49-F238E27FC236}">
                  <a16:creationId xmlns:a16="http://schemas.microsoft.com/office/drawing/2014/main" id="{608748C0-3740-4DC6-8108-FD7E25D355B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57">
          <xdr14:nvContentPartPr>
            <xdr14:cNvPr id="1756" name="Ink 1755">
              <a:extLst>
                <a:ext uri="{FF2B5EF4-FFF2-40B4-BE49-F238E27FC236}">
                  <a16:creationId xmlns:a16="http://schemas.microsoft.com/office/drawing/2014/main" id="{BC630326-C017-42B0-8041-6370706F106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58">
          <xdr14:nvContentPartPr>
            <xdr14:cNvPr id="1757" name="Ink 1756">
              <a:extLst>
                <a:ext uri="{FF2B5EF4-FFF2-40B4-BE49-F238E27FC236}">
                  <a16:creationId xmlns:a16="http://schemas.microsoft.com/office/drawing/2014/main" id="{CE1E1DF3-1576-4A8B-BE30-E31DDD1550F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59">
          <xdr14:nvContentPartPr>
            <xdr14:cNvPr id="1758" name="Ink 1757">
              <a:extLst>
                <a:ext uri="{FF2B5EF4-FFF2-40B4-BE49-F238E27FC236}">
                  <a16:creationId xmlns:a16="http://schemas.microsoft.com/office/drawing/2014/main" id="{322F6706-971B-435F-AD79-ECAB6566441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60">
          <xdr14:nvContentPartPr>
            <xdr14:cNvPr id="1759" name="Ink 1758">
              <a:extLst>
                <a:ext uri="{FF2B5EF4-FFF2-40B4-BE49-F238E27FC236}">
                  <a16:creationId xmlns:a16="http://schemas.microsoft.com/office/drawing/2014/main" id="{6F8F77CD-8E08-435F-A06F-34C4CCC9280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61">
          <xdr14:nvContentPartPr>
            <xdr14:cNvPr id="1760" name="Ink 1759">
              <a:extLst>
                <a:ext uri="{FF2B5EF4-FFF2-40B4-BE49-F238E27FC236}">
                  <a16:creationId xmlns:a16="http://schemas.microsoft.com/office/drawing/2014/main" id="{DBF3CAE2-472B-447C-88A2-16525CEAE06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62">
          <xdr14:nvContentPartPr>
            <xdr14:cNvPr id="1761" name="Ink 1760">
              <a:extLst>
                <a:ext uri="{FF2B5EF4-FFF2-40B4-BE49-F238E27FC236}">
                  <a16:creationId xmlns:a16="http://schemas.microsoft.com/office/drawing/2014/main" id="{FB456587-DA68-4B56-8803-33D35D8018B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63">
          <xdr14:nvContentPartPr>
            <xdr14:cNvPr id="1762" name="Ink 1761">
              <a:extLst>
                <a:ext uri="{FF2B5EF4-FFF2-40B4-BE49-F238E27FC236}">
                  <a16:creationId xmlns:a16="http://schemas.microsoft.com/office/drawing/2014/main" id="{78101CDE-95C3-4F30-9FED-4E9349F5F33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64">
          <xdr14:nvContentPartPr>
            <xdr14:cNvPr id="1763" name="Ink 1762">
              <a:extLst>
                <a:ext uri="{FF2B5EF4-FFF2-40B4-BE49-F238E27FC236}">
                  <a16:creationId xmlns:a16="http://schemas.microsoft.com/office/drawing/2014/main" id="{4FCFE019-39F3-41F9-B7F8-D2EB571C18E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65">
          <xdr14:nvContentPartPr>
            <xdr14:cNvPr id="1764" name="Ink 1763">
              <a:extLst>
                <a:ext uri="{FF2B5EF4-FFF2-40B4-BE49-F238E27FC236}">
                  <a16:creationId xmlns:a16="http://schemas.microsoft.com/office/drawing/2014/main" id="{83609DA8-4B32-4F22-980D-7B11289D8BD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66">
          <xdr14:nvContentPartPr>
            <xdr14:cNvPr id="1765" name="Ink 1764">
              <a:extLst>
                <a:ext uri="{FF2B5EF4-FFF2-40B4-BE49-F238E27FC236}">
                  <a16:creationId xmlns:a16="http://schemas.microsoft.com/office/drawing/2014/main" id="{A7A90F65-C28F-4E4B-9F20-11CA610B314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67">
          <xdr14:nvContentPartPr>
            <xdr14:cNvPr id="1766" name="Ink 1765">
              <a:extLst>
                <a:ext uri="{FF2B5EF4-FFF2-40B4-BE49-F238E27FC236}">
                  <a16:creationId xmlns:a16="http://schemas.microsoft.com/office/drawing/2014/main" id="{F8C0D1B4-0030-46C1-AD27-EC7C9059A34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68">
          <xdr14:nvContentPartPr>
            <xdr14:cNvPr id="1767" name="Ink 1766">
              <a:extLst>
                <a:ext uri="{FF2B5EF4-FFF2-40B4-BE49-F238E27FC236}">
                  <a16:creationId xmlns:a16="http://schemas.microsoft.com/office/drawing/2014/main" id="{BBF5F308-4F62-48FB-822F-46CAFF3A77D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69">
          <xdr14:nvContentPartPr>
            <xdr14:cNvPr id="1768" name="Ink 1767">
              <a:extLst>
                <a:ext uri="{FF2B5EF4-FFF2-40B4-BE49-F238E27FC236}">
                  <a16:creationId xmlns:a16="http://schemas.microsoft.com/office/drawing/2014/main" id="{9D6C0AE5-E0BA-477C-BA59-7F05297CE0E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70">
          <xdr14:nvContentPartPr>
            <xdr14:cNvPr id="1769" name="Ink 1768">
              <a:extLst>
                <a:ext uri="{FF2B5EF4-FFF2-40B4-BE49-F238E27FC236}">
                  <a16:creationId xmlns:a16="http://schemas.microsoft.com/office/drawing/2014/main" id="{5C450433-1449-44EE-81D2-F225F3EECD4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71">
          <xdr14:nvContentPartPr>
            <xdr14:cNvPr id="1770" name="Ink 1769">
              <a:extLst>
                <a:ext uri="{FF2B5EF4-FFF2-40B4-BE49-F238E27FC236}">
                  <a16:creationId xmlns:a16="http://schemas.microsoft.com/office/drawing/2014/main" id="{EA59AF29-F04F-4C04-ADE1-609F709B9C9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72">
          <xdr14:nvContentPartPr>
            <xdr14:cNvPr id="1771" name="Ink 1770">
              <a:extLst>
                <a:ext uri="{FF2B5EF4-FFF2-40B4-BE49-F238E27FC236}">
                  <a16:creationId xmlns:a16="http://schemas.microsoft.com/office/drawing/2014/main" id="{DC1607AB-94DF-4B0A-8E6E-DD4B40F2B95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73">
          <xdr14:nvContentPartPr>
            <xdr14:cNvPr id="1772" name="Ink 1771">
              <a:extLst>
                <a:ext uri="{FF2B5EF4-FFF2-40B4-BE49-F238E27FC236}">
                  <a16:creationId xmlns:a16="http://schemas.microsoft.com/office/drawing/2014/main" id="{70B6279B-EEF6-4669-BC0E-410D419718E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74">
          <xdr14:nvContentPartPr>
            <xdr14:cNvPr id="1773" name="Ink 1772">
              <a:extLst>
                <a:ext uri="{FF2B5EF4-FFF2-40B4-BE49-F238E27FC236}">
                  <a16:creationId xmlns:a16="http://schemas.microsoft.com/office/drawing/2014/main" id="{9253F421-01FA-48F4-9158-882E26E8DDE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75">
          <xdr14:nvContentPartPr>
            <xdr14:cNvPr id="1774" name="Ink 1773">
              <a:extLst>
                <a:ext uri="{FF2B5EF4-FFF2-40B4-BE49-F238E27FC236}">
                  <a16:creationId xmlns:a16="http://schemas.microsoft.com/office/drawing/2014/main" id="{9890B668-F07E-42AF-B7C7-5731046999E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76">
          <xdr14:nvContentPartPr>
            <xdr14:cNvPr id="1775" name="Ink 1774">
              <a:extLst>
                <a:ext uri="{FF2B5EF4-FFF2-40B4-BE49-F238E27FC236}">
                  <a16:creationId xmlns:a16="http://schemas.microsoft.com/office/drawing/2014/main" id="{94268822-942F-484D-881C-BD049341D69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77">
          <xdr14:nvContentPartPr>
            <xdr14:cNvPr id="1776" name="Ink 1775">
              <a:extLst>
                <a:ext uri="{FF2B5EF4-FFF2-40B4-BE49-F238E27FC236}">
                  <a16:creationId xmlns:a16="http://schemas.microsoft.com/office/drawing/2014/main" id="{685399F6-EDAE-45B3-B1DF-F0241946811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78">
          <xdr14:nvContentPartPr>
            <xdr14:cNvPr id="1777" name="Ink 1776">
              <a:extLst>
                <a:ext uri="{FF2B5EF4-FFF2-40B4-BE49-F238E27FC236}">
                  <a16:creationId xmlns:a16="http://schemas.microsoft.com/office/drawing/2014/main" id="{05B69038-9F72-4CE5-879F-D401CB1622F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79">
          <xdr14:nvContentPartPr>
            <xdr14:cNvPr id="1778" name="Ink 1777">
              <a:extLst>
                <a:ext uri="{FF2B5EF4-FFF2-40B4-BE49-F238E27FC236}">
                  <a16:creationId xmlns:a16="http://schemas.microsoft.com/office/drawing/2014/main" id="{16D19F3F-A640-4A4A-A8FF-B3A620854FB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80">
          <xdr14:nvContentPartPr>
            <xdr14:cNvPr id="1779" name="Ink 1778">
              <a:extLst>
                <a:ext uri="{FF2B5EF4-FFF2-40B4-BE49-F238E27FC236}">
                  <a16:creationId xmlns:a16="http://schemas.microsoft.com/office/drawing/2014/main" id="{8CE3CF59-3370-427F-AC17-3D470602CE9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81">
          <xdr14:nvContentPartPr>
            <xdr14:cNvPr id="1780" name="Ink 1779">
              <a:extLst>
                <a:ext uri="{FF2B5EF4-FFF2-40B4-BE49-F238E27FC236}">
                  <a16:creationId xmlns:a16="http://schemas.microsoft.com/office/drawing/2014/main" id="{E9B4D268-FF85-41E7-A258-0BC96F5C51C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82">
          <xdr14:nvContentPartPr>
            <xdr14:cNvPr id="1781" name="Ink 1780">
              <a:extLst>
                <a:ext uri="{FF2B5EF4-FFF2-40B4-BE49-F238E27FC236}">
                  <a16:creationId xmlns:a16="http://schemas.microsoft.com/office/drawing/2014/main" id="{34434CB7-1321-441D-9148-74839F34CBD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83">
          <xdr14:nvContentPartPr>
            <xdr14:cNvPr id="1782" name="Ink 1781">
              <a:extLst>
                <a:ext uri="{FF2B5EF4-FFF2-40B4-BE49-F238E27FC236}">
                  <a16:creationId xmlns:a16="http://schemas.microsoft.com/office/drawing/2014/main" id="{2D2A88F2-0ACD-4E2E-8C04-AC12948C9FD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84">
          <xdr14:nvContentPartPr>
            <xdr14:cNvPr id="1783" name="Ink 1782">
              <a:extLst>
                <a:ext uri="{FF2B5EF4-FFF2-40B4-BE49-F238E27FC236}">
                  <a16:creationId xmlns:a16="http://schemas.microsoft.com/office/drawing/2014/main" id="{31CAEDA2-4814-4632-BF41-D2C493B5845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85">
          <xdr14:nvContentPartPr>
            <xdr14:cNvPr id="1784" name="Ink 1783">
              <a:extLst>
                <a:ext uri="{FF2B5EF4-FFF2-40B4-BE49-F238E27FC236}">
                  <a16:creationId xmlns:a16="http://schemas.microsoft.com/office/drawing/2014/main" id="{9E328D55-6373-4DDF-9903-20E57735889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86">
          <xdr14:nvContentPartPr>
            <xdr14:cNvPr id="1785" name="Ink 1784">
              <a:extLst>
                <a:ext uri="{FF2B5EF4-FFF2-40B4-BE49-F238E27FC236}">
                  <a16:creationId xmlns:a16="http://schemas.microsoft.com/office/drawing/2014/main" id="{7D365A2D-30A9-4477-8CB7-2942288DCF9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87">
          <xdr14:nvContentPartPr>
            <xdr14:cNvPr id="1786" name="Ink 1785">
              <a:extLst>
                <a:ext uri="{FF2B5EF4-FFF2-40B4-BE49-F238E27FC236}">
                  <a16:creationId xmlns:a16="http://schemas.microsoft.com/office/drawing/2014/main" id="{39A64173-BAFB-4325-AEB0-15D666C8274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88">
          <xdr14:nvContentPartPr>
            <xdr14:cNvPr id="1787" name="Ink 1786">
              <a:extLst>
                <a:ext uri="{FF2B5EF4-FFF2-40B4-BE49-F238E27FC236}">
                  <a16:creationId xmlns:a16="http://schemas.microsoft.com/office/drawing/2014/main" id="{766993B8-49A5-4403-A31D-ABB895601DA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89">
          <xdr14:nvContentPartPr>
            <xdr14:cNvPr id="1788" name="Ink 1787">
              <a:extLst>
                <a:ext uri="{FF2B5EF4-FFF2-40B4-BE49-F238E27FC236}">
                  <a16:creationId xmlns:a16="http://schemas.microsoft.com/office/drawing/2014/main" id="{9C6FA170-F979-4468-A742-4CFA7B12872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90">
          <xdr14:nvContentPartPr>
            <xdr14:cNvPr id="1789" name="Ink 1788">
              <a:extLst>
                <a:ext uri="{FF2B5EF4-FFF2-40B4-BE49-F238E27FC236}">
                  <a16:creationId xmlns:a16="http://schemas.microsoft.com/office/drawing/2014/main" id="{DB09CB6E-5104-4590-B0E5-C3907B76F92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91">
          <xdr14:nvContentPartPr>
            <xdr14:cNvPr id="1790" name="Ink 1789">
              <a:extLst>
                <a:ext uri="{FF2B5EF4-FFF2-40B4-BE49-F238E27FC236}">
                  <a16:creationId xmlns:a16="http://schemas.microsoft.com/office/drawing/2014/main" id="{7728F01E-AE03-4348-A65C-542963F5D5A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92">
          <xdr14:nvContentPartPr>
            <xdr14:cNvPr id="1791" name="Ink 1790">
              <a:extLst>
                <a:ext uri="{FF2B5EF4-FFF2-40B4-BE49-F238E27FC236}">
                  <a16:creationId xmlns:a16="http://schemas.microsoft.com/office/drawing/2014/main" id="{841422C2-39C6-4AE8-9AE5-6FB085AA744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93">
          <xdr14:nvContentPartPr>
            <xdr14:cNvPr id="1792" name="Ink 1791">
              <a:extLst>
                <a:ext uri="{FF2B5EF4-FFF2-40B4-BE49-F238E27FC236}">
                  <a16:creationId xmlns:a16="http://schemas.microsoft.com/office/drawing/2014/main" id="{0BCE19F4-AB6F-47A9-87C1-FB878DFF0BB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94">
          <xdr14:nvContentPartPr>
            <xdr14:cNvPr id="1793" name="Ink 1792">
              <a:extLst>
                <a:ext uri="{FF2B5EF4-FFF2-40B4-BE49-F238E27FC236}">
                  <a16:creationId xmlns:a16="http://schemas.microsoft.com/office/drawing/2014/main" id="{3C1C35ED-0F19-470B-87FB-7B39D2010E0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95">
          <xdr14:nvContentPartPr>
            <xdr14:cNvPr id="1794" name="Ink 1793">
              <a:extLst>
                <a:ext uri="{FF2B5EF4-FFF2-40B4-BE49-F238E27FC236}">
                  <a16:creationId xmlns:a16="http://schemas.microsoft.com/office/drawing/2014/main" id="{8B47FEFA-A932-4041-A0DD-C394DC39849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96">
          <xdr14:nvContentPartPr>
            <xdr14:cNvPr id="1795" name="Ink 1794">
              <a:extLst>
                <a:ext uri="{FF2B5EF4-FFF2-40B4-BE49-F238E27FC236}">
                  <a16:creationId xmlns:a16="http://schemas.microsoft.com/office/drawing/2014/main" id="{A10CC714-00DE-4D83-9043-F6C8BF47CD2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97">
          <xdr14:nvContentPartPr>
            <xdr14:cNvPr id="1796" name="Ink 1795">
              <a:extLst>
                <a:ext uri="{FF2B5EF4-FFF2-40B4-BE49-F238E27FC236}">
                  <a16:creationId xmlns:a16="http://schemas.microsoft.com/office/drawing/2014/main" id="{82B32A0B-228C-4985-8012-A9FFA1F3744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98">
          <xdr14:nvContentPartPr>
            <xdr14:cNvPr id="1797" name="Ink 1796">
              <a:extLst>
                <a:ext uri="{FF2B5EF4-FFF2-40B4-BE49-F238E27FC236}">
                  <a16:creationId xmlns:a16="http://schemas.microsoft.com/office/drawing/2014/main" id="{C4373874-468E-4497-BE88-A7EC4D7E8E0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99">
          <xdr14:nvContentPartPr>
            <xdr14:cNvPr id="1798" name="Ink 1797">
              <a:extLst>
                <a:ext uri="{FF2B5EF4-FFF2-40B4-BE49-F238E27FC236}">
                  <a16:creationId xmlns:a16="http://schemas.microsoft.com/office/drawing/2014/main" id="{52DC87C8-8725-4606-8487-0D5186DA756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00">
          <xdr14:nvContentPartPr>
            <xdr14:cNvPr id="1799" name="Ink 1798">
              <a:extLst>
                <a:ext uri="{FF2B5EF4-FFF2-40B4-BE49-F238E27FC236}">
                  <a16:creationId xmlns:a16="http://schemas.microsoft.com/office/drawing/2014/main" id="{2A04452D-24B8-4C9C-A58A-6E2E3DE5FC7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01">
          <xdr14:nvContentPartPr>
            <xdr14:cNvPr id="1800" name="Ink 1799">
              <a:extLst>
                <a:ext uri="{FF2B5EF4-FFF2-40B4-BE49-F238E27FC236}">
                  <a16:creationId xmlns:a16="http://schemas.microsoft.com/office/drawing/2014/main" id="{D40D55D6-356A-454C-9CD8-CF73DD4141B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02">
          <xdr14:nvContentPartPr>
            <xdr14:cNvPr id="1801" name="Ink 1800">
              <a:extLst>
                <a:ext uri="{FF2B5EF4-FFF2-40B4-BE49-F238E27FC236}">
                  <a16:creationId xmlns:a16="http://schemas.microsoft.com/office/drawing/2014/main" id="{5CDF2977-48DF-4FE1-AE89-51FF1A74C95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03">
          <xdr14:nvContentPartPr>
            <xdr14:cNvPr id="1802" name="Ink 1801">
              <a:extLst>
                <a:ext uri="{FF2B5EF4-FFF2-40B4-BE49-F238E27FC236}">
                  <a16:creationId xmlns:a16="http://schemas.microsoft.com/office/drawing/2014/main" id="{FAC1E46F-559F-4D81-A642-8D67D3E9304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04">
          <xdr14:nvContentPartPr>
            <xdr14:cNvPr id="1803" name="Ink 1802">
              <a:extLst>
                <a:ext uri="{FF2B5EF4-FFF2-40B4-BE49-F238E27FC236}">
                  <a16:creationId xmlns:a16="http://schemas.microsoft.com/office/drawing/2014/main" id="{449A9B82-F8CE-4E3B-870E-20CFFAD0FF6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05">
          <xdr14:nvContentPartPr>
            <xdr14:cNvPr id="1804" name="Ink 1803">
              <a:extLst>
                <a:ext uri="{FF2B5EF4-FFF2-40B4-BE49-F238E27FC236}">
                  <a16:creationId xmlns:a16="http://schemas.microsoft.com/office/drawing/2014/main" id="{7F33983C-B60C-496F-B367-7F513B6E509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06">
          <xdr14:nvContentPartPr>
            <xdr14:cNvPr id="1805" name="Ink 1804">
              <a:extLst>
                <a:ext uri="{FF2B5EF4-FFF2-40B4-BE49-F238E27FC236}">
                  <a16:creationId xmlns:a16="http://schemas.microsoft.com/office/drawing/2014/main" id="{7D672C15-767A-4CD8-998A-E7063650D04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07">
          <xdr14:nvContentPartPr>
            <xdr14:cNvPr id="1806" name="Ink 1805">
              <a:extLst>
                <a:ext uri="{FF2B5EF4-FFF2-40B4-BE49-F238E27FC236}">
                  <a16:creationId xmlns:a16="http://schemas.microsoft.com/office/drawing/2014/main" id="{FABC8757-6DDF-4E68-84A5-2051D93C2BB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08">
          <xdr14:nvContentPartPr>
            <xdr14:cNvPr id="1807" name="Ink 1806">
              <a:extLst>
                <a:ext uri="{FF2B5EF4-FFF2-40B4-BE49-F238E27FC236}">
                  <a16:creationId xmlns:a16="http://schemas.microsoft.com/office/drawing/2014/main" id="{FEFF2A13-517E-4B95-9209-BF2BD48772D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09">
          <xdr14:nvContentPartPr>
            <xdr14:cNvPr id="1808" name="Ink 1807">
              <a:extLst>
                <a:ext uri="{FF2B5EF4-FFF2-40B4-BE49-F238E27FC236}">
                  <a16:creationId xmlns:a16="http://schemas.microsoft.com/office/drawing/2014/main" id="{B1100B6B-99D2-445F-BAD6-7A7F6B34234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10">
          <xdr14:nvContentPartPr>
            <xdr14:cNvPr id="1809" name="Ink 1808">
              <a:extLst>
                <a:ext uri="{FF2B5EF4-FFF2-40B4-BE49-F238E27FC236}">
                  <a16:creationId xmlns:a16="http://schemas.microsoft.com/office/drawing/2014/main" id="{3CEE858A-3154-441D-9331-B66AD6F90DD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11">
          <xdr14:nvContentPartPr>
            <xdr14:cNvPr id="1810" name="Ink 1809">
              <a:extLst>
                <a:ext uri="{FF2B5EF4-FFF2-40B4-BE49-F238E27FC236}">
                  <a16:creationId xmlns:a16="http://schemas.microsoft.com/office/drawing/2014/main" id="{4905AE02-6121-4574-828E-5CC6178062A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12">
          <xdr14:nvContentPartPr>
            <xdr14:cNvPr id="1811" name="Ink 1810">
              <a:extLst>
                <a:ext uri="{FF2B5EF4-FFF2-40B4-BE49-F238E27FC236}">
                  <a16:creationId xmlns:a16="http://schemas.microsoft.com/office/drawing/2014/main" id="{9A9149B8-56B9-43EF-8136-5B570273B92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13">
          <xdr14:nvContentPartPr>
            <xdr14:cNvPr id="1812" name="Ink 1811">
              <a:extLst>
                <a:ext uri="{FF2B5EF4-FFF2-40B4-BE49-F238E27FC236}">
                  <a16:creationId xmlns:a16="http://schemas.microsoft.com/office/drawing/2014/main" id="{11F07609-1FD7-451F-BA56-57B41A6B5B0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14">
          <xdr14:nvContentPartPr>
            <xdr14:cNvPr id="1813" name="Ink 1812">
              <a:extLst>
                <a:ext uri="{FF2B5EF4-FFF2-40B4-BE49-F238E27FC236}">
                  <a16:creationId xmlns:a16="http://schemas.microsoft.com/office/drawing/2014/main" id="{BF172509-F41F-48BF-989B-FF6835348EA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15">
          <xdr14:nvContentPartPr>
            <xdr14:cNvPr id="1814" name="Ink 1813">
              <a:extLst>
                <a:ext uri="{FF2B5EF4-FFF2-40B4-BE49-F238E27FC236}">
                  <a16:creationId xmlns:a16="http://schemas.microsoft.com/office/drawing/2014/main" id="{4ADDB81D-5D4C-4C5F-BA14-8B810EC0017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16">
          <xdr14:nvContentPartPr>
            <xdr14:cNvPr id="1815" name="Ink 1814">
              <a:extLst>
                <a:ext uri="{FF2B5EF4-FFF2-40B4-BE49-F238E27FC236}">
                  <a16:creationId xmlns:a16="http://schemas.microsoft.com/office/drawing/2014/main" id="{EC7DCB4D-CCBF-4D3F-88CB-21718317AED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17">
          <xdr14:nvContentPartPr>
            <xdr14:cNvPr id="1816" name="Ink 1815">
              <a:extLst>
                <a:ext uri="{FF2B5EF4-FFF2-40B4-BE49-F238E27FC236}">
                  <a16:creationId xmlns:a16="http://schemas.microsoft.com/office/drawing/2014/main" id="{CED978C0-8271-4C9A-BAA0-06194719425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18">
          <xdr14:nvContentPartPr>
            <xdr14:cNvPr id="1817" name="Ink 1816">
              <a:extLst>
                <a:ext uri="{FF2B5EF4-FFF2-40B4-BE49-F238E27FC236}">
                  <a16:creationId xmlns:a16="http://schemas.microsoft.com/office/drawing/2014/main" id="{E1E5FD07-0DF5-4C49-A66A-F7F1DF70C34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19">
          <xdr14:nvContentPartPr>
            <xdr14:cNvPr id="1818" name="Ink 1817">
              <a:extLst>
                <a:ext uri="{FF2B5EF4-FFF2-40B4-BE49-F238E27FC236}">
                  <a16:creationId xmlns:a16="http://schemas.microsoft.com/office/drawing/2014/main" id="{1BA7C04D-D976-4A38-9430-A33BA2DC143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20">
          <xdr14:nvContentPartPr>
            <xdr14:cNvPr id="1819" name="Ink 1818">
              <a:extLst>
                <a:ext uri="{FF2B5EF4-FFF2-40B4-BE49-F238E27FC236}">
                  <a16:creationId xmlns:a16="http://schemas.microsoft.com/office/drawing/2014/main" id="{0DB43509-5B9E-48FF-BDFF-48A09344943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21">
          <xdr14:nvContentPartPr>
            <xdr14:cNvPr id="1820" name="Ink 1819">
              <a:extLst>
                <a:ext uri="{FF2B5EF4-FFF2-40B4-BE49-F238E27FC236}">
                  <a16:creationId xmlns:a16="http://schemas.microsoft.com/office/drawing/2014/main" id="{06E919E5-C5CC-405A-90BC-F5995964EE4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22">
          <xdr14:nvContentPartPr>
            <xdr14:cNvPr id="1821" name="Ink 1820">
              <a:extLst>
                <a:ext uri="{FF2B5EF4-FFF2-40B4-BE49-F238E27FC236}">
                  <a16:creationId xmlns:a16="http://schemas.microsoft.com/office/drawing/2014/main" id="{C4D69007-0252-4458-ADB0-460D75C0C51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23">
          <xdr14:nvContentPartPr>
            <xdr14:cNvPr id="1822" name="Ink 1821">
              <a:extLst>
                <a:ext uri="{FF2B5EF4-FFF2-40B4-BE49-F238E27FC236}">
                  <a16:creationId xmlns:a16="http://schemas.microsoft.com/office/drawing/2014/main" id="{8CCF6033-3D7A-4CAC-B189-AC5BA39DDEF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24">
          <xdr14:nvContentPartPr>
            <xdr14:cNvPr id="1823" name="Ink 1822">
              <a:extLst>
                <a:ext uri="{FF2B5EF4-FFF2-40B4-BE49-F238E27FC236}">
                  <a16:creationId xmlns:a16="http://schemas.microsoft.com/office/drawing/2014/main" id="{35D28A77-A2F2-4506-9E01-9390D98A676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25">
          <xdr14:nvContentPartPr>
            <xdr14:cNvPr id="1824" name="Ink 1823">
              <a:extLst>
                <a:ext uri="{FF2B5EF4-FFF2-40B4-BE49-F238E27FC236}">
                  <a16:creationId xmlns:a16="http://schemas.microsoft.com/office/drawing/2014/main" id="{222C5D75-C995-40BE-8163-3220921DBD1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26">
          <xdr14:nvContentPartPr>
            <xdr14:cNvPr id="1825" name="Ink 1824">
              <a:extLst>
                <a:ext uri="{FF2B5EF4-FFF2-40B4-BE49-F238E27FC236}">
                  <a16:creationId xmlns:a16="http://schemas.microsoft.com/office/drawing/2014/main" id="{1D480C41-2936-403E-9AD4-E296A575124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27">
          <xdr14:nvContentPartPr>
            <xdr14:cNvPr id="1826" name="Ink 1825">
              <a:extLst>
                <a:ext uri="{FF2B5EF4-FFF2-40B4-BE49-F238E27FC236}">
                  <a16:creationId xmlns:a16="http://schemas.microsoft.com/office/drawing/2014/main" id="{E0007482-1E82-4D17-A270-CD80E6736DC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28">
          <xdr14:nvContentPartPr>
            <xdr14:cNvPr id="1827" name="Ink 1826">
              <a:extLst>
                <a:ext uri="{FF2B5EF4-FFF2-40B4-BE49-F238E27FC236}">
                  <a16:creationId xmlns:a16="http://schemas.microsoft.com/office/drawing/2014/main" id="{CBA70B79-79CA-4BEB-9B7C-D4FAEA2AEF1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29">
          <xdr14:nvContentPartPr>
            <xdr14:cNvPr id="1828" name="Ink 1827">
              <a:extLst>
                <a:ext uri="{FF2B5EF4-FFF2-40B4-BE49-F238E27FC236}">
                  <a16:creationId xmlns:a16="http://schemas.microsoft.com/office/drawing/2014/main" id="{852AA5AF-D1C9-4CBF-B390-24C3089AC22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30">
          <xdr14:nvContentPartPr>
            <xdr14:cNvPr id="1829" name="Ink 1828">
              <a:extLst>
                <a:ext uri="{FF2B5EF4-FFF2-40B4-BE49-F238E27FC236}">
                  <a16:creationId xmlns:a16="http://schemas.microsoft.com/office/drawing/2014/main" id="{2CEF68F6-FF79-44BF-B40D-3880348E2CB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31">
          <xdr14:nvContentPartPr>
            <xdr14:cNvPr id="1830" name="Ink 1829">
              <a:extLst>
                <a:ext uri="{FF2B5EF4-FFF2-40B4-BE49-F238E27FC236}">
                  <a16:creationId xmlns:a16="http://schemas.microsoft.com/office/drawing/2014/main" id="{E37C3CBD-0F2C-4E86-B085-09152E3DEE1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32">
          <xdr14:nvContentPartPr>
            <xdr14:cNvPr id="1831" name="Ink 1830">
              <a:extLst>
                <a:ext uri="{FF2B5EF4-FFF2-40B4-BE49-F238E27FC236}">
                  <a16:creationId xmlns:a16="http://schemas.microsoft.com/office/drawing/2014/main" id="{D4E6D3CC-848E-40A8-A852-EE4BE573880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33">
          <xdr14:nvContentPartPr>
            <xdr14:cNvPr id="1832" name="Ink 1831">
              <a:extLst>
                <a:ext uri="{FF2B5EF4-FFF2-40B4-BE49-F238E27FC236}">
                  <a16:creationId xmlns:a16="http://schemas.microsoft.com/office/drawing/2014/main" id="{BCA6C6CC-5094-40F0-86B7-3B5AD05C6A9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34">
          <xdr14:nvContentPartPr>
            <xdr14:cNvPr id="1833" name="Ink 1832">
              <a:extLst>
                <a:ext uri="{FF2B5EF4-FFF2-40B4-BE49-F238E27FC236}">
                  <a16:creationId xmlns:a16="http://schemas.microsoft.com/office/drawing/2014/main" id="{6F3D2676-146F-4AC2-B1BA-FA1377FC1E5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35">
          <xdr14:nvContentPartPr>
            <xdr14:cNvPr id="1834" name="Ink 1833">
              <a:extLst>
                <a:ext uri="{FF2B5EF4-FFF2-40B4-BE49-F238E27FC236}">
                  <a16:creationId xmlns:a16="http://schemas.microsoft.com/office/drawing/2014/main" id="{5CD44BFA-CA7C-4126-948E-F5E71C99C35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36">
          <xdr14:nvContentPartPr>
            <xdr14:cNvPr id="1835" name="Ink 1834">
              <a:extLst>
                <a:ext uri="{FF2B5EF4-FFF2-40B4-BE49-F238E27FC236}">
                  <a16:creationId xmlns:a16="http://schemas.microsoft.com/office/drawing/2014/main" id="{30428EEB-9A8A-448E-B02F-892B4E8376C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37">
          <xdr14:nvContentPartPr>
            <xdr14:cNvPr id="1836" name="Ink 1835">
              <a:extLst>
                <a:ext uri="{FF2B5EF4-FFF2-40B4-BE49-F238E27FC236}">
                  <a16:creationId xmlns:a16="http://schemas.microsoft.com/office/drawing/2014/main" id="{1D6EA168-A5FC-4C70-B906-77575BD55D4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38">
          <xdr14:nvContentPartPr>
            <xdr14:cNvPr id="1837" name="Ink 1836">
              <a:extLst>
                <a:ext uri="{FF2B5EF4-FFF2-40B4-BE49-F238E27FC236}">
                  <a16:creationId xmlns:a16="http://schemas.microsoft.com/office/drawing/2014/main" id="{34350F3E-7E5E-4DE0-A2DF-3719C5C5E31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39">
          <xdr14:nvContentPartPr>
            <xdr14:cNvPr id="1838" name="Ink 1837">
              <a:extLst>
                <a:ext uri="{FF2B5EF4-FFF2-40B4-BE49-F238E27FC236}">
                  <a16:creationId xmlns:a16="http://schemas.microsoft.com/office/drawing/2014/main" id="{61A66B9F-A2B6-41CF-95AD-E4075A09B13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40">
          <xdr14:nvContentPartPr>
            <xdr14:cNvPr id="1839" name="Ink 1838">
              <a:extLst>
                <a:ext uri="{FF2B5EF4-FFF2-40B4-BE49-F238E27FC236}">
                  <a16:creationId xmlns:a16="http://schemas.microsoft.com/office/drawing/2014/main" id="{71A7288A-DEF7-4B76-A1A2-EAF2E080344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41">
          <xdr14:nvContentPartPr>
            <xdr14:cNvPr id="1840" name="Ink 1839">
              <a:extLst>
                <a:ext uri="{FF2B5EF4-FFF2-40B4-BE49-F238E27FC236}">
                  <a16:creationId xmlns:a16="http://schemas.microsoft.com/office/drawing/2014/main" id="{46580D6C-B689-4151-8DFC-576069DC55E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42">
          <xdr14:nvContentPartPr>
            <xdr14:cNvPr id="1841" name="Ink 1840">
              <a:extLst>
                <a:ext uri="{FF2B5EF4-FFF2-40B4-BE49-F238E27FC236}">
                  <a16:creationId xmlns:a16="http://schemas.microsoft.com/office/drawing/2014/main" id="{7579191B-A300-4E2E-8DF7-24FBA4FD6EE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43">
          <xdr14:nvContentPartPr>
            <xdr14:cNvPr id="1842" name="Ink 1841">
              <a:extLst>
                <a:ext uri="{FF2B5EF4-FFF2-40B4-BE49-F238E27FC236}">
                  <a16:creationId xmlns:a16="http://schemas.microsoft.com/office/drawing/2014/main" id="{EC9B06D8-9319-400A-85CE-BC09569D01E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44">
          <xdr14:nvContentPartPr>
            <xdr14:cNvPr id="1843" name="Ink 1842">
              <a:extLst>
                <a:ext uri="{FF2B5EF4-FFF2-40B4-BE49-F238E27FC236}">
                  <a16:creationId xmlns:a16="http://schemas.microsoft.com/office/drawing/2014/main" id="{3035E9A9-ECC6-4128-B74F-962C29F3004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45">
          <xdr14:nvContentPartPr>
            <xdr14:cNvPr id="1844" name="Ink 1843">
              <a:extLst>
                <a:ext uri="{FF2B5EF4-FFF2-40B4-BE49-F238E27FC236}">
                  <a16:creationId xmlns:a16="http://schemas.microsoft.com/office/drawing/2014/main" id="{2B928688-7D1D-48F3-B41E-9D17B8EB9B9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46">
          <xdr14:nvContentPartPr>
            <xdr14:cNvPr id="1845" name="Ink 1844">
              <a:extLst>
                <a:ext uri="{FF2B5EF4-FFF2-40B4-BE49-F238E27FC236}">
                  <a16:creationId xmlns:a16="http://schemas.microsoft.com/office/drawing/2014/main" id="{8338F51F-A0D3-42EF-B764-B9C021CE63D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47">
          <xdr14:nvContentPartPr>
            <xdr14:cNvPr id="1846" name="Ink 1845">
              <a:extLst>
                <a:ext uri="{FF2B5EF4-FFF2-40B4-BE49-F238E27FC236}">
                  <a16:creationId xmlns:a16="http://schemas.microsoft.com/office/drawing/2014/main" id="{7AF6F060-1A08-4DFC-8E53-CF42AA61363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48">
          <xdr14:nvContentPartPr>
            <xdr14:cNvPr id="1847" name="Ink 1846">
              <a:extLst>
                <a:ext uri="{FF2B5EF4-FFF2-40B4-BE49-F238E27FC236}">
                  <a16:creationId xmlns:a16="http://schemas.microsoft.com/office/drawing/2014/main" id="{6B37F7E2-FCD4-45B5-AC0C-8B89AAF7AC0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49">
          <xdr14:nvContentPartPr>
            <xdr14:cNvPr id="1848" name="Ink 1847">
              <a:extLst>
                <a:ext uri="{FF2B5EF4-FFF2-40B4-BE49-F238E27FC236}">
                  <a16:creationId xmlns:a16="http://schemas.microsoft.com/office/drawing/2014/main" id="{763099E3-C2DE-4402-BEBB-37ED3F1B5A0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50">
          <xdr14:nvContentPartPr>
            <xdr14:cNvPr id="1849" name="Ink 1848">
              <a:extLst>
                <a:ext uri="{FF2B5EF4-FFF2-40B4-BE49-F238E27FC236}">
                  <a16:creationId xmlns:a16="http://schemas.microsoft.com/office/drawing/2014/main" id="{5F0BD584-40ED-49BA-BE53-9233E3B5C7B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51">
          <xdr14:nvContentPartPr>
            <xdr14:cNvPr id="1850" name="Ink 1849">
              <a:extLst>
                <a:ext uri="{FF2B5EF4-FFF2-40B4-BE49-F238E27FC236}">
                  <a16:creationId xmlns:a16="http://schemas.microsoft.com/office/drawing/2014/main" id="{8A5B0ED1-E5B9-47D1-A91D-F5E33AC002A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52">
          <xdr14:nvContentPartPr>
            <xdr14:cNvPr id="1851" name="Ink 1850">
              <a:extLst>
                <a:ext uri="{FF2B5EF4-FFF2-40B4-BE49-F238E27FC236}">
                  <a16:creationId xmlns:a16="http://schemas.microsoft.com/office/drawing/2014/main" id="{E69D10D7-B913-496A-A20F-9B9E6A377C3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53">
          <xdr14:nvContentPartPr>
            <xdr14:cNvPr id="1852" name="Ink 1851">
              <a:extLst>
                <a:ext uri="{FF2B5EF4-FFF2-40B4-BE49-F238E27FC236}">
                  <a16:creationId xmlns:a16="http://schemas.microsoft.com/office/drawing/2014/main" id="{6158A097-F694-463B-9CEC-2C8E9D1364A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54">
          <xdr14:nvContentPartPr>
            <xdr14:cNvPr id="1853" name="Ink 1852">
              <a:extLst>
                <a:ext uri="{FF2B5EF4-FFF2-40B4-BE49-F238E27FC236}">
                  <a16:creationId xmlns:a16="http://schemas.microsoft.com/office/drawing/2014/main" id="{343CA465-112C-40F8-A60B-0413A2B98EB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55">
          <xdr14:nvContentPartPr>
            <xdr14:cNvPr id="1854" name="Ink 1853">
              <a:extLst>
                <a:ext uri="{FF2B5EF4-FFF2-40B4-BE49-F238E27FC236}">
                  <a16:creationId xmlns:a16="http://schemas.microsoft.com/office/drawing/2014/main" id="{3441800F-4AA1-47C4-ACAF-F4FF221A5BA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56">
          <xdr14:nvContentPartPr>
            <xdr14:cNvPr id="1855" name="Ink 1854">
              <a:extLst>
                <a:ext uri="{FF2B5EF4-FFF2-40B4-BE49-F238E27FC236}">
                  <a16:creationId xmlns:a16="http://schemas.microsoft.com/office/drawing/2014/main" id="{64050351-2C38-48C8-947D-7BB2A443B7F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57">
          <xdr14:nvContentPartPr>
            <xdr14:cNvPr id="1856" name="Ink 1855">
              <a:extLst>
                <a:ext uri="{FF2B5EF4-FFF2-40B4-BE49-F238E27FC236}">
                  <a16:creationId xmlns:a16="http://schemas.microsoft.com/office/drawing/2014/main" id="{2B60E16A-EB46-4B09-B7F3-7DFB433879F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58">
          <xdr14:nvContentPartPr>
            <xdr14:cNvPr id="1857" name="Ink 1856">
              <a:extLst>
                <a:ext uri="{FF2B5EF4-FFF2-40B4-BE49-F238E27FC236}">
                  <a16:creationId xmlns:a16="http://schemas.microsoft.com/office/drawing/2014/main" id="{070A2A4E-8445-4833-B650-B648A7C76D4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59">
          <xdr14:nvContentPartPr>
            <xdr14:cNvPr id="1858" name="Ink 1857">
              <a:extLst>
                <a:ext uri="{FF2B5EF4-FFF2-40B4-BE49-F238E27FC236}">
                  <a16:creationId xmlns:a16="http://schemas.microsoft.com/office/drawing/2014/main" id="{0CB62C60-CB2F-4A35-8044-D8C096834B5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60">
          <xdr14:nvContentPartPr>
            <xdr14:cNvPr id="1859" name="Ink 1858">
              <a:extLst>
                <a:ext uri="{FF2B5EF4-FFF2-40B4-BE49-F238E27FC236}">
                  <a16:creationId xmlns:a16="http://schemas.microsoft.com/office/drawing/2014/main" id="{27DFE3AB-AD77-47B5-8FE9-D97109549CA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61">
          <xdr14:nvContentPartPr>
            <xdr14:cNvPr id="1860" name="Ink 1859">
              <a:extLst>
                <a:ext uri="{FF2B5EF4-FFF2-40B4-BE49-F238E27FC236}">
                  <a16:creationId xmlns:a16="http://schemas.microsoft.com/office/drawing/2014/main" id="{84440DEB-4562-47DD-A5D1-D3251064089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62">
          <xdr14:nvContentPartPr>
            <xdr14:cNvPr id="1861" name="Ink 1860">
              <a:extLst>
                <a:ext uri="{FF2B5EF4-FFF2-40B4-BE49-F238E27FC236}">
                  <a16:creationId xmlns:a16="http://schemas.microsoft.com/office/drawing/2014/main" id="{917677D5-824A-4125-B855-3DB261C6B69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63">
          <xdr14:nvContentPartPr>
            <xdr14:cNvPr id="1862" name="Ink 1861">
              <a:extLst>
                <a:ext uri="{FF2B5EF4-FFF2-40B4-BE49-F238E27FC236}">
                  <a16:creationId xmlns:a16="http://schemas.microsoft.com/office/drawing/2014/main" id="{C007EFC4-94E8-49AD-951E-E16458E9AC7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64">
          <xdr14:nvContentPartPr>
            <xdr14:cNvPr id="1863" name="Ink 1862">
              <a:extLst>
                <a:ext uri="{FF2B5EF4-FFF2-40B4-BE49-F238E27FC236}">
                  <a16:creationId xmlns:a16="http://schemas.microsoft.com/office/drawing/2014/main" id="{CFE28D17-AC88-4A58-87CC-5EBA19D85D9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65">
          <xdr14:nvContentPartPr>
            <xdr14:cNvPr id="1864" name="Ink 1863">
              <a:extLst>
                <a:ext uri="{FF2B5EF4-FFF2-40B4-BE49-F238E27FC236}">
                  <a16:creationId xmlns:a16="http://schemas.microsoft.com/office/drawing/2014/main" id="{7CDB65B7-EFA2-4C93-B36B-3F0DCFA263A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66">
          <xdr14:nvContentPartPr>
            <xdr14:cNvPr id="1865" name="Ink 1864">
              <a:extLst>
                <a:ext uri="{FF2B5EF4-FFF2-40B4-BE49-F238E27FC236}">
                  <a16:creationId xmlns:a16="http://schemas.microsoft.com/office/drawing/2014/main" id="{42D43F09-DE36-415E-B254-827FBE371AA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67">
          <xdr14:nvContentPartPr>
            <xdr14:cNvPr id="1866" name="Ink 1865">
              <a:extLst>
                <a:ext uri="{FF2B5EF4-FFF2-40B4-BE49-F238E27FC236}">
                  <a16:creationId xmlns:a16="http://schemas.microsoft.com/office/drawing/2014/main" id="{D87C5C9B-10C7-4822-BAF1-F6EFFB39339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68">
          <xdr14:nvContentPartPr>
            <xdr14:cNvPr id="1867" name="Ink 1866">
              <a:extLst>
                <a:ext uri="{FF2B5EF4-FFF2-40B4-BE49-F238E27FC236}">
                  <a16:creationId xmlns:a16="http://schemas.microsoft.com/office/drawing/2014/main" id="{8D26A6E4-658D-4359-866F-8689851CC05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69">
          <xdr14:nvContentPartPr>
            <xdr14:cNvPr id="1868" name="Ink 1867">
              <a:extLst>
                <a:ext uri="{FF2B5EF4-FFF2-40B4-BE49-F238E27FC236}">
                  <a16:creationId xmlns:a16="http://schemas.microsoft.com/office/drawing/2014/main" id="{20776C96-1D6B-49E8-9D43-00BB36501D8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70">
          <xdr14:nvContentPartPr>
            <xdr14:cNvPr id="1869" name="Ink 1868">
              <a:extLst>
                <a:ext uri="{FF2B5EF4-FFF2-40B4-BE49-F238E27FC236}">
                  <a16:creationId xmlns:a16="http://schemas.microsoft.com/office/drawing/2014/main" id="{6812D6A3-53EA-4852-B3AE-C133F9BDAEE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71">
          <xdr14:nvContentPartPr>
            <xdr14:cNvPr id="1870" name="Ink 1869">
              <a:extLst>
                <a:ext uri="{FF2B5EF4-FFF2-40B4-BE49-F238E27FC236}">
                  <a16:creationId xmlns:a16="http://schemas.microsoft.com/office/drawing/2014/main" id="{DAE224A0-8815-416E-B8C0-1E3B775EE4F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72">
          <xdr14:nvContentPartPr>
            <xdr14:cNvPr id="1871" name="Ink 1870">
              <a:extLst>
                <a:ext uri="{FF2B5EF4-FFF2-40B4-BE49-F238E27FC236}">
                  <a16:creationId xmlns:a16="http://schemas.microsoft.com/office/drawing/2014/main" id="{5173C52D-1C60-401A-82A1-FAFEAC17606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73">
          <xdr14:nvContentPartPr>
            <xdr14:cNvPr id="1872" name="Ink 1871">
              <a:extLst>
                <a:ext uri="{FF2B5EF4-FFF2-40B4-BE49-F238E27FC236}">
                  <a16:creationId xmlns:a16="http://schemas.microsoft.com/office/drawing/2014/main" id="{7E966559-AEF2-4000-B2B5-98232EB6376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74">
          <xdr14:nvContentPartPr>
            <xdr14:cNvPr id="1873" name="Ink 1872">
              <a:extLst>
                <a:ext uri="{FF2B5EF4-FFF2-40B4-BE49-F238E27FC236}">
                  <a16:creationId xmlns:a16="http://schemas.microsoft.com/office/drawing/2014/main" id="{788A868A-6258-4252-830C-648D805C1A5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75">
          <xdr14:nvContentPartPr>
            <xdr14:cNvPr id="1874" name="Ink 1873">
              <a:extLst>
                <a:ext uri="{FF2B5EF4-FFF2-40B4-BE49-F238E27FC236}">
                  <a16:creationId xmlns:a16="http://schemas.microsoft.com/office/drawing/2014/main" id="{8AE2AA3E-BB1E-468C-A543-723E51052D3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76">
          <xdr14:nvContentPartPr>
            <xdr14:cNvPr id="1875" name="Ink 1874">
              <a:extLst>
                <a:ext uri="{FF2B5EF4-FFF2-40B4-BE49-F238E27FC236}">
                  <a16:creationId xmlns:a16="http://schemas.microsoft.com/office/drawing/2014/main" id="{D8AE44A6-0E9A-49AA-AF19-42EED63220C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77">
          <xdr14:nvContentPartPr>
            <xdr14:cNvPr id="1876" name="Ink 1875">
              <a:extLst>
                <a:ext uri="{FF2B5EF4-FFF2-40B4-BE49-F238E27FC236}">
                  <a16:creationId xmlns:a16="http://schemas.microsoft.com/office/drawing/2014/main" id="{C580003A-6093-4DAA-AE15-D66572CA679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78">
          <xdr14:nvContentPartPr>
            <xdr14:cNvPr id="1877" name="Ink 1876">
              <a:extLst>
                <a:ext uri="{FF2B5EF4-FFF2-40B4-BE49-F238E27FC236}">
                  <a16:creationId xmlns:a16="http://schemas.microsoft.com/office/drawing/2014/main" id="{BAF65746-488E-4723-8709-CC7DBA6E5F3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79">
          <xdr14:nvContentPartPr>
            <xdr14:cNvPr id="1878" name="Ink 1877">
              <a:extLst>
                <a:ext uri="{FF2B5EF4-FFF2-40B4-BE49-F238E27FC236}">
                  <a16:creationId xmlns:a16="http://schemas.microsoft.com/office/drawing/2014/main" id="{F31C3C8C-33E6-460C-8BC5-CF4144E2653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80">
          <xdr14:nvContentPartPr>
            <xdr14:cNvPr id="1879" name="Ink 1878">
              <a:extLst>
                <a:ext uri="{FF2B5EF4-FFF2-40B4-BE49-F238E27FC236}">
                  <a16:creationId xmlns:a16="http://schemas.microsoft.com/office/drawing/2014/main" id="{49EA6DA8-196D-45DB-B2EF-400A0146E99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81">
          <xdr14:nvContentPartPr>
            <xdr14:cNvPr id="1880" name="Ink 1879">
              <a:extLst>
                <a:ext uri="{FF2B5EF4-FFF2-40B4-BE49-F238E27FC236}">
                  <a16:creationId xmlns:a16="http://schemas.microsoft.com/office/drawing/2014/main" id="{9D88A230-B1F4-4105-9C1E-6EDB9633363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82">
          <xdr14:nvContentPartPr>
            <xdr14:cNvPr id="1881" name="Ink 1880">
              <a:extLst>
                <a:ext uri="{FF2B5EF4-FFF2-40B4-BE49-F238E27FC236}">
                  <a16:creationId xmlns:a16="http://schemas.microsoft.com/office/drawing/2014/main" id="{A2EF7E10-B84F-4492-A6F6-CE646C06407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83">
          <xdr14:nvContentPartPr>
            <xdr14:cNvPr id="1882" name="Ink 1881">
              <a:extLst>
                <a:ext uri="{FF2B5EF4-FFF2-40B4-BE49-F238E27FC236}">
                  <a16:creationId xmlns:a16="http://schemas.microsoft.com/office/drawing/2014/main" id="{3A9D1C3F-0F04-4231-8A38-EB5FE8172F0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84">
          <xdr14:nvContentPartPr>
            <xdr14:cNvPr id="1883" name="Ink 1882">
              <a:extLst>
                <a:ext uri="{FF2B5EF4-FFF2-40B4-BE49-F238E27FC236}">
                  <a16:creationId xmlns:a16="http://schemas.microsoft.com/office/drawing/2014/main" id="{5DA5437A-ED37-4717-97C9-F249BE4C572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85">
          <xdr14:nvContentPartPr>
            <xdr14:cNvPr id="1884" name="Ink 1883">
              <a:extLst>
                <a:ext uri="{FF2B5EF4-FFF2-40B4-BE49-F238E27FC236}">
                  <a16:creationId xmlns:a16="http://schemas.microsoft.com/office/drawing/2014/main" id="{EFBC8CFE-088F-44FB-9046-101A7D4FD36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86">
          <xdr14:nvContentPartPr>
            <xdr14:cNvPr id="1885" name="Ink 1884">
              <a:extLst>
                <a:ext uri="{FF2B5EF4-FFF2-40B4-BE49-F238E27FC236}">
                  <a16:creationId xmlns:a16="http://schemas.microsoft.com/office/drawing/2014/main" id="{A5604933-0C15-48C8-B152-5C6E2D501A8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87">
          <xdr14:nvContentPartPr>
            <xdr14:cNvPr id="1886" name="Ink 1885">
              <a:extLst>
                <a:ext uri="{FF2B5EF4-FFF2-40B4-BE49-F238E27FC236}">
                  <a16:creationId xmlns:a16="http://schemas.microsoft.com/office/drawing/2014/main" id="{7796626E-1D0D-455B-9FEF-623AC9A3A8F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88">
          <xdr14:nvContentPartPr>
            <xdr14:cNvPr id="1887" name="Ink 1886">
              <a:extLst>
                <a:ext uri="{FF2B5EF4-FFF2-40B4-BE49-F238E27FC236}">
                  <a16:creationId xmlns:a16="http://schemas.microsoft.com/office/drawing/2014/main" id="{3EFA0059-F9BB-4EF5-8CCB-14D535236B1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89">
          <xdr14:nvContentPartPr>
            <xdr14:cNvPr id="1888" name="Ink 1887">
              <a:extLst>
                <a:ext uri="{FF2B5EF4-FFF2-40B4-BE49-F238E27FC236}">
                  <a16:creationId xmlns:a16="http://schemas.microsoft.com/office/drawing/2014/main" id="{8BA2DDC1-80C9-4A3B-A249-FBF4A7D950C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90">
          <xdr14:nvContentPartPr>
            <xdr14:cNvPr id="1889" name="Ink 1888">
              <a:extLst>
                <a:ext uri="{FF2B5EF4-FFF2-40B4-BE49-F238E27FC236}">
                  <a16:creationId xmlns:a16="http://schemas.microsoft.com/office/drawing/2014/main" id="{98D83C9E-3B8B-4C4A-A2F0-5C7EA007CDD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91">
          <xdr14:nvContentPartPr>
            <xdr14:cNvPr id="1890" name="Ink 1889">
              <a:extLst>
                <a:ext uri="{FF2B5EF4-FFF2-40B4-BE49-F238E27FC236}">
                  <a16:creationId xmlns:a16="http://schemas.microsoft.com/office/drawing/2014/main" id="{A57BCF5E-C669-4BE0-87FB-290FA68FD50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92">
          <xdr14:nvContentPartPr>
            <xdr14:cNvPr id="1891" name="Ink 1890">
              <a:extLst>
                <a:ext uri="{FF2B5EF4-FFF2-40B4-BE49-F238E27FC236}">
                  <a16:creationId xmlns:a16="http://schemas.microsoft.com/office/drawing/2014/main" id="{52C12BBF-63C3-41ED-BEEC-66D206BFF73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93">
          <xdr14:nvContentPartPr>
            <xdr14:cNvPr id="1892" name="Ink 1891">
              <a:extLst>
                <a:ext uri="{FF2B5EF4-FFF2-40B4-BE49-F238E27FC236}">
                  <a16:creationId xmlns:a16="http://schemas.microsoft.com/office/drawing/2014/main" id="{25411B08-9B8C-4C57-ADE5-A37EB68C0FC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94">
          <xdr14:nvContentPartPr>
            <xdr14:cNvPr id="1893" name="Ink 1892">
              <a:extLst>
                <a:ext uri="{FF2B5EF4-FFF2-40B4-BE49-F238E27FC236}">
                  <a16:creationId xmlns:a16="http://schemas.microsoft.com/office/drawing/2014/main" id="{3828EF9B-9B62-425B-A7F1-0005BEC20F7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95">
          <xdr14:nvContentPartPr>
            <xdr14:cNvPr id="1894" name="Ink 1893">
              <a:extLst>
                <a:ext uri="{FF2B5EF4-FFF2-40B4-BE49-F238E27FC236}">
                  <a16:creationId xmlns:a16="http://schemas.microsoft.com/office/drawing/2014/main" id="{F6E3BE20-B930-46E5-8404-B6FB2CC36ED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96">
          <xdr14:nvContentPartPr>
            <xdr14:cNvPr id="1895" name="Ink 1894">
              <a:extLst>
                <a:ext uri="{FF2B5EF4-FFF2-40B4-BE49-F238E27FC236}">
                  <a16:creationId xmlns:a16="http://schemas.microsoft.com/office/drawing/2014/main" id="{30C69BDA-C90C-4B7B-82AA-EA60242C1DA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97">
          <xdr14:nvContentPartPr>
            <xdr14:cNvPr id="1896" name="Ink 1895">
              <a:extLst>
                <a:ext uri="{FF2B5EF4-FFF2-40B4-BE49-F238E27FC236}">
                  <a16:creationId xmlns:a16="http://schemas.microsoft.com/office/drawing/2014/main" id="{E6D655FB-3C0C-4B70-A8CC-642DDA5B070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98">
          <xdr14:nvContentPartPr>
            <xdr14:cNvPr id="1897" name="Ink 1896">
              <a:extLst>
                <a:ext uri="{FF2B5EF4-FFF2-40B4-BE49-F238E27FC236}">
                  <a16:creationId xmlns:a16="http://schemas.microsoft.com/office/drawing/2014/main" id="{A1CCF331-F4EA-4B3F-96EB-2ECE506BA9F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99">
          <xdr14:nvContentPartPr>
            <xdr14:cNvPr id="1898" name="Ink 1897">
              <a:extLst>
                <a:ext uri="{FF2B5EF4-FFF2-40B4-BE49-F238E27FC236}">
                  <a16:creationId xmlns:a16="http://schemas.microsoft.com/office/drawing/2014/main" id="{35E90BD4-8E71-4501-A0CA-1D3EA2E62B0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00">
          <xdr14:nvContentPartPr>
            <xdr14:cNvPr id="1899" name="Ink 1898">
              <a:extLst>
                <a:ext uri="{FF2B5EF4-FFF2-40B4-BE49-F238E27FC236}">
                  <a16:creationId xmlns:a16="http://schemas.microsoft.com/office/drawing/2014/main" id="{E3F7F107-A0BF-4A73-93BF-80721FF8D39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01">
          <xdr14:nvContentPartPr>
            <xdr14:cNvPr id="1900" name="Ink 1899">
              <a:extLst>
                <a:ext uri="{FF2B5EF4-FFF2-40B4-BE49-F238E27FC236}">
                  <a16:creationId xmlns:a16="http://schemas.microsoft.com/office/drawing/2014/main" id="{329A175B-D914-4CC0-92A4-1FB6B8B3DC2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02">
          <xdr14:nvContentPartPr>
            <xdr14:cNvPr id="1901" name="Ink 1900">
              <a:extLst>
                <a:ext uri="{FF2B5EF4-FFF2-40B4-BE49-F238E27FC236}">
                  <a16:creationId xmlns:a16="http://schemas.microsoft.com/office/drawing/2014/main" id="{63F8F898-24D8-4A21-9C86-88F9ED984C7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03">
          <xdr14:nvContentPartPr>
            <xdr14:cNvPr id="1902" name="Ink 1901">
              <a:extLst>
                <a:ext uri="{FF2B5EF4-FFF2-40B4-BE49-F238E27FC236}">
                  <a16:creationId xmlns:a16="http://schemas.microsoft.com/office/drawing/2014/main" id="{756E3DC3-A83D-411D-8F81-C22A971B38B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04">
          <xdr14:nvContentPartPr>
            <xdr14:cNvPr id="1903" name="Ink 1902">
              <a:extLst>
                <a:ext uri="{FF2B5EF4-FFF2-40B4-BE49-F238E27FC236}">
                  <a16:creationId xmlns:a16="http://schemas.microsoft.com/office/drawing/2014/main" id="{9BAF62E9-7CE6-4969-8F54-A4306D660C2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05">
          <xdr14:nvContentPartPr>
            <xdr14:cNvPr id="1904" name="Ink 1903">
              <a:extLst>
                <a:ext uri="{FF2B5EF4-FFF2-40B4-BE49-F238E27FC236}">
                  <a16:creationId xmlns:a16="http://schemas.microsoft.com/office/drawing/2014/main" id="{5B2FEBE5-9A3E-4417-9B9B-FAC5B10DA81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06">
          <xdr14:nvContentPartPr>
            <xdr14:cNvPr id="1905" name="Ink 1904">
              <a:extLst>
                <a:ext uri="{FF2B5EF4-FFF2-40B4-BE49-F238E27FC236}">
                  <a16:creationId xmlns:a16="http://schemas.microsoft.com/office/drawing/2014/main" id="{380CDA04-C106-4F22-8431-595C943E81F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07">
          <xdr14:nvContentPartPr>
            <xdr14:cNvPr id="1906" name="Ink 1905">
              <a:extLst>
                <a:ext uri="{FF2B5EF4-FFF2-40B4-BE49-F238E27FC236}">
                  <a16:creationId xmlns:a16="http://schemas.microsoft.com/office/drawing/2014/main" id="{411C200C-E0EC-497F-B1E4-2357196BAD6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08">
          <xdr14:nvContentPartPr>
            <xdr14:cNvPr id="1907" name="Ink 1906">
              <a:extLst>
                <a:ext uri="{FF2B5EF4-FFF2-40B4-BE49-F238E27FC236}">
                  <a16:creationId xmlns:a16="http://schemas.microsoft.com/office/drawing/2014/main" id="{8C6C503C-3A83-4859-8679-E5C360151B8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09">
          <xdr14:nvContentPartPr>
            <xdr14:cNvPr id="1908" name="Ink 1907">
              <a:extLst>
                <a:ext uri="{FF2B5EF4-FFF2-40B4-BE49-F238E27FC236}">
                  <a16:creationId xmlns:a16="http://schemas.microsoft.com/office/drawing/2014/main" id="{23FBBA15-092A-4C18-8937-0DA541244AC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10">
          <xdr14:nvContentPartPr>
            <xdr14:cNvPr id="1909" name="Ink 1908">
              <a:extLst>
                <a:ext uri="{FF2B5EF4-FFF2-40B4-BE49-F238E27FC236}">
                  <a16:creationId xmlns:a16="http://schemas.microsoft.com/office/drawing/2014/main" id="{A8523CFD-0149-4DB9-96DB-BEFDA60C9FD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11">
          <xdr14:nvContentPartPr>
            <xdr14:cNvPr id="1910" name="Ink 1909">
              <a:extLst>
                <a:ext uri="{FF2B5EF4-FFF2-40B4-BE49-F238E27FC236}">
                  <a16:creationId xmlns:a16="http://schemas.microsoft.com/office/drawing/2014/main" id="{3BF83DD0-240D-4F51-A466-7A80DEEB24E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12">
          <xdr14:nvContentPartPr>
            <xdr14:cNvPr id="1911" name="Ink 1910">
              <a:extLst>
                <a:ext uri="{FF2B5EF4-FFF2-40B4-BE49-F238E27FC236}">
                  <a16:creationId xmlns:a16="http://schemas.microsoft.com/office/drawing/2014/main" id="{0B3DFC67-5487-4244-BEB3-4A95044E129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13">
          <xdr14:nvContentPartPr>
            <xdr14:cNvPr id="1912" name="Ink 1911">
              <a:extLst>
                <a:ext uri="{FF2B5EF4-FFF2-40B4-BE49-F238E27FC236}">
                  <a16:creationId xmlns:a16="http://schemas.microsoft.com/office/drawing/2014/main" id="{662A7D2D-83F2-401C-9664-2C4F1964B46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14">
          <xdr14:nvContentPartPr>
            <xdr14:cNvPr id="1913" name="Ink 1912">
              <a:extLst>
                <a:ext uri="{FF2B5EF4-FFF2-40B4-BE49-F238E27FC236}">
                  <a16:creationId xmlns:a16="http://schemas.microsoft.com/office/drawing/2014/main" id="{071FE81D-37A5-449E-9447-5FAA1B224AD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15">
          <xdr14:nvContentPartPr>
            <xdr14:cNvPr id="1914" name="Ink 1913">
              <a:extLst>
                <a:ext uri="{FF2B5EF4-FFF2-40B4-BE49-F238E27FC236}">
                  <a16:creationId xmlns:a16="http://schemas.microsoft.com/office/drawing/2014/main" id="{CC4C60B7-F633-4BD5-89F2-6DC53A49B20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16">
          <xdr14:nvContentPartPr>
            <xdr14:cNvPr id="1915" name="Ink 1914">
              <a:extLst>
                <a:ext uri="{FF2B5EF4-FFF2-40B4-BE49-F238E27FC236}">
                  <a16:creationId xmlns:a16="http://schemas.microsoft.com/office/drawing/2014/main" id="{49567AEC-2DDE-440B-B8DC-965F1177FAC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17">
          <xdr14:nvContentPartPr>
            <xdr14:cNvPr id="1916" name="Ink 1915">
              <a:extLst>
                <a:ext uri="{FF2B5EF4-FFF2-40B4-BE49-F238E27FC236}">
                  <a16:creationId xmlns:a16="http://schemas.microsoft.com/office/drawing/2014/main" id="{925E526E-E872-4D8B-AA4F-EDCF03B4970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18">
          <xdr14:nvContentPartPr>
            <xdr14:cNvPr id="1917" name="Ink 1916">
              <a:extLst>
                <a:ext uri="{FF2B5EF4-FFF2-40B4-BE49-F238E27FC236}">
                  <a16:creationId xmlns:a16="http://schemas.microsoft.com/office/drawing/2014/main" id="{C59F6C96-2852-42D4-9F19-A9F20D07119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19">
          <xdr14:nvContentPartPr>
            <xdr14:cNvPr id="1918" name="Ink 1917">
              <a:extLst>
                <a:ext uri="{FF2B5EF4-FFF2-40B4-BE49-F238E27FC236}">
                  <a16:creationId xmlns:a16="http://schemas.microsoft.com/office/drawing/2014/main" id="{A73B5CD6-245A-471E-9CC2-966E201D4A7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20">
          <xdr14:nvContentPartPr>
            <xdr14:cNvPr id="1919" name="Ink 1918">
              <a:extLst>
                <a:ext uri="{FF2B5EF4-FFF2-40B4-BE49-F238E27FC236}">
                  <a16:creationId xmlns:a16="http://schemas.microsoft.com/office/drawing/2014/main" id="{654F4BCB-B397-40D9-B761-0347DE3ED71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21">
          <xdr14:nvContentPartPr>
            <xdr14:cNvPr id="1920" name="Ink 1919">
              <a:extLst>
                <a:ext uri="{FF2B5EF4-FFF2-40B4-BE49-F238E27FC236}">
                  <a16:creationId xmlns:a16="http://schemas.microsoft.com/office/drawing/2014/main" id="{4B24BD5E-FDB4-47F0-ABD8-23D219C9C5A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22">
          <xdr14:nvContentPartPr>
            <xdr14:cNvPr id="1921" name="Ink 1920">
              <a:extLst>
                <a:ext uri="{FF2B5EF4-FFF2-40B4-BE49-F238E27FC236}">
                  <a16:creationId xmlns:a16="http://schemas.microsoft.com/office/drawing/2014/main" id="{F931C090-8876-4B64-AA63-D3EE6E8EDD5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23">
          <xdr14:nvContentPartPr>
            <xdr14:cNvPr id="1922" name="Ink 1921">
              <a:extLst>
                <a:ext uri="{FF2B5EF4-FFF2-40B4-BE49-F238E27FC236}">
                  <a16:creationId xmlns:a16="http://schemas.microsoft.com/office/drawing/2014/main" id="{63F0BFFF-9492-45A2-A566-DAE59DC6B8D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24">
          <xdr14:nvContentPartPr>
            <xdr14:cNvPr id="1923" name="Ink 1922">
              <a:extLst>
                <a:ext uri="{FF2B5EF4-FFF2-40B4-BE49-F238E27FC236}">
                  <a16:creationId xmlns:a16="http://schemas.microsoft.com/office/drawing/2014/main" id="{8F739E3F-A72B-402E-AA17-051D98F6E65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25">
          <xdr14:nvContentPartPr>
            <xdr14:cNvPr id="1924" name="Ink 1923">
              <a:extLst>
                <a:ext uri="{FF2B5EF4-FFF2-40B4-BE49-F238E27FC236}">
                  <a16:creationId xmlns:a16="http://schemas.microsoft.com/office/drawing/2014/main" id="{193E8D57-DE36-4B78-A888-214C73305CD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26">
          <xdr14:nvContentPartPr>
            <xdr14:cNvPr id="1925" name="Ink 1924">
              <a:extLst>
                <a:ext uri="{FF2B5EF4-FFF2-40B4-BE49-F238E27FC236}">
                  <a16:creationId xmlns:a16="http://schemas.microsoft.com/office/drawing/2014/main" id="{97B5081F-32A7-4A1A-862B-A53C6A6628F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27">
          <xdr14:nvContentPartPr>
            <xdr14:cNvPr id="1926" name="Ink 1925">
              <a:extLst>
                <a:ext uri="{FF2B5EF4-FFF2-40B4-BE49-F238E27FC236}">
                  <a16:creationId xmlns:a16="http://schemas.microsoft.com/office/drawing/2014/main" id="{32BF6C4C-7DC0-4481-9922-FEC95A12D08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28">
          <xdr14:nvContentPartPr>
            <xdr14:cNvPr id="1927" name="Ink 1926">
              <a:extLst>
                <a:ext uri="{FF2B5EF4-FFF2-40B4-BE49-F238E27FC236}">
                  <a16:creationId xmlns:a16="http://schemas.microsoft.com/office/drawing/2014/main" id="{CB414B33-5F21-4DC4-BA8A-C1256A9B14E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29">
          <xdr14:nvContentPartPr>
            <xdr14:cNvPr id="1928" name="Ink 1927">
              <a:extLst>
                <a:ext uri="{FF2B5EF4-FFF2-40B4-BE49-F238E27FC236}">
                  <a16:creationId xmlns:a16="http://schemas.microsoft.com/office/drawing/2014/main" id="{024D6EBE-7A67-432D-8B84-418021E582C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30">
          <xdr14:nvContentPartPr>
            <xdr14:cNvPr id="1929" name="Ink 1928">
              <a:extLst>
                <a:ext uri="{FF2B5EF4-FFF2-40B4-BE49-F238E27FC236}">
                  <a16:creationId xmlns:a16="http://schemas.microsoft.com/office/drawing/2014/main" id="{38460DA0-2F0A-4628-9935-BACEEBFDC7B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31">
          <xdr14:nvContentPartPr>
            <xdr14:cNvPr id="1930" name="Ink 1929">
              <a:extLst>
                <a:ext uri="{FF2B5EF4-FFF2-40B4-BE49-F238E27FC236}">
                  <a16:creationId xmlns:a16="http://schemas.microsoft.com/office/drawing/2014/main" id="{F0CE0381-4114-4314-82B7-121B07F818B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32">
          <xdr14:nvContentPartPr>
            <xdr14:cNvPr id="1931" name="Ink 1930">
              <a:extLst>
                <a:ext uri="{FF2B5EF4-FFF2-40B4-BE49-F238E27FC236}">
                  <a16:creationId xmlns:a16="http://schemas.microsoft.com/office/drawing/2014/main" id="{AC766DE8-5A25-4B64-8028-9C92B476E2C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33">
          <xdr14:nvContentPartPr>
            <xdr14:cNvPr id="1932" name="Ink 1931">
              <a:extLst>
                <a:ext uri="{FF2B5EF4-FFF2-40B4-BE49-F238E27FC236}">
                  <a16:creationId xmlns:a16="http://schemas.microsoft.com/office/drawing/2014/main" id="{3ACB9050-507D-465E-AF51-0CB05E92F9A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34">
          <xdr14:nvContentPartPr>
            <xdr14:cNvPr id="1933" name="Ink 1932">
              <a:extLst>
                <a:ext uri="{FF2B5EF4-FFF2-40B4-BE49-F238E27FC236}">
                  <a16:creationId xmlns:a16="http://schemas.microsoft.com/office/drawing/2014/main" id="{9EEEF745-5C96-4AE5-A93C-9AF4CC57B4C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35">
          <xdr14:nvContentPartPr>
            <xdr14:cNvPr id="1934" name="Ink 1933">
              <a:extLst>
                <a:ext uri="{FF2B5EF4-FFF2-40B4-BE49-F238E27FC236}">
                  <a16:creationId xmlns:a16="http://schemas.microsoft.com/office/drawing/2014/main" id="{5ACA5F32-044B-4283-8007-FBF5F773A89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36">
          <xdr14:nvContentPartPr>
            <xdr14:cNvPr id="1935" name="Ink 1934">
              <a:extLst>
                <a:ext uri="{FF2B5EF4-FFF2-40B4-BE49-F238E27FC236}">
                  <a16:creationId xmlns:a16="http://schemas.microsoft.com/office/drawing/2014/main" id="{0F11083B-59F0-4F01-A189-BE24408A3E4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37">
          <xdr14:nvContentPartPr>
            <xdr14:cNvPr id="1936" name="Ink 1935">
              <a:extLst>
                <a:ext uri="{FF2B5EF4-FFF2-40B4-BE49-F238E27FC236}">
                  <a16:creationId xmlns:a16="http://schemas.microsoft.com/office/drawing/2014/main" id="{FCB6D4F1-A63A-481A-964E-D9509990D19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38">
          <xdr14:nvContentPartPr>
            <xdr14:cNvPr id="1937" name="Ink 1936">
              <a:extLst>
                <a:ext uri="{FF2B5EF4-FFF2-40B4-BE49-F238E27FC236}">
                  <a16:creationId xmlns:a16="http://schemas.microsoft.com/office/drawing/2014/main" id="{DD7AEA5B-0071-4A3B-A456-45E2136A826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39">
          <xdr14:nvContentPartPr>
            <xdr14:cNvPr id="1938" name="Ink 1937">
              <a:extLst>
                <a:ext uri="{FF2B5EF4-FFF2-40B4-BE49-F238E27FC236}">
                  <a16:creationId xmlns:a16="http://schemas.microsoft.com/office/drawing/2014/main" id="{6D785070-29C6-4359-84A1-EFD2AF54DF8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40">
          <xdr14:nvContentPartPr>
            <xdr14:cNvPr id="1939" name="Ink 1938">
              <a:extLst>
                <a:ext uri="{FF2B5EF4-FFF2-40B4-BE49-F238E27FC236}">
                  <a16:creationId xmlns:a16="http://schemas.microsoft.com/office/drawing/2014/main" id="{2C44B46E-1623-42C9-9CB9-E7E2DEB6CB8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41">
          <xdr14:nvContentPartPr>
            <xdr14:cNvPr id="1940" name="Ink 1939">
              <a:extLst>
                <a:ext uri="{FF2B5EF4-FFF2-40B4-BE49-F238E27FC236}">
                  <a16:creationId xmlns:a16="http://schemas.microsoft.com/office/drawing/2014/main" id="{2F9D930C-3BA0-4D91-AF50-C29F81F5D9D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42">
          <xdr14:nvContentPartPr>
            <xdr14:cNvPr id="1941" name="Ink 1940">
              <a:extLst>
                <a:ext uri="{FF2B5EF4-FFF2-40B4-BE49-F238E27FC236}">
                  <a16:creationId xmlns:a16="http://schemas.microsoft.com/office/drawing/2014/main" id="{B9D369B3-21B4-439F-B590-3879A743B66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43">
          <xdr14:nvContentPartPr>
            <xdr14:cNvPr id="1942" name="Ink 1941">
              <a:extLst>
                <a:ext uri="{FF2B5EF4-FFF2-40B4-BE49-F238E27FC236}">
                  <a16:creationId xmlns:a16="http://schemas.microsoft.com/office/drawing/2014/main" id="{040C76A5-0DCA-4EE8-BDD9-B7C06EEEFC9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44">
          <xdr14:nvContentPartPr>
            <xdr14:cNvPr id="1943" name="Ink 1942">
              <a:extLst>
                <a:ext uri="{FF2B5EF4-FFF2-40B4-BE49-F238E27FC236}">
                  <a16:creationId xmlns:a16="http://schemas.microsoft.com/office/drawing/2014/main" id="{BC6E4208-038A-47D2-96CB-2376FFE0148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45">
          <xdr14:nvContentPartPr>
            <xdr14:cNvPr id="1944" name="Ink 1943">
              <a:extLst>
                <a:ext uri="{FF2B5EF4-FFF2-40B4-BE49-F238E27FC236}">
                  <a16:creationId xmlns:a16="http://schemas.microsoft.com/office/drawing/2014/main" id="{C13B301A-FC4D-4495-B84A-1BD9F3CF505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46">
          <xdr14:nvContentPartPr>
            <xdr14:cNvPr id="1945" name="Ink 1944">
              <a:extLst>
                <a:ext uri="{FF2B5EF4-FFF2-40B4-BE49-F238E27FC236}">
                  <a16:creationId xmlns:a16="http://schemas.microsoft.com/office/drawing/2014/main" id="{880A5912-E125-4389-A6CA-83DFF1BCF87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47">
          <xdr14:nvContentPartPr>
            <xdr14:cNvPr id="1946" name="Ink 1945">
              <a:extLst>
                <a:ext uri="{FF2B5EF4-FFF2-40B4-BE49-F238E27FC236}">
                  <a16:creationId xmlns:a16="http://schemas.microsoft.com/office/drawing/2014/main" id="{60476EED-EEF5-450D-828B-10520C40AE1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48">
          <xdr14:nvContentPartPr>
            <xdr14:cNvPr id="1947" name="Ink 1946">
              <a:extLst>
                <a:ext uri="{FF2B5EF4-FFF2-40B4-BE49-F238E27FC236}">
                  <a16:creationId xmlns:a16="http://schemas.microsoft.com/office/drawing/2014/main" id="{1097F115-3110-4E8A-B493-3BA2922D721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49">
          <xdr14:nvContentPartPr>
            <xdr14:cNvPr id="1948" name="Ink 1947">
              <a:extLst>
                <a:ext uri="{FF2B5EF4-FFF2-40B4-BE49-F238E27FC236}">
                  <a16:creationId xmlns:a16="http://schemas.microsoft.com/office/drawing/2014/main" id="{B88D8539-46E3-4FBB-9B31-905BC58827F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50">
          <xdr14:nvContentPartPr>
            <xdr14:cNvPr id="1949" name="Ink 1948">
              <a:extLst>
                <a:ext uri="{FF2B5EF4-FFF2-40B4-BE49-F238E27FC236}">
                  <a16:creationId xmlns:a16="http://schemas.microsoft.com/office/drawing/2014/main" id="{D7864405-7954-414F-B50E-9395865135A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51">
          <xdr14:nvContentPartPr>
            <xdr14:cNvPr id="1950" name="Ink 1949">
              <a:extLst>
                <a:ext uri="{FF2B5EF4-FFF2-40B4-BE49-F238E27FC236}">
                  <a16:creationId xmlns:a16="http://schemas.microsoft.com/office/drawing/2014/main" id="{B256E2E3-14A7-4A3C-8FCC-A0957404593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52">
          <xdr14:nvContentPartPr>
            <xdr14:cNvPr id="1951" name="Ink 1950">
              <a:extLst>
                <a:ext uri="{FF2B5EF4-FFF2-40B4-BE49-F238E27FC236}">
                  <a16:creationId xmlns:a16="http://schemas.microsoft.com/office/drawing/2014/main" id="{F5781332-8BA0-4966-B4FC-D5E923A33F0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53">
          <xdr14:nvContentPartPr>
            <xdr14:cNvPr id="1952" name="Ink 1951">
              <a:extLst>
                <a:ext uri="{FF2B5EF4-FFF2-40B4-BE49-F238E27FC236}">
                  <a16:creationId xmlns:a16="http://schemas.microsoft.com/office/drawing/2014/main" id="{7E0B4894-C03F-45EC-88BE-153EADCBCA2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54">
          <xdr14:nvContentPartPr>
            <xdr14:cNvPr id="1953" name="Ink 1952">
              <a:extLst>
                <a:ext uri="{FF2B5EF4-FFF2-40B4-BE49-F238E27FC236}">
                  <a16:creationId xmlns:a16="http://schemas.microsoft.com/office/drawing/2014/main" id="{47CD223E-7E0E-4A70-8EEC-E61F850DAEF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55">
          <xdr14:nvContentPartPr>
            <xdr14:cNvPr id="1954" name="Ink 1953">
              <a:extLst>
                <a:ext uri="{FF2B5EF4-FFF2-40B4-BE49-F238E27FC236}">
                  <a16:creationId xmlns:a16="http://schemas.microsoft.com/office/drawing/2014/main" id="{07BA3669-AB03-4150-9CF0-E6B1FD8E720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56">
          <xdr14:nvContentPartPr>
            <xdr14:cNvPr id="1955" name="Ink 1954">
              <a:extLst>
                <a:ext uri="{FF2B5EF4-FFF2-40B4-BE49-F238E27FC236}">
                  <a16:creationId xmlns:a16="http://schemas.microsoft.com/office/drawing/2014/main" id="{566E0B0D-305C-46CE-94D0-E7927F1C60F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57">
          <xdr14:nvContentPartPr>
            <xdr14:cNvPr id="1956" name="Ink 1955">
              <a:extLst>
                <a:ext uri="{FF2B5EF4-FFF2-40B4-BE49-F238E27FC236}">
                  <a16:creationId xmlns:a16="http://schemas.microsoft.com/office/drawing/2014/main" id="{5BAEB29F-BFF8-4999-8AE9-3F8E3F70D3D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58">
          <xdr14:nvContentPartPr>
            <xdr14:cNvPr id="1957" name="Ink 1956">
              <a:extLst>
                <a:ext uri="{FF2B5EF4-FFF2-40B4-BE49-F238E27FC236}">
                  <a16:creationId xmlns:a16="http://schemas.microsoft.com/office/drawing/2014/main" id="{3CC3232D-DD9B-43F9-9A55-60ECF294DD4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59">
          <xdr14:nvContentPartPr>
            <xdr14:cNvPr id="1958" name="Ink 1957">
              <a:extLst>
                <a:ext uri="{FF2B5EF4-FFF2-40B4-BE49-F238E27FC236}">
                  <a16:creationId xmlns:a16="http://schemas.microsoft.com/office/drawing/2014/main" id="{24A5F8D0-8DBC-4278-B764-7F9F9AC23A3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60">
          <xdr14:nvContentPartPr>
            <xdr14:cNvPr id="1959" name="Ink 1958">
              <a:extLst>
                <a:ext uri="{FF2B5EF4-FFF2-40B4-BE49-F238E27FC236}">
                  <a16:creationId xmlns:a16="http://schemas.microsoft.com/office/drawing/2014/main" id="{61F992BF-1318-4722-82D4-D97F0609948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61">
          <xdr14:nvContentPartPr>
            <xdr14:cNvPr id="1960" name="Ink 1959">
              <a:extLst>
                <a:ext uri="{FF2B5EF4-FFF2-40B4-BE49-F238E27FC236}">
                  <a16:creationId xmlns:a16="http://schemas.microsoft.com/office/drawing/2014/main" id="{AE0FE4CD-0F2C-43A8-AEEF-FE7D8C67311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62">
          <xdr14:nvContentPartPr>
            <xdr14:cNvPr id="1961" name="Ink 1960">
              <a:extLst>
                <a:ext uri="{FF2B5EF4-FFF2-40B4-BE49-F238E27FC236}">
                  <a16:creationId xmlns:a16="http://schemas.microsoft.com/office/drawing/2014/main" id="{E37E541A-4AF2-4155-9B21-B4C3E0424F8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63">
          <xdr14:nvContentPartPr>
            <xdr14:cNvPr id="1962" name="Ink 1961">
              <a:extLst>
                <a:ext uri="{FF2B5EF4-FFF2-40B4-BE49-F238E27FC236}">
                  <a16:creationId xmlns:a16="http://schemas.microsoft.com/office/drawing/2014/main" id="{6F502F7F-EAF8-432C-8DC9-1146A2D1494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64">
          <xdr14:nvContentPartPr>
            <xdr14:cNvPr id="1963" name="Ink 1962">
              <a:extLst>
                <a:ext uri="{FF2B5EF4-FFF2-40B4-BE49-F238E27FC236}">
                  <a16:creationId xmlns:a16="http://schemas.microsoft.com/office/drawing/2014/main" id="{E0015F7C-4EF0-4CA6-A03D-697CC3FCD07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65">
          <xdr14:nvContentPartPr>
            <xdr14:cNvPr id="1964" name="Ink 1963">
              <a:extLst>
                <a:ext uri="{FF2B5EF4-FFF2-40B4-BE49-F238E27FC236}">
                  <a16:creationId xmlns:a16="http://schemas.microsoft.com/office/drawing/2014/main" id="{E3CE17DA-F9A3-4494-B366-E73CEDBFB2B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66">
          <xdr14:nvContentPartPr>
            <xdr14:cNvPr id="1965" name="Ink 1964">
              <a:extLst>
                <a:ext uri="{FF2B5EF4-FFF2-40B4-BE49-F238E27FC236}">
                  <a16:creationId xmlns:a16="http://schemas.microsoft.com/office/drawing/2014/main" id="{FA645C23-BC82-4174-B979-0363DE82237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67">
          <xdr14:nvContentPartPr>
            <xdr14:cNvPr id="1966" name="Ink 1965">
              <a:extLst>
                <a:ext uri="{FF2B5EF4-FFF2-40B4-BE49-F238E27FC236}">
                  <a16:creationId xmlns:a16="http://schemas.microsoft.com/office/drawing/2014/main" id="{F4BAFD0E-92E0-422C-9118-4B15805C0AF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68">
          <xdr14:nvContentPartPr>
            <xdr14:cNvPr id="1967" name="Ink 1966">
              <a:extLst>
                <a:ext uri="{FF2B5EF4-FFF2-40B4-BE49-F238E27FC236}">
                  <a16:creationId xmlns:a16="http://schemas.microsoft.com/office/drawing/2014/main" id="{9C73F1E3-5EFB-4056-9BC2-2B729A1F958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69">
          <xdr14:nvContentPartPr>
            <xdr14:cNvPr id="1968" name="Ink 1967">
              <a:extLst>
                <a:ext uri="{FF2B5EF4-FFF2-40B4-BE49-F238E27FC236}">
                  <a16:creationId xmlns:a16="http://schemas.microsoft.com/office/drawing/2014/main" id="{5C657870-4A9B-4555-951D-211035F771F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70">
          <xdr14:nvContentPartPr>
            <xdr14:cNvPr id="1969" name="Ink 1968">
              <a:extLst>
                <a:ext uri="{FF2B5EF4-FFF2-40B4-BE49-F238E27FC236}">
                  <a16:creationId xmlns:a16="http://schemas.microsoft.com/office/drawing/2014/main" id="{1F17C87B-F5D0-4083-964C-E1C829471B7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71">
          <xdr14:nvContentPartPr>
            <xdr14:cNvPr id="1970" name="Ink 1969">
              <a:extLst>
                <a:ext uri="{FF2B5EF4-FFF2-40B4-BE49-F238E27FC236}">
                  <a16:creationId xmlns:a16="http://schemas.microsoft.com/office/drawing/2014/main" id="{A54507D6-3736-4748-B4D5-C8264F977FC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72">
          <xdr14:nvContentPartPr>
            <xdr14:cNvPr id="1971" name="Ink 1970">
              <a:extLst>
                <a:ext uri="{FF2B5EF4-FFF2-40B4-BE49-F238E27FC236}">
                  <a16:creationId xmlns:a16="http://schemas.microsoft.com/office/drawing/2014/main" id="{548952FA-22D3-41D9-BF4C-8370D753E21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73">
          <xdr14:nvContentPartPr>
            <xdr14:cNvPr id="1972" name="Ink 1971">
              <a:extLst>
                <a:ext uri="{FF2B5EF4-FFF2-40B4-BE49-F238E27FC236}">
                  <a16:creationId xmlns:a16="http://schemas.microsoft.com/office/drawing/2014/main" id="{80A41985-8F49-47CC-B464-4CC8E80012A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74">
          <xdr14:nvContentPartPr>
            <xdr14:cNvPr id="1973" name="Ink 1972">
              <a:extLst>
                <a:ext uri="{FF2B5EF4-FFF2-40B4-BE49-F238E27FC236}">
                  <a16:creationId xmlns:a16="http://schemas.microsoft.com/office/drawing/2014/main" id="{AED11918-31BD-4F03-877C-95EC82EA03A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75">
          <xdr14:nvContentPartPr>
            <xdr14:cNvPr id="1974" name="Ink 1973">
              <a:extLst>
                <a:ext uri="{FF2B5EF4-FFF2-40B4-BE49-F238E27FC236}">
                  <a16:creationId xmlns:a16="http://schemas.microsoft.com/office/drawing/2014/main" id="{768AC8CB-A4CB-459F-8FCF-04677D983B7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76">
          <xdr14:nvContentPartPr>
            <xdr14:cNvPr id="1975" name="Ink 1974">
              <a:extLst>
                <a:ext uri="{FF2B5EF4-FFF2-40B4-BE49-F238E27FC236}">
                  <a16:creationId xmlns:a16="http://schemas.microsoft.com/office/drawing/2014/main" id="{C44E8327-D551-4CD4-9CCF-C6917525E26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77">
          <xdr14:nvContentPartPr>
            <xdr14:cNvPr id="1976" name="Ink 1975">
              <a:extLst>
                <a:ext uri="{FF2B5EF4-FFF2-40B4-BE49-F238E27FC236}">
                  <a16:creationId xmlns:a16="http://schemas.microsoft.com/office/drawing/2014/main" id="{AB5BCD8F-4C21-45ED-98E3-C04DF18842D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78">
          <xdr14:nvContentPartPr>
            <xdr14:cNvPr id="1977" name="Ink 1976">
              <a:extLst>
                <a:ext uri="{FF2B5EF4-FFF2-40B4-BE49-F238E27FC236}">
                  <a16:creationId xmlns:a16="http://schemas.microsoft.com/office/drawing/2014/main" id="{0F7F0160-8CFB-410B-87CA-EF47D26416D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79">
          <xdr14:nvContentPartPr>
            <xdr14:cNvPr id="1978" name="Ink 1977">
              <a:extLst>
                <a:ext uri="{FF2B5EF4-FFF2-40B4-BE49-F238E27FC236}">
                  <a16:creationId xmlns:a16="http://schemas.microsoft.com/office/drawing/2014/main" id="{5010E9C9-7B61-4A65-8D2D-70B707FAE5D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80">
          <xdr14:nvContentPartPr>
            <xdr14:cNvPr id="1979" name="Ink 1978">
              <a:extLst>
                <a:ext uri="{FF2B5EF4-FFF2-40B4-BE49-F238E27FC236}">
                  <a16:creationId xmlns:a16="http://schemas.microsoft.com/office/drawing/2014/main" id="{D174D00E-D501-4BC0-8451-73C68DEEC9D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81">
          <xdr14:nvContentPartPr>
            <xdr14:cNvPr id="1980" name="Ink 1979">
              <a:extLst>
                <a:ext uri="{FF2B5EF4-FFF2-40B4-BE49-F238E27FC236}">
                  <a16:creationId xmlns:a16="http://schemas.microsoft.com/office/drawing/2014/main" id="{38BAF213-0FBD-43FB-82AC-D9351C9001F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82">
          <xdr14:nvContentPartPr>
            <xdr14:cNvPr id="1981" name="Ink 1980">
              <a:extLst>
                <a:ext uri="{FF2B5EF4-FFF2-40B4-BE49-F238E27FC236}">
                  <a16:creationId xmlns:a16="http://schemas.microsoft.com/office/drawing/2014/main" id="{D8DB7B8F-F2CA-46F5-BD80-CD5F83A16AF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83">
          <xdr14:nvContentPartPr>
            <xdr14:cNvPr id="1982" name="Ink 1981">
              <a:extLst>
                <a:ext uri="{FF2B5EF4-FFF2-40B4-BE49-F238E27FC236}">
                  <a16:creationId xmlns:a16="http://schemas.microsoft.com/office/drawing/2014/main" id="{69E800B1-8981-4037-8FAA-51069FD2D6E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84">
          <xdr14:nvContentPartPr>
            <xdr14:cNvPr id="1983" name="Ink 1982">
              <a:extLst>
                <a:ext uri="{FF2B5EF4-FFF2-40B4-BE49-F238E27FC236}">
                  <a16:creationId xmlns:a16="http://schemas.microsoft.com/office/drawing/2014/main" id="{5FF89C4D-3254-48A9-BD3C-916D7F50CD6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85">
          <xdr14:nvContentPartPr>
            <xdr14:cNvPr id="1984" name="Ink 1983">
              <a:extLst>
                <a:ext uri="{FF2B5EF4-FFF2-40B4-BE49-F238E27FC236}">
                  <a16:creationId xmlns:a16="http://schemas.microsoft.com/office/drawing/2014/main" id="{E4AED5A2-0045-47BB-AF81-BEE8EED3222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86">
          <xdr14:nvContentPartPr>
            <xdr14:cNvPr id="1985" name="Ink 1984">
              <a:extLst>
                <a:ext uri="{FF2B5EF4-FFF2-40B4-BE49-F238E27FC236}">
                  <a16:creationId xmlns:a16="http://schemas.microsoft.com/office/drawing/2014/main" id="{3BF07B1E-82DB-4B21-94AE-A70BDC0EA79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87">
          <xdr14:nvContentPartPr>
            <xdr14:cNvPr id="1986" name="Ink 1985">
              <a:extLst>
                <a:ext uri="{FF2B5EF4-FFF2-40B4-BE49-F238E27FC236}">
                  <a16:creationId xmlns:a16="http://schemas.microsoft.com/office/drawing/2014/main" id="{75FFBD2D-DA90-4616-8BDC-166708C0B26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88">
          <xdr14:nvContentPartPr>
            <xdr14:cNvPr id="1987" name="Ink 1986">
              <a:extLst>
                <a:ext uri="{FF2B5EF4-FFF2-40B4-BE49-F238E27FC236}">
                  <a16:creationId xmlns:a16="http://schemas.microsoft.com/office/drawing/2014/main" id="{0DD1DD11-15C7-49A1-96EF-67B49561B01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89">
          <xdr14:nvContentPartPr>
            <xdr14:cNvPr id="1988" name="Ink 1987">
              <a:extLst>
                <a:ext uri="{FF2B5EF4-FFF2-40B4-BE49-F238E27FC236}">
                  <a16:creationId xmlns:a16="http://schemas.microsoft.com/office/drawing/2014/main" id="{4D052D8C-28A0-4DC7-BC17-500E659AABA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90">
          <xdr14:nvContentPartPr>
            <xdr14:cNvPr id="1989" name="Ink 1988">
              <a:extLst>
                <a:ext uri="{FF2B5EF4-FFF2-40B4-BE49-F238E27FC236}">
                  <a16:creationId xmlns:a16="http://schemas.microsoft.com/office/drawing/2014/main" id="{0BFC53C9-470C-4EC7-9214-21BF0267241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91">
          <xdr14:nvContentPartPr>
            <xdr14:cNvPr id="1990" name="Ink 1989">
              <a:extLst>
                <a:ext uri="{FF2B5EF4-FFF2-40B4-BE49-F238E27FC236}">
                  <a16:creationId xmlns:a16="http://schemas.microsoft.com/office/drawing/2014/main" id="{A524E44E-3A81-498B-964F-AC5148B9C3E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92">
          <xdr14:nvContentPartPr>
            <xdr14:cNvPr id="1991" name="Ink 1990">
              <a:extLst>
                <a:ext uri="{FF2B5EF4-FFF2-40B4-BE49-F238E27FC236}">
                  <a16:creationId xmlns:a16="http://schemas.microsoft.com/office/drawing/2014/main" id="{78C14CC0-07C7-4B79-9A0D-A0922533C86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93">
          <xdr14:nvContentPartPr>
            <xdr14:cNvPr id="1992" name="Ink 1991">
              <a:extLst>
                <a:ext uri="{FF2B5EF4-FFF2-40B4-BE49-F238E27FC236}">
                  <a16:creationId xmlns:a16="http://schemas.microsoft.com/office/drawing/2014/main" id="{BA7F7AA0-6DC2-4D9B-A1BE-3B8D2C83BB4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94">
          <xdr14:nvContentPartPr>
            <xdr14:cNvPr id="1993" name="Ink 1992">
              <a:extLst>
                <a:ext uri="{FF2B5EF4-FFF2-40B4-BE49-F238E27FC236}">
                  <a16:creationId xmlns:a16="http://schemas.microsoft.com/office/drawing/2014/main" id="{C8D8CE63-0160-4644-90CD-E80EFA6D2AB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95">
          <xdr14:nvContentPartPr>
            <xdr14:cNvPr id="1994" name="Ink 1993">
              <a:extLst>
                <a:ext uri="{FF2B5EF4-FFF2-40B4-BE49-F238E27FC236}">
                  <a16:creationId xmlns:a16="http://schemas.microsoft.com/office/drawing/2014/main" id="{3554467B-66F5-461C-A144-B24EBCD7303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96">
          <xdr14:nvContentPartPr>
            <xdr14:cNvPr id="1995" name="Ink 1994">
              <a:extLst>
                <a:ext uri="{FF2B5EF4-FFF2-40B4-BE49-F238E27FC236}">
                  <a16:creationId xmlns:a16="http://schemas.microsoft.com/office/drawing/2014/main" id="{9C7B71CF-324A-4653-8122-81255379FD6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97">
          <xdr14:nvContentPartPr>
            <xdr14:cNvPr id="1996" name="Ink 1995">
              <a:extLst>
                <a:ext uri="{FF2B5EF4-FFF2-40B4-BE49-F238E27FC236}">
                  <a16:creationId xmlns:a16="http://schemas.microsoft.com/office/drawing/2014/main" id="{E030EE22-2156-4859-8DEB-50C14699424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98">
          <xdr14:nvContentPartPr>
            <xdr14:cNvPr id="1997" name="Ink 1996">
              <a:extLst>
                <a:ext uri="{FF2B5EF4-FFF2-40B4-BE49-F238E27FC236}">
                  <a16:creationId xmlns:a16="http://schemas.microsoft.com/office/drawing/2014/main" id="{9D3E02E1-FA6A-42FE-9AEA-AAABA37A252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99">
          <xdr14:nvContentPartPr>
            <xdr14:cNvPr id="1998" name="Ink 1997">
              <a:extLst>
                <a:ext uri="{FF2B5EF4-FFF2-40B4-BE49-F238E27FC236}">
                  <a16:creationId xmlns:a16="http://schemas.microsoft.com/office/drawing/2014/main" id="{50022230-CE74-404D-9790-11FCD2563E8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00">
          <xdr14:nvContentPartPr>
            <xdr14:cNvPr id="1999" name="Ink 1998">
              <a:extLst>
                <a:ext uri="{FF2B5EF4-FFF2-40B4-BE49-F238E27FC236}">
                  <a16:creationId xmlns:a16="http://schemas.microsoft.com/office/drawing/2014/main" id="{997082A3-C823-480E-AD9F-55023E99F86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01">
          <xdr14:nvContentPartPr>
            <xdr14:cNvPr id="2000" name="Ink 1999">
              <a:extLst>
                <a:ext uri="{FF2B5EF4-FFF2-40B4-BE49-F238E27FC236}">
                  <a16:creationId xmlns:a16="http://schemas.microsoft.com/office/drawing/2014/main" id="{764B4055-40CD-4A34-A69F-B0EE2B5B707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02">
          <xdr14:nvContentPartPr>
            <xdr14:cNvPr id="2001" name="Ink 2000">
              <a:extLst>
                <a:ext uri="{FF2B5EF4-FFF2-40B4-BE49-F238E27FC236}">
                  <a16:creationId xmlns:a16="http://schemas.microsoft.com/office/drawing/2014/main" id="{F58C8215-A358-40BB-805E-C5654963F0E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03">
          <xdr14:nvContentPartPr>
            <xdr14:cNvPr id="2002" name="Ink 2001">
              <a:extLst>
                <a:ext uri="{FF2B5EF4-FFF2-40B4-BE49-F238E27FC236}">
                  <a16:creationId xmlns:a16="http://schemas.microsoft.com/office/drawing/2014/main" id="{FE82C4BE-EC39-4965-9089-7AB113FB7F9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04">
          <xdr14:nvContentPartPr>
            <xdr14:cNvPr id="2003" name="Ink 2002">
              <a:extLst>
                <a:ext uri="{FF2B5EF4-FFF2-40B4-BE49-F238E27FC236}">
                  <a16:creationId xmlns:a16="http://schemas.microsoft.com/office/drawing/2014/main" id="{D4BB0FF1-66AD-4486-8112-E7B493F9D9A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05">
          <xdr14:nvContentPartPr>
            <xdr14:cNvPr id="2004" name="Ink 2003">
              <a:extLst>
                <a:ext uri="{FF2B5EF4-FFF2-40B4-BE49-F238E27FC236}">
                  <a16:creationId xmlns:a16="http://schemas.microsoft.com/office/drawing/2014/main" id="{069BECF1-4CCA-42E5-814A-9077F3FC920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06">
          <xdr14:nvContentPartPr>
            <xdr14:cNvPr id="2005" name="Ink 2004">
              <a:extLst>
                <a:ext uri="{FF2B5EF4-FFF2-40B4-BE49-F238E27FC236}">
                  <a16:creationId xmlns:a16="http://schemas.microsoft.com/office/drawing/2014/main" id="{3D6323FF-D2AF-4700-BBEA-AF044831360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07">
          <xdr14:nvContentPartPr>
            <xdr14:cNvPr id="2006" name="Ink 2005">
              <a:extLst>
                <a:ext uri="{FF2B5EF4-FFF2-40B4-BE49-F238E27FC236}">
                  <a16:creationId xmlns:a16="http://schemas.microsoft.com/office/drawing/2014/main" id="{99AD8840-9D55-4DF5-B6C0-1BE599ED93A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08">
          <xdr14:nvContentPartPr>
            <xdr14:cNvPr id="2007" name="Ink 2006">
              <a:extLst>
                <a:ext uri="{FF2B5EF4-FFF2-40B4-BE49-F238E27FC236}">
                  <a16:creationId xmlns:a16="http://schemas.microsoft.com/office/drawing/2014/main" id="{49066F66-62A2-4EBE-BB24-5EE32082D47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09">
          <xdr14:nvContentPartPr>
            <xdr14:cNvPr id="2008" name="Ink 2007">
              <a:extLst>
                <a:ext uri="{FF2B5EF4-FFF2-40B4-BE49-F238E27FC236}">
                  <a16:creationId xmlns:a16="http://schemas.microsoft.com/office/drawing/2014/main" id="{0BAF8768-17FC-4870-9335-87033C016DD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10">
          <xdr14:nvContentPartPr>
            <xdr14:cNvPr id="2009" name="Ink 2008">
              <a:extLst>
                <a:ext uri="{FF2B5EF4-FFF2-40B4-BE49-F238E27FC236}">
                  <a16:creationId xmlns:a16="http://schemas.microsoft.com/office/drawing/2014/main" id="{7A453EDF-DFF9-407C-BFC0-C5669DE2564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11">
          <xdr14:nvContentPartPr>
            <xdr14:cNvPr id="2010" name="Ink 2009">
              <a:extLst>
                <a:ext uri="{FF2B5EF4-FFF2-40B4-BE49-F238E27FC236}">
                  <a16:creationId xmlns:a16="http://schemas.microsoft.com/office/drawing/2014/main" id="{BD1C2CF6-6D8A-4CB1-9111-CF8F933B418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12">
          <xdr14:nvContentPartPr>
            <xdr14:cNvPr id="2011" name="Ink 2010">
              <a:extLst>
                <a:ext uri="{FF2B5EF4-FFF2-40B4-BE49-F238E27FC236}">
                  <a16:creationId xmlns:a16="http://schemas.microsoft.com/office/drawing/2014/main" id="{71B50B4B-79A0-4168-9BD6-67C87710223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13">
          <xdr14:nvContentPartPr>
            <xdr14:cNvPr id="2012" name="Ink 2011">
              <a:extLst>
                <a:ext uri="{FF2B5EF4-FFF2-40B4-BE49-F238E27FC236}">
                  <a16:creationId xmlns:a16="http://schemas.microsoft.com/office/drawing/2014/main" id="{92DA366A-EA7C-43A1-9D28-2F4450888B3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14">
          <xdr14:nvContentPartPr>
            <xdr14:cNvPr id="2013" name="Ink 2012">
              <a:extLst>
                <a:ext uri="{FF2B5EF4-FFF2-40B4-BE49-F238E27FC236}">
                  <a16:creationId xmlns:a16="http://schemas.microsoft.com/office/drawing/2014/main" id="{E7CD61F7-680F-49DE-9625-8732CE9C763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15">
          <xdr14:nvContentPartPr>
            <xdr14:cNvPr id="2014" name="Ink 2013">
              <a:extLst>
                <a:ext uri="{FF2B5EF4-FFF2-40B4-BE49-F238E27FC236}">
                  <a16:creationId xmlns:a16="http://schemas.microsoft.com/office/drawing/2014/main" id="{A0E2DD3C-BDAC-4E9B-81F6-E427B6A9161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16">
          <xdr14:nvContentPartPr>
            <xdr14:cNvPr id="2015" name="Ink 2014">
              <a:extLst>
                <a:ext uri="{FF2B5EF4-FFF2-40B4-BE49-F238E27FC236}">
                  <a16:creationId xmlns:a16="http://schemas.microsoft.com/office/drawing/2014/main" id="{47423675-B7EE-4BD2-AE17-CFDE0274AB3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17">
          <xdr14:nvContentPartPr>
            <xdr14:cNvPr id="2016" name="Ink 2015">
              <a:extLst>
                <a:ext uri="{FF2B5EF4-FFF2-40B4-BE49-F238E27FC236}">
                  <a16:creationId xmlns:a16="http://schemas.microsoft.com/office/drawing/2014/main" id="{8C8DDE93-B25A-4BAC-9716-C3861A3A2EB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18">
          <xdr14:nvContentPartPr>
            <xdr14:cNvPr id="2017" name="Ink 2016">
              <a:extLst>
                <a:ext uri="{FF2B5EF4-FFF2-40B4-BE49-F238E27FC236}">
                  <a16:creationId xmlns:a16="http://schemas.microsoft.com/office/drawing/2014/main" id="{84F56903-18A6-4777-A5C7-3F1F866F815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19">
          <xdr14:nvContentPartPr>
            <xdr14:cNvPr id="2018" name="Ink 2017">
              <a:extLst>
                <a:ext uri="{FF2B5EF4-FFF2-40B4-BE49-F238E27FC236}">
                  <a16:creationId xmlns:a16="http://schemas.microsoft.com/office/drawing/2014/main" id="{B940934F-286C-45B2-8F35-81F3A9F634B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20">
          <xdr14:nvContentPartPr>
            <xdr14:cNvPr id="2019" name="Ink 2018">
              <a:extLst>
                <a:ext uri="{FF2B5EF4-FFF2-40B4-BE49-F238E27FC236}">
                  <a16:creationId xmlns:a16="http://schemas.microsoft.com/office/drawing/2014/main" id="{D5152A2F-E480-4567-B679-EA0E1F65875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21">
          <xdr14:nvContentPartPr>
            <xdr14:cNvPr id="2020" name="Ink 2019">
              <a:extLst>
                <a:ext uri="{FF2B5EF4-FFF2-40B4-BE49-F238E27FC236}">
                  <a16:creationId xmlns:a16="http://schemas.microsoft.com/office/drawing/2014/main" id="{195B5F6D-2BE3-4F12-8971-6FE5BA25E29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22">
          <xdr14:nvContentPartPr>
            <xdr14:cNvPr id="2021" name="Ink 2020">
              <a:extLst>
                <a:ext uri="{FF2B5EF4-FFF2-40B4-BE49-F238E27FC236}">
                  <a16:creationId xmlns:a16="http://schemas.microsoft.com/office/drawing/2014/main" id="{D8F17C2C-0B0E-4B7D-A653-80308666038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23">
          <xdr14:nvContentPartPr>
            <xdr14:cNvPr id="2022" name="Ink 2021">
              <a:extLst>
                <a:ext uri="{FF2B5EF4-FFF2-40B4-BE49-F238E27FC236}">
                  <a16:creationId xmlns:a16="http://schemas.microsoft.com/office/drawing/2014/main" id="{443B213C-8646-4FB8-AD5B-A40DFEF2723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24">
          <xdr14:nvContentPartPr>
            <xdr14:cNvPr id="2023" name="Ink 2022">
              <a:extLst>
                <a:ext uri="{FF2B5EF4-FFF2-40B4-BE49-F238E27FC236}">
                  <a16:creationId xmlns:a16="http://schemas.microsoft.com/office/drawing/2014/main" id="{2A004FD7-6995-47B4-9C78-D8C01502DE0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25">
          <xdr14:nvContentPartPr>
            <xdr14:cNvPr id="2024" name="Ink 2023">
              <a:extLst>
                <a:ext uri="{FF2B5EF4-FFF2-40B4-BE49-F238E27FC236}">
                  <a16:creationId xmlns:a16="http://schemas.microsoft.com/office/drawing/2014/main" id="{F3162831-C5F4-46BB-BE88-8ACF7A37D30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26">
          <xdr14:nvContentPartPr>
            <xdr14:cNvPr id="2025" name="Ink 2024">
              <a:extLst>
                <a:ext uri="{FF2B5EF4-FFF2-40B4-BE49-F238E27FC236}">
                  <a16:creationId xmlns:a16="http://schemas.microsoft.com/office/drawing/2014/main" id="{6F698FA1-22B2-4B93-9342-4613EC4F645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27">
          <xdr14:nvContentPartPr>
            <xdr14:cNvPr id="2026" name="Ink 2025">
              <a:extLst>
                <a:ext uri="{FF2B5EF4-FFF2-40B4-BE49-F238E27FC236}">
                  <a16:creationId xmlns:a16="http://schemas.microsoft.com/office/drawing/2014/main" id="{F39F7716-B0D6-4255-A01A-716C3B53589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28">
          <xdr14:nvContentPartPr>
            <xdr14:cNvPr id="2027" name="Ink 2026">
              <a:extLst>
                <a:ext uri="{FF2B5EF4-FFF2-40B4-BE49-F238E27FC236}">
                  <a16:creationId xmlns:a16="http://schemas.microsoft.com/office/drawing/2014/main" id="{ACCC3D03-C088-4443-BB08-95248EE32C5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29">
          <xdr14:nvContentPartPr>
            <xdr14:cNvPr id="2028" name="Ink 2027">
              <a:extLst>
                <a:ext uri="{FF2B5EF4-FFF2-40B4-BE49-F238E27FC236}">
                  <a16:creationId xmlns:a16="http://schemas.microsoft.com/office/drawing/2014/main" id="{038C5FE3-6DD2-4294-91D9-F907C671560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30">
          <xdr14:nvContentPartPr>
            <xdr14:cNvPr id="2029" name="Ink 2028">
              <a:extLst>
                <a:ext uri="{FF2B5EF4-FFF2-40B4-BE49-F238E27FC236}">
                  <a16:creationId xmlns:a16="http://schemas.microsoft.com/office/drawing/2014/main" id="{517241AD-4294-45D7-97F4-F305F71BD57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31">
          <xdr14:nvContentPartPr>
            <xdr14:cNvPr id="2030" name="Ink 2029">
              <a:extLst>
                <a:ext uri="{FF2B5EF4-FFF2-40B4-BE49-F238E27FC236}">
                  <a16:creationId xmlns:a16="http://schemas.microsoft.com/office/drawing/2014/main" id="{B31D7BDA-C279-408A-A4C7-634E1C90473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32">
          <xdr14:nvContentPartPr>
            <xdr14:cNvPr id="2031" name="Ink 2030">
              <a:extLst>
                <a:ext uri="{FF2B5EF4-FFF2-40B4-BE49-F238E27FC236}">
                  <a16:creationId xmlns:a16="http://schemas.microsoft.com/office/drawing/2014/main" id="{934EE0CF-1C3B-47A5-83A8-52454133429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33">
          <xdr14:nvContentPartPr>
            <xdr14:cNvPr id="2032" name="Ink 2031">
              <a:extLst>
                <a:ext uri="{FF2B5EF4-FFF2-40B4-BE49-F238E27FC236}">
                  <a16:creationId xmlns:a16="http://schemas.microsoft.com/office/drawing/2014/main" id="{B557E7CE-FD1E-4F20-9D2C-89BC44F42E3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34">
          <xdr14:nvContentPartPr>
            <xdr14:cNvPr id="2033" name="Ink 2032">
              <a:extLst>
                <a:ext uri="{FF2B5EF4-FFF2-40B4-BE49-F238E27FC236}">
                  <a16:creationId xmlns:a16="http://schemas.microsoft.com/office/drawing/2014/main" id="{2081B665-2B9E-44F1-B72B-31D9D29D6EA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35">
          <xdr14:nvContentPartPr>
            <xdr14:cNvPr id="2034" name="Ink 2033">
              <a:extLst>
                <a:ext uri="{FF2B5EF4-FFF2-40B4-BE49-F238E27FC236}">
                  <a16:creationId xmlns:a16="http://schemas.microsoft.com/office/drawing/2014/main" id="{04085713-9B2E-43C1-9FEF-5767D3A74DE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36">
          <xdr14:nvContentPartPr>
            <xdr14:cNvPr id="2035" name="Ink 2034">
              <a:extLst>
                <a:ext uri="{FF2B5EF4-FFF2-40B4-BE49-F238E27FC236}">
                  <a16:creationId xmlns:a16="http://schemas.microsoft.com/office/drawing/2014/main" id="{74D792B2-3014-4FDB-A095-E34D3D56FD3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37">
          <xdr14:nvContentPartPr>
            <xdr14:cNvPr id="2036" name="Ink 2035">
              <a:extLst>
                <a:ext uri="{FF2B5EF4-FFF2-40B4-BE49-F238E27FC236}">
                  <a16:creationId xmlns:a16="http://schemas.microsoft.com/office/drawing/2014/main" id="{6274F063-8127-4916-87E6-38241F8F60B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38">
          <xdr14:nvContentPartPr>
            <xdr14:cNvPr id="2037" name="Ink 2036">
              <a:extLst>
                <a:ext uri="{FF2B5EF4-FFF2-40B4-BE49-F238E27FC236}">
                  <a16:creationId xmlns:a16="http://schemas.microsoft.com/office/drawing/2014/main" id="{F11403CA-7CD6-4F1F-BD6F-D270F786A68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39">
          <xdr14:nvContentPartPr>
            <xdr14:cNvPr id="2038" name="Ink 2037">
              <a:extLst>
                <a:ext uri="{FF2B5EF4-FFF2-40B4-BE49-F238E27FC236}">
                  <a16:creationId xmlns:a16="http://schemas.microsoft.com/office/drawing/2014/main" id="{7BB22230-A572-42CB-92B9-7E7AC93CD18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40">
          <xdr14:nvContentPartPr>
            <xdr14:cNvPr id="2039" name="Ink 2038">
              <a:extLst>
                <a:ext uri="{FF2B5EF4-FFF2-40B4-BE49-F238E27FC236}">
                  <a16:creationId xmlns:a16="http://schemas.microsoft.com/office/drawing/2014/main" id="{B17999F9-2E29-47E0-845B-A01209A30BA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41">
          <xdr14:nvContentPartPr>
            <xdr14:cNvPr id="2040" name="Ink 2039">
              <a:extLst>
                <a:ext uri="{FF2B5EF4-FFF2-40B4-BE49-F238E27FC236}">
                  <a16:creationId xmlns:a16="http://schemas.microsoft.com/office/drawing/2014/main" id="{D9B0B8B6-6392-4852-9D69-97C29E55CB7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42">
          <xdr14:nvContentPartPr>
            <xdr14:cNvPr id="2041" name="Ink 2040">
              <a:extLst>
                <a:ext uri="{FF2B5EF4-FFF2-40B4-BE49-F238E27FC236}">
                  <a16:creationId xmlns:a16="http://schemas.microsoft.com/office/drawing/2014/main" id="{CEEC75FA-7689-4DDB-8F81-C8E5AEAD998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43">
          <xdr14:nvContentPartPr>
            <xdr14:cNvPr id="2042" name="Ink 2041">
              <a:extLst>
                <a:ext uri="{FF2B5EF4-FFF2-40B4-BE49-F238E27FC236}">
                  <a16:creationId xmlns:a16="http://schemas.microsoft.com/office/drawing/2014/main" id="{71B3EEA4-4B66-4924-A53D-18BF348C3BB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44">
          <xdr14:nvContentPartPr>
            <xdr14:cNvPr id="2043" name="Ink 2042">
              <a:extLst>
                <a:ext uri="{FF2B5EF4-FFF2-40B4-BE49-F238E27FC236}">
                  <a16:creationId xmlns:a16="http://schemas.microsoft.com/office/drawing/2014/main" id="{093F452B-B491-4D82-8088-F5D2EC31953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45">
          <xdr14:nvContentPartPr>
            <xdr14:cNvPr id="2044" name="Ink 2043">
              <a:extLst>
                <a:ext uri="{FF2B5EF4-FFF2-40B4-BE49-F238E27FC236}">
                  <a16:creationId xmlns:a16="http://schemas.microsoft.com/office/drawing/2014/main" id="{6B908A66-5F94-43DF-804C-B8D9D20B8D4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46">
          <xdr14:nvContentPartPr>
            <xdr14:cNvPr id="2045" name="Ink 2044">
              <a:extLst>
                <a:ext uri="{FF2B5EF4-FFF2-40B4-BE49-F238E27FC236}">
                  <a16:creationId xmlns:a16="http://schemas.microsoft.com/office/drawing/2014/main" id="{C77D1516-565F-4DA0-8D4C-4C96ACEA14B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47">
          <xdr14:nvContentPartPr>
            <xdr14:cNvPr id="2046" name="Ink 2045">
              <a:extLst>
                <a:ext uri="{FF2B5EF4-FFF2-40B4-BE49-F238E27FC236}">
                  <a16:creationId xmlns:a16="http://schemas.microsoft.com/office/drawing/2014/main" id="{EB76C4CC-E670-46C0-935A-F781E1CADBA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48">
          <xdr14:nvContentPartPr>
            <xdr14:cNvPr id="2047" name="Ink 2046">
              <a:extLst>
                <a:ext uri="{FF2B5EF4-FFF2-40B4-BE49-F238E27FC236}">
                  <a16:creationId xmlns:a16="http://schemas.microsoft.com/office/drawing/2014/main" id="{BD612851-8477-4DF6-BDF2-DE4D63BE843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49">
          <xdr14:nvContentPartPr>
            <xdr14:cNvPr id="2048" name="Ink 2047">
              <a:extLst>
                <a:ext uri="{FF2B5EF4-FFF2-40B4-BE49-F238E27FC236}">
                  <a16:creationId xmlns:a16="http://schemas.microsoft.com/office/drawing/2014/main" id="{46186513-C129-4D4A-848F-359E997FC8A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50">
          <xdr14:nvContentPartPr>
            <xdr14:cNvPr id="2049" name="Ink 2048">
              <a:extLst>
                <a:ext uri="{FF2B5EF4-FFF2-40B4-BE49-F238E27FC236}">
                  <a16:creationId xmlns:a16="http://schemas.microsoft.com/office/drawing/2014/main" id="{1DC9EA36-76B4-417B-A2FB-FCD096164F4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51">
          <xdr14:nvContentPartPr>
            <xdr14:cNvPr id="2050" name="Ink 2049">
              <a:extLst>
                <a:ext uri="{FF2B5EF4-FFF2-40B4-BE49-F238E27FC236}">
                  <a16:creationId xmlns:a16="http://schemas.microsoft.com/office/drawing/2014/main" id="{07F94F69-A425-4CA5-A288-1436219C259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52">
          <xdr14:nvContentPartPr>
            <xdr14:cNvPr id="2051" name="Ink 2050">
              <a:extLst>
                <a:ext uri="{FF2B5EF4-FFF2-40B4-BE49-F238E27FC236}">
                  <a16:creationId xmlns:a16="http://schemas.microsoft.com/office/drawing/2014/main" id="{FF758418-61F3-47A0-A283-A5705FC72A6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53">
          <xdr14:nvContentPartPr>
            <xdr14:cNvPr id="2052" name="Ink 2051">
              <a:extLst>
                <a:ext uri="{FF2B5EF4-FFF2-40B4-BE49-F238E27FC236}">
                  <a16:creationId xmlns:a16="http://schemas.microsoft.com/office/drawing/2014/main" id="{CB2EF9A7-87C7-4075-97F6-C93D6D7BFAA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2-12-08T08:51:24.1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19:44.1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5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0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6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0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6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0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6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0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6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0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0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0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0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0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0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5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5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8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8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8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8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8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8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5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5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5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4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4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4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4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5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5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5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5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5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5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5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5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5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5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5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6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6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6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5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6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6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7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7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7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7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7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5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8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8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8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8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8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8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8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8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8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8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9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8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9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8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9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8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9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8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9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8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9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8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9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9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9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9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9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9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9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9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19:44.1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6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0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9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0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9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0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9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0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9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0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9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0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9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0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0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0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0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0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0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0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6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0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0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0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0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0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0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1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1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1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6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1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1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1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1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6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6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4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4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4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4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5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5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5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5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5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5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5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5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5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5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6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6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6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6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6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7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7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7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7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7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8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8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8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8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8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8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8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8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8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8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9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8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9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8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9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8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9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8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9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8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9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8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9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9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9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9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9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9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9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9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02.5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0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9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0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9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0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9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0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9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0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9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0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9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0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0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0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0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0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0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0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0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0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0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0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0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0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0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1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1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1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1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1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1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1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4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4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4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4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5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5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5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5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5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5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5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5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5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5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6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6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6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6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6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7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7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7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7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7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8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8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8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8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8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8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8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8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8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8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9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8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9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8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9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8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9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8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9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8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9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8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9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9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9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9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9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9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9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9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02.5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0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9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0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9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0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9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0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9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0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9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0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9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0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0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0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0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0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0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0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0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0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0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0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0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0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0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1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1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1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1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1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1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1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4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4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5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4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4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4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4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5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5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5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5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5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5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5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5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5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5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5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6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6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6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5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6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6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7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7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7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7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7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5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8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8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8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8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8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8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8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8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8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8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5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9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8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9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8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9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8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9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8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9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8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9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8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9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9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9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9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9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9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9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9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02.5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5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0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9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0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9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0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9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0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9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0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9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0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9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0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0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0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0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0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0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0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0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5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0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0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0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0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0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0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1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1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1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5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1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1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1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1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5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5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4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4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4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4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5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5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5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5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6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5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5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5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5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5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5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6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6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6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6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6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6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7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7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7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7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7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6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8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8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8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8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8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8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8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8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8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8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6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9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8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9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8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9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8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9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8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9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8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9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8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9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9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9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9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9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9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9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9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02.5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6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0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9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0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9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0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9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0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9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0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9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0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9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0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0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0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0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0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0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0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0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0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0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0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0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0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0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1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1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1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1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1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1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1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4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4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4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4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5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5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5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5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5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5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5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5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5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5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6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6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6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6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6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7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7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7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7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7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8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8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8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8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8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8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8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8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8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8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9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8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9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8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9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8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9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8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9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8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9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8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9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9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9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9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9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9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9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9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02.5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0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9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0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9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0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9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0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9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0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9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0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9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0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0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0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0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0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0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0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0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0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0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0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0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0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0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1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1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1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1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1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1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1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4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4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4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4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5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5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5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5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5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5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5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5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5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5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6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6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6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6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6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7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7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7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7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7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8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8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8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8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8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8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8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8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8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8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8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9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8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9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8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9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8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9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8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9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8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9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8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9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9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9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9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9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9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9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9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02.5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8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0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9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0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9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0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9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0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9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0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9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0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9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0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0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0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0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0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0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0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0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8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0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0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0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0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0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0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1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1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1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8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1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1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1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1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8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8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9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4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4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4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4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5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5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5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5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9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5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5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5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5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5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5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6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6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6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9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6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6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7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7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7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7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7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9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8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8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8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8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8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8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8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8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8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8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9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9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8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9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8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9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8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9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8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9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8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9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8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9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9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9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9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9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9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9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9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02.5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9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0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9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0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9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0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9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0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9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0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9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0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9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0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0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0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0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0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0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0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0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9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0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0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0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0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0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0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1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1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1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9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1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1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1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1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9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9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0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4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4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4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4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5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5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5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5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0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5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5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5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5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5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5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6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6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6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0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6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6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7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7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7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7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7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0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8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8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8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8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8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8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8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8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8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8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0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9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8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9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8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9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8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9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8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9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8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9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8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9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9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9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9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9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9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9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9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02.5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0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0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9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0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9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0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9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0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9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0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9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0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9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0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0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0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0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0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0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0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0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0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0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0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0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0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0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0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1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1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1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0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1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1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1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1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0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0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1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4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4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4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4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5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5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5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5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1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5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5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5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5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5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5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6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6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6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1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6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6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7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7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7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7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7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8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8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8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8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8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8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8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8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8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8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1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9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8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9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8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9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8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9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8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9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8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9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8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9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9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9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9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9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9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9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9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2-12-08T08:51:24.8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82,'0'-14,"0"-17,0-5</inkml:trace>
</inkml:ink>
</file>

<file path=xl/ink/ink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18.3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1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0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9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0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9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0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9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0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9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0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9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0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9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0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0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0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0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0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0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0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0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0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0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0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0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0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0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1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1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1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1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1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1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1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1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1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4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18.3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18.3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18.3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4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4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4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4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5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5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5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5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5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18.3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5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5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5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5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5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6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6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6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6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18.3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6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18.3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18.3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7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7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7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7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8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7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8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18.3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8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8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8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8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8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8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8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8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8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9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8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9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8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9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8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9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8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9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8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9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18.3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9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9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9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9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9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9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9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9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9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0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9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0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9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0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9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0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9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0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9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0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2-12-08T08:51:26.3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18.3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0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0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0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0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0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0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0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0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0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1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0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1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0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1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0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0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1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0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1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18.3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1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1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18.3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18.3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4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18.3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4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4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4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5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5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5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5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5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5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18.3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5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5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5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5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6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6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6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6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6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1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7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7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7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7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8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7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8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1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8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8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8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8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8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8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8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8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8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9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8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9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8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9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8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9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8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9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8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9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9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9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9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9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9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9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9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9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9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0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9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0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9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0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9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0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9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0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9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0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04-04T11:12:51.69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30,'0'-5,"0"-6,0-2</inkml:trace>
</inkml:ink>
</file>

<file path=xl/ink/ink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1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0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0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0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0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0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0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0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0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0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1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0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1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0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1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0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0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1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0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1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1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1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1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4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4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4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4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5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5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5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5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5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5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5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5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5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5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6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6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6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6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6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7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7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7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7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8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7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8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8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8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8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8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8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8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8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8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8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9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8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9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8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9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8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9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8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9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8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9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9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9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9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9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9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9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9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9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9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0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9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0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9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0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9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0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9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0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9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0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17:23.89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0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0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0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0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0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0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0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0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0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1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0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1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0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1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0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0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1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0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1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1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1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8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8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8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8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8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8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9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9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9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9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9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9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9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9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9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9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0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0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0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0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0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0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0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0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0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0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1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1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1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1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1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1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1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7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7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7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7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7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8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8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8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8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4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8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4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8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8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4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8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4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8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5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8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5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9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5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9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5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9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5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9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5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9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5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9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5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9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5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9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5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9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9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6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18:41.7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0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6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0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6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0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6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0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6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0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0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0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0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0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0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8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8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8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8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8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8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9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9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9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9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9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9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9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9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9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9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0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0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0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0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0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0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0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0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0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1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1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1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1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1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1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1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7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7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7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7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7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8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8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8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8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4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8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4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8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8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4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8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4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8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5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8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5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9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5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9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5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9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5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9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5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9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5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9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5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9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5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9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5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9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9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6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18:41.7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0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6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0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6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0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6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0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6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0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0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0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0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0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0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8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8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8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8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8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8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9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9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9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9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9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9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9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9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9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9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0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0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0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0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0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0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0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0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0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0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1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1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1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1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1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1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1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7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7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7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7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7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8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8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8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8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4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8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4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8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8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4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8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4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8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5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8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5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9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5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9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5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9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5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9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5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9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5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9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5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9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5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9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5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9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9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6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19:44.1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0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6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0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6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0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6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0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6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0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0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0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0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0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0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8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8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8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8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8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8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9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9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9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9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9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9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9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9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9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9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0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0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0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0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0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0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0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0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0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0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1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1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1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1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1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1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1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7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7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7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7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7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8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8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8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8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4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8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4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8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8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4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8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4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8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5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8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5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9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5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9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5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9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5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9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5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9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5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9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5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9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5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9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5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9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9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6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19:44.1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0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6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0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6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0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6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0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6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0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0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0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0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0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0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8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8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8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8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8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8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9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9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9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9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9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9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9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9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9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9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0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0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4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0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0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0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0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0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0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0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0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1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1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4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1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1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1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1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1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4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7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7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7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7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7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4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8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8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8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8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4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8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4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8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8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4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8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4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8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5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8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5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5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9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5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9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5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9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5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9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5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9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5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9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5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9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5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9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5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9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9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6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1.bin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R24@ofwat.gov.uk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022B6-D8F3-4EE1-84F4-5FF2DCD61680}">
  <sheetPr>
    <tabColor theme="3" tint="0.59999389629810485"/>
    <pageSetUpPr fitToPage="1"/>
  </sheetPr>
  <dimension ref="A1:J69"/>
  <sheetViews>
    <sheetView showGridLines="0" tabSelected="1" zoomScale="80" zoomScaleNormal="80" workbookViewId="0"/>
  </sheetViews>
  <sheetFormatPr defaultColWidth="0" defaultRowHeight="13.35" customHeight="1" zeroHeight="1"/>
  <cols>
    <col min="1" max="1" width="11.6640625" style="21" customWidth="1"/>
    <col min="2" max="2" width="83.83203125" style="21" bestFit="1" customWidth="1"/>
    <col min="3" max="3" width="17.83203125" style="21" customWidth="1"/>
    <col min="4" max="10" width="11.6640625" style="21" customWidth="1"/>
    <col min="11" max="13" width="11.6640625" style="21" hidden="1" customWidth="1"/>
    <col min="14" max="16384" width="11.6640625" style="21" hidden="1"/>
  </cols>
  <sheetData>
    <row r="1" spans="1:10" ht="30.75">
      <c r="A1" s="1" t="e">
        <f ca="1" xml:space="preserve"> RIGHT(CELL("filename", $A$1), LEN(CELL("filename", $A$1)) - SEARCH("]", CELL("filename", $A$1)))</f>
        <v>#VALUE!</v>
      </c>
      <c r="B1" s="1"/>
      <c r="C1" s="15"/>
      <c r="D1" s="15"/>
      <c r="E1" s="15"/>
      <c r="F1" s="15"/>
      <c r="G1" s="15"/>
      <c r="H1" s="15"/>
      <c r="I1" s="15"/>
      <c r="J1" s="15"/>
    </row>
    <row r="2" spans="1:10" ht="13.15"/>
    <row r="3" spans="1:10" s="69" customFormat="1" ht="23.25">
      <c r="B3" s="146" t="s">
        <v>0</v>
      </c>
    </row>
    <row r="4" spans="1:10" ht="13.15"/>
    <row r="5" spans="1:10" ht="12.75">
      <c r="B5" s="21" t="s">
        <v>1</v>
      </c>
      <c r="C5" s="21" t="s">
        <v>2</v>
      </c>
    </row>
    <row r="6" spans="1:10" ht="13.15">
      <c r="B6" s="21" t="s">
        <v>3</v>
      </c>
      <c r="C6" s="80">
        <v>4</v>
      </c>
    </row>
    <row r="7" spans="1:10" ht="13.15">
      <c r="B7" s="21" t="s">
        <v>4</v>
      </c>
      <c r="C7" s="147" t="e">
        <f ca="1" xml:space="preserve"> MID(CELL("filename"), FIND("[", CELL("filename"), 1) + 1, FIND("]", CELL("filename"), 1) - FIND("[", CELL("filename"), 1) - 1)</f>
        <v>#VALUE!</v>
      </c>
    </row>
    <row r="8" spans="1:10" ht="13.15">
      <c r="B8" s="21" t="s">
        <v>5</v>
      </c>
      <c r="C8" s="315">
        <v>45611</v>
      </c>
    </row>
    <row r="9" spans="1:10" ht="13.15"/>
    <row r="10" spans="1:10" ht="13.15">
      <c r="B10" s="21" t="s">
        <v>6</v>
      </c>
      <c r="C10" s="73" t="s">
        <v>7</v>
      </c>
    </row>
    <row r="11" spans="1:10" ht="13.15"/>
    <row r="12" spans="1:10" ht="13.15">
      <c r="B12" s="21" t="s">
        <v>8</v>
      </c>
      <c r="C12" s="71"/>
    </row>
    <row r="13" spans="1:10" ht="13.15"/>
    <row r="14" spans="1:10" ht="13.15"/>
    <row r="15" spans="1:10" ht="13.15"/>
    <row r="16" spans="1:10" ht="13.15"/>
    <row r="17" ht="13.15"/>
    <row r="18" ht="13.15"/>
    <row r="19" ht="13.15"/>
    <row r="20" ht="13.15"/>
    <row r="21" ht="13.15"/>
    <row r="22" ht="13.15"/>
    <row r="23" ht="13.15"/>
    <row r="24" ht="13.15"/>
    <row r="25" ht="13.15"/>
    <row r="26" ht="13.15"/>
    <row r="27" ht="13.15"/>
    <row r="28" ht="13.15"/>
    <row r="29" ht="13.15"/>
    <row r="30" ht="13.15"/>
    <row r="31" ht="13.15"/>
    <row r="32" ht="13.15"/>
    <row r="33" spans="2:3" ht="13.15"/>
    <row r="34" spans="2:3" ht="13.15"/>
    <row r="35" spans="2:3" ht="13.15"/>
    <row r="36" spans="2:3" ht="13.15"/>
    <row r="37" spans="2:3" ht="13.15"/>
    <row r="38" spans="2:3" ht="13.15"/>
    <row r="39" spans="2:3" ht="13.15"/>
    <row r="40" spans="2:3" ht="13.35" customHeight="1">
      <c r="B40" s="63" t="str">
        <f>InpS!E142</f>
        <v>PR19 WINEP / NEP RCV adjustment in 2017-18 FYA (CPIH deflated) prices (WR)</v>
      </c>
      <c r="C40" s="88">
        <f ca="1">InpS!F142</f>
        <v>0</v>
      </c>
    </row>
    <row r="41" spans="2:3" ht="13.35" customHeight="1">
      <c r="B41" s="63" t="str">
        <f>InpS!E143</f>
        <v>PR19 WINEP / NEP RCV adjustment in 2017-18 FYA (CPIH deflated) prices (WN)</v>
      </c>
      <c r="C41" s="88">
        <f ca="1">InpS!F143</f>
        <v>-4.5043950051895978</v>
      </c>
    </row>
    <row r="42" spans="2:3" ht="13.35" customHeight="1">
      <c r="B42" s="63" t="str">
        <f>InpS!E144</f>
        <v>PR19 WINEP / NEP RCV adjustment in 2017-18 FYA (CPIH deflated) prices (WWN)</v>
      </c>
      <c r="C42" s="88">
        <f ca="1">InpS!F144</f>
        <v>107.031591116069</v>
      </c>
    </row>
    <row r="43" spans="2:3" ht="13.35" customHeight="1">
      <c r="B43" s="63" t="str">
        <f>InpS!E145</f>
        <v>PR19 WINEP / NEP RCV adjustment in 2017-18 FYA (CPIH deflated) prices (BR)</v>
      </c>
      <c r="C43" s="88">
        <f ca="1">InpS!F145</f>
        <v>0</v>
      </c>
    </row>
    <row r="44" spans="2:3" ht="13.35" customHeight="1">
      <c r="B44" s="63" t="str">
        <f>InpS!E146</f>
        <v>PR19 WINEP / NEP RCV adjustment in 2017-18 FYA (CPIH deflated) prices (ADDN1)</v>
      </c>
      <c r="C44" s="88">
        <f ca="1">InpS!F146</f>
        <v>0</v>
      </c>
    </row>
    <row r="45" spans="2:3" ht="13.35" customHeight="1">
      <c r="B45" s="63" t="str">
        <f>InpS!E147</f>
        <v>PR19 WINEP / NEP RCV adjustment in 2017-18 FYA (CPIH deflated) prices (ADDN2)</v>
      </c>
      <c r="C45" s="88" t="str">
        <f>InpS!F147</f>
        <v>n/a</v>
      </c>
    </row>
    <row r="46" spans="2:3" ht="13.35" customHeight="1"/>
    <row r="47" spans="2:3" ht="13.35" customHeight="1"/>
    <row r="48" spans="2:3" ht="13.35" customHeight="1"/>
    <row r="49" ht="13.35" customHeight="1"/>
    <row r="50" ht="13.35" customHeight="1"/>
    <row r="51" ht="13.35" customHeight="1"/>
    <row r="52" ht="13.35" customHeight="1"/>
    <row r="59" ht="13.35" customHeight="1"/>
    <row r="60" ht="13.35" customHeight="1"/>
    <row r="61" ht="13.35" customHeight="1"/>
    <row r="62" ht="13.35" customHeight="1"/>
    <row r="65" ht="13.35" customHeight="1"/>
    <row r="69" ht="13.35" customHeight="1"/>
  </sheetData>
  <hyperlinks>
    <hyperlink ref="C10" r:id="rId1" xr:uid="{00000000-0004-0000-0000-000000000000}"/>
  </hyperlinks>
  <pageMargins left="0.70866141732283472" right="0.70866141732283472" top="0.74803149606299213" bottom="0.74803149606299213" header="0.31496062992125984" footer="0.31496062992125984"/>
  <pageSetup paperSize="8" fitToHeight="0" orientation="landscape" r:id="rId2"/>
  <headerFooter>
    <oddHeader>&amp;L&amp;F&amp;C&amp;A</oddHeader>
    <oddFooter>&amp;LPrinted on &amp;D at &amp;T&amp;CPage &amp;P of &amp;N&amp;ROfwat</oddFooter>
  </headerFooter>
  <customProperties>
    <customPr name="MMSheetType" r:id="rId3"/>
  </customProperties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50C2A-09BE-4EC3-BC84-A69B624F4804}">
  <sheetPr>
    <pageSetUpPr fitToPage="1"/>
  </sheetPr>
  <dimension ref="A1:H103"/>
  <sheetViews>
    <sheetView zoomScale="80" zoomScaleNormal="80" workbookViewId="0"/>
  </sheetViews>
  <sheetFormatPr defaultColWidth="9.33203125" defaultRowHeight="13.5"/>
  <cols>
    <col min="1" max="1" width="11.6640625" style="167" bestFit="1" customWidth="1"/>
    <col min="2" max="2" width="71.6640625" style="167" bestFit="1" customWidth="1"/>
    <col min="3" max="3" width="42" style="167" bestFit="1" customWidth="1"/>
    <col min="4" max="4" width="11.1640625" style="167" bestFit="1" customWidth="1"/>
    <col min="5" max="16384" width="9.33203125" style="167"/>
  </cols>
  <sheetData>
    <row r="1" spans="1:4">
      <c r="A1" s="167" t="s">
        <v>594</v>
      </c>
      <c r="B1" s="167" t="s">
        <v>595</v>
      </c>
      <c r="C1" s="167" t="s">
        <v>596</v>
      </c>
      <c r="D1" s="167" t="s">
        <v>597</v>
      </c>
    </row>
    <row r="3" spans="1:4">
      <c r="A3" s="168" t="s">
        <v>98</v>
      </c>
      <c r="B3" s="169" t="s">
        <v>618</v>
      </c>
      <c r="C3" s="170" t="s">
        <v>619</v>
      </c>
      <c r="D3" s="170">
        <v>45.753224593819439</v>
      </c>
    </row>
    <row r="4" spans="1:4">
      <c r="A4" s="168" t="s">
        <v>98</v>
      </c>
      <c r="B4" s="169" t="s">
        <v>620</v>
      </c>
      <c r="C4" s="170" t="s">
        <v>621</v>
      </c>
      <c r="D4" s="170">
        <v>931.11277219814667</v>
      </c>
    </row>
    <row r="5" spans="1:4">
      <c r="A5" s="168" t="s">
        <v>98</v>
      </c>
      <c r="B5" s="169" t="s">
        <v>622</v>
      </c>
      <c r="C5" s="170" t="s">
        <v>623</v>
      </c>
      <c r="D5" s="170">
        <v>1232.6330318897353</v>
      </c>
    </row>
    <row r="6" spans="1:4">
      <c r="A6" s="168" t="s">
        <v>98</v>
      </c>
      <c r="B6" s="169" t="s">
        <v>624</v>
      </c>
      <c r="C6" s="170" t="s">
        <v>625</v>
      </c>
      <c r="D6" s="170">
        <v>58.828468684022241</v>
      </c>
    </row>
    <row r="7" spans="1:4">
      <c r="A7" s="168" t="s">
        <v>98</v>
      </c>
      <c r="B7" s="169" t="s">
        <v>626</v>
      </c>
      <c r="C7" s="170" t="s">
        <v>627</v>
      </c>
      <c r="D7" s="170">
        <v>0</v>
      </c>
    </row>
    <row r="9" spans="1:4">
      <c r="A9" s="168" t="s">
        <v>102</v>
      </c>
      <c r="B9" s="169" t="s">
        <v>618</v>
      </c>
      <c r="C9" s="170" t="s">
        <v>619</v>
      </c>
      <c r="D9" s="170">
        <v>122.13525250615579</v>
      </c>
    </row>
    <row r="10" spans="1:4">
      <c r="A10" s="168" t="s">
        <v>102</v>
      </c>
      <c r="B10" s="169" t="s">
        <v>620</v>
      </c>
      <c r="C10" s="170" t="s">
        <v>621</v>
      </c>
      <c r="D10" s="170">
        <v>443.44300746011015</v>
      </c>
    </row>
    <row r="11" spans="1:4">
      <c r="A11" s="168" t="s">
        <v>102</v>
      </c>
      <c r="B11" s="169" t="s">
        <v>622</v>
      </c>
      <c r="C11" s="170" t="s">
        <v>623</v>
      </c>
      <c r="D11" s="170">
        <v>511.41637966989299</v>
      </c>
    </row>
    <row r="12" spans="1:4">
      <c r="A12" s="168" t="s">
        <v>102</v>
      </c>
      <c r="B12" s="169" t="s">
        <v>624</v>
      </c>
      <c r="C12" s="170" t="s">
        <v>625</v>
      </c>
      <c r="D12" s="170">
        <v>38.974033536292964</v>
      </c>
    </row>
    <row r="13" spans="1:4">
      <c r="A13" s="168" t="s">
        <v>102</v>
      </c>
      <c r="B13" s="169" t="s">
        <v>626</v>
      </c>
      <c r="C13" s="170" t="s">
        <v>627</v>
      </c>
      <c r="D13" s="170">
        <v>0</v>
      </c>
    </row>
    <row r="15" spans="1:4">
      <c r="A15" s="168" t="s">
        <v>126</v>
      </c>
      <c r="B15" s="169" t="s">
        <v>618</v>
      </c>
      <c r="C15" s="170" t="s">
        <v>619</v>
      </c>
      <c r="D15" s="170">
        <v>6.1819168519336749</v>
      </c>
    </row>
    <row r="16" spans="1:4">
      <c r="A16" s="168" t="s">
        <v>126</v>
      </c>
      <c r="B16" s="169" t="s">
        <v>620</v>
      </c>
      <c r="C16" s="170" t="s">
        <v>621</v>
      </c>
      <c r="D16" s="170">
        <v>26.899561617553662</v>
      </c>
    </row>
    <row r="17" spans="1:7">
      <c r="A17" s="168" t="s">
        <v>126</v>
      </c>
      <c r="B17" s="169" t="s">
        <v>622</v>
      </c>
      <c r="C17" s="170" t="s">
        <v>623</v>
      </c>
      <c r="D17" s="170">
        <v>10.665234722687433</v>
      </c>
    </row>
    <row r="18" spans="1:7">
      <c r="A18" s="168" t="s">
        <v>126</v>
      </c>
      <c r="B18" s="169" t="s">
        <v>624</v>
      </c>
      <c r="C18" s="170" t="s">
        <v>625</v>
      </c>
      <c r="D18" s="170">
        <v>0</v>
      </c>
    </row>
    <row r="19" spans="1:7">
      <c r="A19" s="168" t="s">
        <v>126</v>
      </c>
      <c r="B19" s="169" t="s">
        <v>626</v>
      </c>
      <c r="C19" s="170" t="s">
        <v>627</v>
      </c>
      <c r="D19" s="170">
        <v>0</v>
      </c>
    </row>
    <row r="21" spans="1:7">
      <c r="A21" s="168" t="s">
        <v>104</v>
      </c>
      <c r="B21" s="169" t="s">
        <v>618</v>
      </c>
      <c r="C21" s="170" t="s">
        <v>619</v>
      </c>
      <c r="D21" s="170">
        <v>26.837047534228091</v>
      </c>
    </row>
    <row r="22" spans="1:7">
      <c r="A22" s="168" t="s">
        <v>104</v>
      </c>
      <c r="B22" s="169" t="s">
        <v>620</v>
      </c>
      <c r="C22" s="170" t="s">
        <v>621</v>
      </c>
      <c r="D22" s="170">
        <v>502.44223203618748</v>
      </c>
    </row>
    <row r="23" spans="1:7">
      <c r="A23" s="168" t="s">
        <v>104</v>
      </c>
      <c r="B23" s="169" t="s">
        <v>622</v>
      </c>
      <c r="C23" s="170" t="s">
        <v>623</v>
      </c>
      <c r="D23" s="170">
        <v>545.62013638803683</v>
      </c>
    </row>
    <row r="24" spans="1:7">
      <c r="A24" s="168" t="s">
        <v>104</v>
      </c>
      <c r="B24" s="169" t="s">
        <v>624</v>
      </c>
      <c r="C24" s="170" t="s">
        <v>625</v>
      </c>
      <c r="D24" s="170">
        <v>45.6091639940039</v>
      </c>
    </row>
    <row r="25" spans="1:7">
      <c r="A25" s="168" t="s">
        <v>104</v>
      </c>
      <c r="B25" s="169" t="s">
        <v>626</v>
      </c>
      <c r="C25" s="170" t="s">
        <v>627</v>
      </c>
      <c r="D25" s="170">
        <v>0</v>
      </c>
    </row>
    <row r="27" spans="1:7">
      <c r="A27" s="168" t="s">
        <v>128</v>
      </c>
      <c r="B27" s="169" t="s">
        <v>618</v>
      </c>
      <c r="C27" s="170" t="s">
        <v>619</v>
      </c>
      <c r="D27" s="170">
        <v>99.16590703699876</v>
      </c>
    </row>
    <row r="28" spans="1:7">
      <c r="A28" s="168" t="s">
        <v>128</v>
      </c>
      <c r="B28" s="169" t="s">
        <v>620</v>
      </c>
      <c r="C28" s="170" t="s">
        <v>621</v>
      </c>
      <c r="D28" s="170">
        <v>864.20831690705859</v>
      </c>
    </row>
    <row r="29" spans="1:7">
      <c r="A29" s="168" t="s">
        <v>128</v>
      </c>
      <c r="B29" s="169" t="s">
        <v>622</v>
      </c>
      <c r="C29" s="170" t="s">
        <v>623</v>
      </c>
      <c r="D29" s="170">
        <v>1039.5443695434071</v>
      </c>
    </row>
    <row r="30" spans="1:7">
      <c r="A30" s="168" t="s">
        <v>128</v>
      </c>
      <c r="B30" s="169" t="s">
        <v>624</v>
      </c>
      <c r="C30" s="170" t="s">
        <v>625</v>
      </c>
      <c r="D30" s="170">
        <v>165.92304415917474</v>
      </c>
    </row>
    <row r="31" spans="1:7">
      <c r="A31" s="168" t="s">
        <v>128</v>
      </c>
      <c r="B31" s="169" t="s">
        <v>626</v>
      </c>
      <c r="C31" s="170" t="s">
        <v>627</v>
      </c>
      <c r="D31" s="170">
        <v>0</v>
      </c>
    </row>
    <row r="32" spans="1:7">
      <c r="G32" s="172"/>
    </row>
    <row r="33" spans="1:8">
      <c r="A33" s="168" t="s">
        <v>116</v>
      </c>
      <c r="B33" s="169" t="s">
        <v>618</v>
      </c>
      <c r="C33" s="171" t="s">
        <v>619</v>
      </c>
      <c r="D33" s="171">
        <v>14.330500318201258</v>
      </c>
      <c r="G33" s="170"/>
      <c r="H33" s="171"/>
    </row>
    <row r="34" spans="1:8">
      <c r="A34" s="168" t="s">
        <v>116</v>
      </c>
      <c r="B34" s="169" t="s">
        <v>620</v>
      </c>
      <c r="C34" s="171" t="s">
        <v>621</v>
      </c>
      <c r="D34" s="171">
        <v>300.38048624259795</v>
      </c>
      <c r="G34" s="170"/>
      <c r="H34" s="171"/>
    </row>
    <row r="35" spans="1:8">
      <c r="A35" s="168" t="s">
        <v>116</v>
      </c>
      <c r="B35" s="169" t="s">
        <v>622</v>
      </c>
      <c r="C35" s="171" t="s">
        <v>623</v>
      </c>
      <c r="D35" s="171">
        <v>331.07657530458977</v>
      </c>
      <c r="G35" s="170"/>
      <c r="H35" s="171"/>
    </row>
    <row r="36" spans="1:8">
      <c r="A36" s="168" t="s">
        <v>116</v>
      </c>
      <c r="B36" s="169" t="s">
        <v>624</v>
      </c>
      <c r="C36" s="171" t="s">
        <v>625</v>
      </c>
      <c r="D36" s="171">
        <v>20.165820401997333</v>
      </c>
      <c r="G36" s="170"/>
      <c r="H36" s="171"/>
    </row>
    <row r="37" spans="1:8">
      <c r="A37" s="168" t="s">
        <v>116</v>
      </c>
      <c r="B37" s="169" t="s">
        <v>626</v>
      </c>
      <c r="C37" s="171" t="s">
        <v>627</v>
      </c>
      <c r="D37" s="171">
        <v>0</v>
      </c>
      <c r="G37" s="170"/>
      <c r="H37" s="171"/>
    </row>
    <row r="39" spans="1:8">
      <c r="A39" s="168" t="s">
        <v>110</v>
      </c>
      <c r="B39" s="169" t="s">
        <v>618</v>
      </c>
      <c r="C39" s="170" t="s">
        <v>619</v>
      </c>
      <c r="D39" s="170">
        <v>61.564319159344151</v>
      </c>
    </row>
    <row r="40" spans="1:8">
      <c r="A40" s="168" t="s">
        <v>110</v>
      </c>
      <c r="B40" s="169" t="s">
        <v>620</v>
      </c>
      <c r="C40" s="170" t="s">
        <v>621</v>
      </c>
      <c r="D40" s="170">
        <v>429.44578404781265</v>
      </c>
    </row>
    <row r="41" spans="1:8">
      <c r="A41" s="168" t="s">
        <v>110</v>
      </c>
      <c r="B41" s="169" t="s">
        <v>622</v>
      </c>
      <c r="C41" s="170" t="s">
        <v>623</v>
      </c>
      <c r="D41" s="170">
        <v>981.06071657240955</v>
      </c>
    </row>
    <row r="42" spans="1:8">
      <c r="A42" s="168" t="s">
        <v>110</v>
      </c>
      <c r="B42" s="169" t="s">
        <v>624</v>
      </c>
      <c r="C42" s="170" t="s">
        <v>625</v>
      </c>
      <c r="D42" s="170">
        <v>72.577019372117988</v>
      </c>
    </row>
    <row r="43" spans="1:8">
      <c r="A43" s="168" t="s">
        <v>110</v>
      </c>
      <c r="B43" s="169" t="s">
        <v>626</v>
      </c>
      <c r="C43" s="170" t="s">
        <v>627</v>
      </c>
      <c r="D43" s="170">
        <v>0</v>
      </c>
    </row>
    <row r="45" spans="1:8">
      <c r="A45" s="168" t="s">
        <v>118</v>
      </c>
      <c r="B45" s="169" t="s">
        <v>618</v>
      </c>
      <c r="C45" s="170" t="s">
        <v>619</v>
      </c>
      <c r="D45" s="170">
        <v>238.16751818500836</v>
      </c>
    </row>
    <row r="46" spans="1:8">
      <c r="A46" s="168" t="s">
        <v>118</v>
      </c>
      <c r="B46" s="169" t="s">
        <v>620</v>
      </c>
      <c r="C46" s="170" t="s">
        <v>621</v>
      </c>
      <c r="D46" s="170">
        <v>2151.3799672478144</v>
      </c>
    </row>
    <row r="47" spans="1:8">
      <c r="A47" s="168" t="s">
        <v>118</v>
      </c>
      <c r="B47" s="169" t="s">
        <v>622</v>
      </c>
      <c r="C47" s="170" t="s">
        <v>623</v>
      </c>
      <c r="D47" s="170">
        <v>1689.7857360723237</v>
      </c>
    </row>
    <row r="48" spans="1:8">
      <c r="A48" s="168" t="s">
        <v>118</v>
      </c>
      <c r="B48" s="169" t="s">
        <v>624</v>
      </c>
      <c r="C48" s="170" t="s">
        <v>625</v>
      </c>
      <c r="D48" s="170">
        <v>298.58554510604154</v>
      </c>
    </row>
    <row r="49" spans="1:4">
      <c r="A49" s="168" t="s">
        <v>118</v>
      </c>
      <c r="B49" s="169" t="s">
        <v>626</v>
      </c>
      <c r="C49" s="170" t="s">
        <v>627</v>
      </c>
      <c r="D49" s="170">
        <v>-339.2068458164207</v>
      </c>
    </row>
    <row r="51" spans="1:4">
      <c r="A51" s="168" t="s">
        <v>120</v>
      </c>
      <c r="B51" s="169" t="s">
        <v>618</v>
      </c>
      <c r="C51" s="170" t="s">
        <v>619</v>
      </c>
      <c r="D51" s="170">
        <v>95.114536888473253</v>
      </c>
    </row>
    <row r="52" spans="1:4">
      <c r="A52" s="168" t="s">
        <v>120</v>
      </c>
      <c r="B52" s="169" t="s">
        <v>620</v>
      </c>
      <c r="C52" s="170" t="s">
        <v>621</v>
      </c>
      <c r="D52" s="170">
        <v>517.03801581616165</v>
      </c>
    </row>
    <row r="53" spans="1:4">
      <c r="A53" s="168" t="s">
        <v>120</v>
      </c>
      <c r="B53" s="169" t="s">
        <v>622</v>
      </c>
      <c r="C53" s="170" t="s">
        <v>623</v>
      </c>
      <c r="D53" s="170">
        <v>1168.526639307132</v>
      </c>
    </row>
    <row r="54" spans="1:4">
      <c r="A54" s="168" t="s">
        <v>120</v>
      </c>
      <c r="B54" s="169" t="s">
        <v>624</v>
      </c>
      <c r="C54" s="170" t="s">
        <v>625</v>
      </c>
      <c r="D54" s="170">
        <v>128.2843891790433</v>
      </c>
    </row>
    <row r="55" spans="1:4">
      <c r="A55" s="168" t="s">
        <v>120</v>
      </c>
      <c r="B55" s="169" t="s">
        <v>626</v>
      </c>
      <c r="C55" s="170" t="s">
        <v>627</v>
      </c>
      <c r="D55" s="170">
        <v>0</v>
      </c>
    </row>
    <row r="57" spans="1:4">
      <c r="A57" s="168" t="s">
        <v>122</v>
      </c>
      <c r="B57" s="169" t="s">
        <v>618</v>
      </c>
      <c r="C57" s="170" t="s">
        <v>619</v>
      </c>
      <c r="D57" s="170">
        <v>24.346962943849409</v>
      </c>
    </row>
    <row r="58" spans="1:4">
      <c r="A58" s="168" t="s">
        <v>122</v>
      </c>
      <c r="B58" s="169" t="s">
        <v>620</v>
      </c>
      <c r="C58" s="170" t="s">
        <v>621</v>
      </c>
      <c r="D58" s="170">
        <v>128.75964884826925</v>
      </c>
    </row>
    <row r="59" spans="1:4">
      <c r="A59" s="168" t="s">
        <v>122</v>
      </c>
      <c r="B59" s="169" t="s">
        <v>622</v>
      </c>
      <c r="C59" s="170" t="s">
        <v>623</v>
      </c>
      <c r="D59" s="170">
        <v>677.86035711538989</v>
      </c>
    </row>
    <row r="60" spans="1:4">
      <c r="A60" s="168" t="s">
        <v>122</v>
      </c>
      <c r="B60" s="169" t="s">
        <v>624</v>
      </c>
      <c r="C60" s="170" t="s">
        <v>625</v>
      </c>
      <c r="D60" s="170">
        <v>25.908544133474461</v>
      </c>
    </row>
    <row r="61" spans="1:4">
      <c r="A61" s="168" t="s">
        <v>122</v>
      </c>
      <c r="B61" s="169" t="s">
        <v>626</v>
      </c>
      <c r="C61" s="170" t="s">
        <v>627</v>
      </c>
      <c r="D61" s="170">
        <v>0</v>
      </c>
    </row>
    <row r="63" spans="1:4">
      <c r="A63" s="168" t="s">
        <v>124</v>
      </c>
      <c r="B63" s="169" t="s">
        <v>618</v>
      </c>
      <c r="C63" s="170" t="s">
        <v>619</v>
      </c>
      <c r="D63" s="170">
        <v>37.294739342321407</v>
      </c>
    </row>
    <row r="64" spans="1:4">
      <c r="A64" s="168" t="s">
        <v>124</v>
      </c>
      <c r="B64" s="169" t="s">
        <v>620</v>
      </c>
      <c r="C64" s="170" t="s">
        <v>621</v>
      </c>
      <c r="D64" s="170">
        <v>346.59004176972087</v>
      </c>
    </row>
    <row r="65" spans="1:4">
      <c r="A65" s="168" t="s">
        <v>124</v>
      </c>
      <c r="B65" s="169" t="s">
        <v>622</v>
      </c>
      <c r="C65" s="170" t="s">
        <v>623</v>
      </c>
      <c r="D65" s="170">
        <v>1032.9568469842156</v>
      </c>
    </row>
    <row r="66" spans="1:4">
      <c r="A66" s="168" t="s">
        <v>124</v>
      </c>
      <c r="B66" s="169" t="s">
        <v>624</v>
      </c>
      <c r="C66" s="170" t="s">
        <v>625</v>
      </c>
      <c r="D66" s="170">
        <v>100.1014805659081</v>
      </c>
    </row>
    <row r="67" spans="1:4">
      <c r="A67" s="168" t="s">
        <v>124</v>
      </c>
      <c r="B67" s="169" t="s">
        <v>626</v>
      </c>
      <c r="C67" s="170" t="s">
        <v>627</v>
      </c>
      <c r="D67" s="170">
        <v>0</v>
      </c>
    </row>
    <row r="69" spans="1:4">
      <c r="A69" s="168" t="s">
        <v>96</v>
      </c>
      <c r="B69" s="169" t="s">
        <v>618</v>
      </c>
      <c r="C69" s="170" t="s">
        <v>619</v>
      </c>
      <c r="D69" s="170">
        <v>145.34636692935891</v>
      </c>
    </row>
    <row r="70" spans="1:4">
      <c r="A70" s="168" t="s">
        <v>96</v>
      </c>
      <c r="B70" s="169" t="s">
        <v>620</v>
      </c>
      <c r="C70" s="170" t="s">
        <v>621</v>
      </c>
      <c r="D70" s="170">
        <v>371.81375227062716</v>
      </c>
    </row>
    <row r="71" spans="1:4">
      <c r="A71" s="168" t="s">
        <v>96</v>
      </c>
      <c r="B71" s="169" t="s">
        <v>622</v>
      </c>
      <c r="C71" s="170" t="s">
        <v>623</v>
      </c>
      <c r="D71" s="170">
        <v>0</v>
      </c>
    </row>
    <row r="72" spans="1:4">
      <c r="A72" s="168" t="s">
        <v>96</v>
      </c>
      <c r="B72" s="169" t="s">
        <v>624</v>
      </c>
      <c r="C72" s="170" t="s">
        <v>625</v>
      </c>
      <c r="D72" s="170">
        <v>0</v>
      </c>
    </row>
    <row r="73" spans="1:4">
      <c r="A73" s="168" t="s">
        <v>96</v>
      </c>
      <c r="B73" s="169" t="s">
        <v>626</v>
      </c>
      <c r="C73" s="170" t="s">
        <v>627</v>
      </c>
      <c r="D73" s="170">
        <v>0</v>
      </c>
    </row>
    <row r="75" spans="1:4">
      <c r="A75" s="168" t="s">
        <v>100</v>
      </c>
      <c r="B75" s="169" t="s">
        <v>618</v>
      </c>
      <c r="C75" s="170" t="s">
        <v>619</v>
      </c>
      <c r="D75" s="170">
        <v>15.340610955116862</v>
      </c>
    </row>
    <row r="76" spans="1:4">
      <c r="A76" s="168" t="s">
        <v>100</v>
      </c>
      <c r="B76" s="169" t="s">
        <v>620</v>
      </c>
      <c r="C76" s="170" t="s">
        <v>621</v>
      </c>
      <c r="D76" s="170">
        <v>79.463164702607813</v>
      </c>
    </row>
    <row r="77" spans="1:4">
      <c r="A77" s="168" t="s">
        <v>100</v>
      </c>
      <c r="B77" s="169" t="s">
        <v>622</v>
      </c>
      <c r="C77" s="170" t="s">
        <v>623</v>
      </c>
      <c r="D77" s="170">
        <v>0</v>
      </c>
    </row>
    <row r="78" spans="1:4">
      <c r="A78" s="168" t="s">
        <v>100</v>
      </c>
      <c r="B78" s="169" t="s">
        <v>624</v>
      </c>
      <c r="C78" s="170" t="s">
        <v>625</v>
      </c>
      <c r="D78" s="170">
        <v>0</v>
      </c>
    </row>
    <row r="79" spans="1:4">
      <c r="A79" s="168" t="s">
        <v>100</v>
      </c>
      <c r="B79" s="169" t="s">
        <v>626</v>
      </c>
      <c r="C79" s="170" t="s">
        <v>627</v>
      </c>
      <c r="D79" s="170">
        <v>0</v>
      </c>
    </row>
    <row r="81" spans="1:4">
      <c r="A81" s="168" t="s">
        <v>106</v>
      </c>
      <c r="B81" s="169" t="s">
        <v>618</v>
      </c>
      <c r="C81" s="170" t="s">
        <v>619</v>
      </c>
      <c r="D81" s="170">
        <v>5.5522420298672621</v>
      </c>
    </row>
    <row r="82" spans="1:4">
      <c r="A82" s="168" t="s">
        <v>106</v>
      </c>
      <c r="B82" s="169" t="s">
        <v>620</v>
      </c>
      <c r="C82" s="170" t="s">
        <v>621</v>
      </c>
      <c r="D82" s="170">
        <v>39.183836569323098</v>
      </c>
    </row>
    <row r="83" spans="1:4">
      <c r="A83" s="168" t="s">
        <v>106</v>
      </c>
      <c r="B83" s="169" t="s">
        <v>622</v>
      </c>
      <c r="C83" s="170" t="s">
        <v>623</v>
      </c>
      <c r="D83" s="170">
        <v>0</v>
      </c>
    </row>
    <row r="84" spans="1:4">
      <c r="A84" s="168" t="s">
        <v>106</v>
      </c>
      <c r="B84" s="169" t="s">
        <v>624</v>
      </c>
      <c r="C84" s="170" t="s">
        <v>625</v>
      </c>
      <c r="D84" s="170">
        <v>0</v>
      </c>
    </row>
    <row r="85" spans="1:4">
      <c r="A85" s="168" t="s">
        <v>106</v>
      </c>
      <c r="B85" s="169" t="s">
        <v>626</v>
      </c>
      <c r="C85" s="170" t="s">
        <v>627</v>
      </c>
      <c r="D85" s="170">
        <v>59.975468092456097</v>
      </c>
    </row>
    <row r="87" spans="1:4">
      <c r="A87" s="168" t="s">
        <v>112</v>
      </c>
      <c r="B87" s="169" t="s">
        <v>618</v>
      </c>
      <c r="C87" s="170" t="s">
        <v>619</v>
      </c>
      <c r="D87" s="170">
        <v>40.114517388601037</v>
      </c>
    </row>
    <row r="88" spans="1:4">
      <c r="A88" s="168" t="s">
        <v>112</v>
      </c>
      <c r="B88" s="169" t="s">
        <v>620</v>
      </c>
      <c r="C88" s="170" t="s">
        <v>621</v>
      </c>
      <c r="D88" s="170">
        <v>198.68344980401565</v>
      </c>
    </row>
    <row r="89" spans="1:4">
      <c r="A89" s="168" t="s">
        <v>112</v>
      </c>
      <c r="B89" s="169" t="s">
        <v>622</v>
      </c>
      <c r="C89" s="170" t="s">
        <v>623</v>
      </c>
      <c r="D89" s="170">
        <v>0</v>
      </c>
    </row>
    <row r="90" spans="1:4">
      <c r="A90" s="168" t="s">
        <v>112</v>
      </c>
      <c r="B90" s="169" t="s">
        <v>624</v>
      </c>
      <c r="C90" s="170" t="s">
        <v>625</v>
      </c>
      <c r="D90" s="170">
        <v>0</v>
      </c>
    </row>
    <row r="91" spans="1:4">
      <c r="A91" s="168" t="s">
        <v>112</v>
      </c>
      <c r="B91" s="169" t="s">
        <v>626</v>
      </c>
      <c r="C91" s="170" t="s">
        <v>627</v>
      </c>
      <c r="D91" s="170">
        <v>0</v>
      </c>
    </row>
    <row r="93" spans="1:4">
      <c r="A93" s="168" t="s">
        <v>114</v>
      </c>
      <c r="B93" s="169" t="s">
        <v>618</v>
      </c>
      <c r="C93" s="170" t="s">
        <v>619</v>
      </c>
      <c r="D93" s="170">
        <v>16.8478291419237</v>
      </c>
    </row>
    <row r="94" spans="1:4">
      <c r="A94" s="168" t="s">
        <v>114</v>
      </c>
      <c r="B94" s="169" t="s">
        <v>620</v>
      </c>
      <c r="C94" s="170" t="s">
        <v>621</v>
      </c>
      <c r="D94" s="170">
        <v>145.40536101209457</v>
      </c>
    </row>
    <row r="95" spans="1:4">
      <c r="A95" s="168" t="s">
        <v>114</v>
      </c>
      <c r="B95" s="169" t="s">
        <v>622</v>
      </c>
      <c r="C95" s="170" t="s">
        <v>623</v>
      </c>
      <c r="D95" s="170">
        <v>0</v>
      </c>
    </row>
    <row r="96" spans="1:4">
      <c r="A96" s="168" t="s">
        <v>114</v>
      </c>
      <c r="B96" s="169" t="s">
        <v>624</v>
      </c>
      <c r="C96" s="170" t="s">
        <v>625</v>
      </c>
      <c r="D96" s="170">
        <v>0</v>
      </c>
    </row>
    <row r="97" spans="1:4">
      <c r="A97" s="168" t="s">
        <v>114</v>
      </c>
      <c r="B97" s="169" t="s">
        <v>626</v>
      </c>
      <c r="C97" s="170" t="s">
        <v>627</v>
      </c>
      <c r="D97" s="170">
        <v>0</v>
      </c>
    </row>
    <row r="99" spans="1:4">
      <c r="A99" s="168" t="s">
        <v>108</v>
      </c>
      <c r="B99" s="169" t="s">
        <v>618</v>
      </c>
      <c r="C99" s="170" t="s">
        <v>619</v>
      </c>
      <c r="D99" s="170">
        <v>3.8178285775857077</v>
      </c>
    </row>
    <row r="100" spans="1:4">
      <c r="A100" s="168" t="s">
        <v>108</v>
      </c>
      <c r="B100" s="169" t="s">
        <v>620</v>
      </c>
      <c r="C100" s="170" t="s">
        <v>621</v>
      </c>
      <c r="D100" s="170">
        <v>88.174424623680807</v>
      </c>
    </row>
    <row r="101" spans="1:4">
      <c r="A101" s="168" t="s">
        <v>108</v>
      </c>
      <c r="B101" s="169" t="s">
        <v>622</v>
      </c>
      <c r="C101" s="170" t="s">
        <v>623</v>
      </c>
      <c r="D101" s="170">
        <v>0</v>
      </c>
    </row>
    <row r="102" spans="1:4">
      <c r="A102" s="168" t="s">
        <v>108</v>
      </c>
      <c r="B102" s="169" t="s">
        <v>624</v>
      </c>
      <c r="C102" s="170" t="s">
        <v>625</v>
      </c>
      <c r="D102" s="170">
        <v>0</v>
      </c>
    </row>
    <row r="103" spans="1:4">
      <c r="A103" s="168" t="s">
        <v>108</v>
      </c>
      <c r="B103" s="169" t="s">
        <v>626</v>
      </c>
      <c r="C103" s="170" t="s">
        <v>627</v>
      </c>
      <c r="D103" s="170">
        <v>0</v>
      </c>
    </row>
  </sheetData>
  <pageMargins left="0.70866141732283472" right="0.70866141732283472" top="0.74803149606299213" bottom="0.74803149606299213" header="0.31496062992125984" footer="0.31496062992125984"/>
  <pageSetup paperSize="8" fitToHeight="0" orientation="landscape" r:id="rId1"/>
  <headerFooter>
    <oddHeader>&amp;L&amp;F&amp;C&amp;A</oddHeader>
    <oddFooter>&amp;LPrinted on &amp;D at &amp;T&amp;CPage &amp;P of &amp;N&amp;ROfwat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0FE07-5A3B-476B-9590-73D2FF8A656B}">
  <sheetPr>
    <pageSetUpPr fitToPage="1"/>
  </sheetPr>
  <dimension ref="A1:H103"/>
  <sheetViews>
    <sheetView zoomScale="80" zoomScaleNormal="80" workbookViewId="0"/>
  </sheetViews>
  <sheetFormatPr defaultColWidth="9.33203125" defaultRowHeight="13.5"/>
  <cols>
    <col min="1" max="1" width="13.5" style="167" bestFit="1" customWidth="1"/>
    <col min="2" max="2" width="83.6640625" style="167" bestFit="1" customWidth="1"/>
    <col min="3" max="3" width="60.6640625" style="167" bestFit="1" customWidth="1"/>
    <col min="4" max="4" width="11" style="167" bestFit="1" customWidth="1"/>
    <col min="5" max="16384" width="9.33203125" style="167"/>
  </cols>
  <sheetData>
    <row r="1" spans="1:4">
      <c r="A1" s="167" t="s">
        <v>594</v>
      </c>
      <c r="B1" s="167" t="s">
        <v>595</v>
      </c>
      <c r="C1" s="167" t="s">
        <v>596</v>
      </c>
      <c r="D1" s="167" t="s">
        <v>597</v>
      </c>
    </row>
    <row r="3" spans="1:4">
      <c r="A3" s="168" t="s">
        <v>98</v>
      </c>
      <c r="B3" s="169" t="s">
        <v>628</v>
      </c>
      <c r="C3" s="170" t="s">
        <v>629</v>
      </c>
      <c r="D3" s="170">
        <v>0</v>
      </c>
    </row>
    <row r="4" spans="1:4">
      <c r="A4" s="168" t="s">
        <v>98</v>
      </c>
      <c r="B4" s="169" t="s">
        <v>630</v>
      </c>
      <c r="C4" s="170" t="s">
        <v>631</v>
      </c>
      <c r="D4" s="170">
        <v>0</v>
      </c>
    </row>
    <row r="5" spans="1:4">
      <c r="A5" s="168" t="s">
        <v>98</v>
      </c>
      <c r="B5" s="169" t="s">
        <v>632</v>
      </c>
      <c r="C5" s="170" t="s">
        <v>633</v>
      </c>
      <c r="D5" s="170">
        <v>0</v>
      </c>
    </row>
    <row r="6" spans="1:4">
      <c r="A6" s="168" t="s">
        <v>98</v>
      </c>
      <c r="B6" s="169" t="s">
        <v>634</v>
      </c>
      <c r="C6" s="170" t="s">
        <v>635</v>
      </c>
      <c r="D6" s="170">
        <v>0</v>
      </c>
    </row>
    <row r="7" spans="1:4">
      <c r="A7" s="168" t="s">
        <v>98</v>
      </c>
      <c r="B7" s="169" t="s">
        <v>636</v>
      </c>
      <c r="C7" s="170" t="s">
        <v>637</v>
      </c>
      <c r="D7" s="170">
        <v>0</v>
      </c>
    </row>
    <row r="9" spans="1:4">
      <c r="A9" s="168" t="s">
        <v>102</v>
      </c>
      <c r="B9" s="169" t="s">
        <v>628</v>
      </c>
      <c r="C9" s="170" t="s">
        <v>629</v>
      </c>
      <c r="D9" s="170">
        <v>0</v>
      </c>
    </row>
    <row r="10" spans="1:4">
      <c r="A10" s="168" t="s">
        <v>102</v>
      </c>
      <c r="B10" s="169" t="s">
        <v>630</v>
      </c>
      <c r="C10" s="170" t="s">
        <v>631</v>
      </c>
      <c r="D10" s="170">
        <v>0</v>
      </c>
    </row>
    <row r="11" spans="1:4">
      <c r="A11" s="168" t="s">
        <v>102</v>
      </c>
      <c r="B11" s="169" t="s">
        <v>632</v>
      </c>
      <c r="C11" s="170" t="s">
        <v>633</v>
      </c>
      <c r="D11" s="170">
        <v>0</v>
      </c>
    </row>
    <row r="12" spans="1:4">
      <c r="A12" s="168" t="s">
        <v>102</v>
      </c>
      <c r="B12" s="169" t="s">
        <v>634</v>
      </c>
      <c r="C12" s="170" t="s">
        <v>635</v>
      </c>
      <c r="D12" s="170">
        <v>0</v>
      </c>
    </row>
    <row r="13" spans="1:4">
      <c r="A13" s="168" t="s">
        <v>102</v>
      </c>
      <c r="B13" s="169" t="s">
        <v>636</v>
      </c>
      <c r="C13" s="170" t="s">
        <v>637</v>
      </c>
      <c r="D13" s="170">
        <v>0</v>
      </c>
    </row>
    <row r="15" spans="1:4">
      <c r="A15" s="168" t="s">
        <v>126</v>
      </c>
      <c r="B15" s="169" t="s">
        <v>628</v>
      </c>
      <c r="C15" s="170" t="s">
        <v>629</v>
      </c>
      <c r="D15" s="170">
        <v>0</v>
      </c>
    </row>
    <row r="16" spans="1:4">
      <c r="A16" s="168" t="s">
        <v>126</v>
      </c>
      <c r="B16" s="169" t="s">
        <v>630</v>
      </c>
      <c r="C16" s="170" t="s">
        <v>631</v>
      </c>
      <c r="D16" s="170">
        <v>0</v>
      </c>
    </row>
    <row r="17" spans="1:7">
      <c r="A17" s="168" t="s">
        <v>126</v>
      </c>
      <c r="B17" s="169" t="s">
        <v>632</v>
      </c>
      <c r="C17" s="170" t="s">
        <v>633</v>
      </c>
      <c r="D17" s="170">
        <v>0</v>
      </c>
    </row>
    <row r="18" spans="1:7">
      <c r="A18" s="168" t="s">
        <v>126</v>
      </c>
      <c r="B18" s="169" t="s">
        <v>634</v>
      </c>
      <c r="C18" s="170" t="s">
        <v>635</v>
      </c>
      <c r="D18" s="170">
        <v>0</v>
      </c>
    </row>
    <row r="19" spans="1:7">
      <c r="A19" s="168" t="s">
        <v>126</v>
      </c>
      <c r="B19" s="169" t="s">
        <v>636</v>
      </c>
      <c r="C19" s="170" t="s">
        <v>637</v>
      </c>
      <c r="D19" s="170">
        <v>0</v>
      </c>
    </row>
    <row r="21" spans="1:7">
      <c r="A21" s="168" t="s">
        <v>104</v>
      </c>
      <c r="B21" s="169" t="s">
        <v>628</v>
      </c>
      <c r="C21" s="170" t="s">
        <v>629</v>
      </c>
      <c r="D21" s="170">
        <v>0</v>
      </c>
    </row>
    <row r="22" spans="1:7">
      <c r="A22" s="168" t="s">
        <v>104</v>
      </c>
      <c r="B22" s="169" t="s">
        <v>630</v>
      </c>
      <c r="C22" s="170" t="s">
        <v>631</v>
      </c>
      <c r="D22" s="170">
        <v>0</v>
      </c>
    </row>
    <row r="23" spans="1:7">
      <c r="A23" s="168" t="s">
        <v>104</v>
      </c>
      <c r="B23" s="169" t="s">
        <v>632</v>
      </c>
      <c r="C23" s="170" t="s">
        <v>633</v>
      </c>
      <c r="D23" s="170">
        <v>0</v>
      </c>
    </row>
    <row r="24" spans="1:7">
      <c r="A24" s="168" t="s">
        <v>104</v>
      </c>
      <c r="B24" s="169" t="s">
        <v>634</v>
      </c>
      <c r="C24" s="170" t="s">
        <v>635</v>
      </c>
      <c r="D24" s="170">
        <v>0</v>
      </c>
    </row>
    <row r="25" spans="1:7">
      <c r="A25" s="168" t="s">
        <v>104</v>
      </c>
      <c r="B25" s="169" t="s">
        <v>636</v>
      </c>
      <c r="C25" s="170" t="s">
        <v>637</v>
      </c>
      <c r="D25" s="170">
        <v>0</v>
      </c>
    </row>
    <row r="27" spans="1:7">
      <c r="A27" s="168" t="s">
        <v>128</v>
      </c>
      <c r="B27" s="169" t="s">
        <v>628</v>
      </c>
      <c r="C27" s="170" t="s">
        <v>629</v>
      </c>
      <c r="D27" s="170">
        <v>0</v>
      </c>
    </row>
    <row r="28" spans="1:7">
      <c r="A28" s="168" t="s">
        <v>128</v>
      </c>
      <c r="B28" s="169" t="s">
        <v>630</v>
      </c>
      <c r="C28" s="170" t="s">
        <v>631</v>
      </c>
      <c r="D28" s="170">
        <v>0</v>
      </c>
    </row>
    <row r="29" spans="1:7">
      <c r="A29" s="168" t="s">
        <v>128</v>
      </c>
      <c r="B29" s="169" t="s">
        <v>632</v>
      </c>
      <c r="C29" s="170" t="s">
        <v>633</v>
      </c>
      <c r="D29" s="170">
        <v>0</v>
      </c>
    </row>
    <row r="30" spans="1:7">
      <c r="A30" s="168" t="s">
        <v>128</v>
      </c>
      <c r="B30" s="169" t="s">
        <v>634</v>
      </c>
      <c r="C30" s="170" t="s">
        <v>635</v>
      </c>
      <c r="D30" s="170">
        <v>0</v>
      </c>
    </row>
    <row r="31" spans="1:7">
      <c r="A31" s="168" t="s">
        <v>128</v>
      </c>
      <c r="B31" s="169" t="s">
        <v>636</v>
      </c>
      <c r="C31" s="170" t="s">
        <v>637</v>
      </c>
      <c r="D31" s="170">
        <v>0</v>
      </c>
    </row>
    <row r="32" spans="1:7">
      <c r="G32" s="172"/>
    </row>
    <row r="33" spans="1:8">
      <c r="A33" s="168" t="s">
        <v>116</v>
      </c>
      <c r="B33" s="169" t="s">
        <v>628</v>
      </c>
      <c r="C33" s="171" t="s">
        <v>629</v>
      </c>
      <c r="D33" s="171">
        <v>0</v>
      </c>
      <c r="G33" s="170"/>
      <c r="H33" s="171"/>
    </row>
    <row r="34" spans="1:8">
      <c r="A34" s="168" t="s">
        <v>116</v>
      </c>
      <c r="B34" s="169" t="s">
        <v>630</v>
      </c>
      <c r="C34" s="171" t="s">
        <v>631</v>
      </c>
      <c r="D34" s="171">
        <v>1.2069382943915856</v>
      </c>
      <c r="G34" s="170"/>
      <c r="H34" s="171"/>
    </row>
    <row r="35" spans="1:8">
      <c r="A35" s="168" t="s">
        <v>116</v>
      </c>
      <c r="B35" s="169" t="s">
        <v>632</v>
      </c>
      <c r="C35" s="171" t="s">
        <v>633</v>
      </c>
      <c r="D35" s="171">
        <v>1.4481498864144116</v>
      </c>
      <c r="G35" s="170"/>
      <c r="H35" s="171"/>
    </row>
    <row r="36" spans="1:8">
      <c r="A36" s="168" t="s">
        <v>116</v>
      </c>
      <c r="B36" s="169" t="s">
        <v>634</v>
      </c>
      <c r="C36" s="171" t="s">
        <v>635</v>
      </c>
      <c r="D36" s="171">
        <v>0</v>
      </c>
      <c r="G36" s="170"/>
      <c r="H36" s="171"/>
    </row>
    <row r="37" spans="1:8">
      <c r="A37" s="168" t="s">
        <v>116</v>
      </c>
      <c r="B37" s="169" t="s">
        <v>636</v>
      </c>
      <c r="C37" s="171" t="s">
        <v>637</v>
      </c>
      <c r="D37" s="171">
        <v>0</v>
      </c>
      <c r="G37" s="170"/>
      <c r="H37" s="171"/>
    </row>
    <row r="39" spans="1:8">
      <c r="A39" s="168" t="s">
        <v>110</v>
      </c>
      <c r="B39" s="169" t="s">
        <v>628</v>
      </c>
      <c r="C39" s="170" t="s">
        <v>629</v>
      </c>
      <c r="D39" s="170">
        <v>0</v>
      </c>
    </row>
    <row r="40" spans="1:8">
      <c r="A40" s="168" t="s">
        <v>110</v>
      </c>
      <c r="B40" s="169" t="s">
        <v>630</v>
      </c>
      <c r="C40" s="170" t="s">
        <v>631</v>
      </c>
      <c r="D40" s="170">
        <v>0</v>
      </c>
    </row>
    <row r="41" spans="1:8">
      <c r="A41" s="168" t="s">
        <v>110</v>
      </c>
      <c r="B41" s="169" t="s">
        <v>632</v>
      </c>
      <c r="C41" s="170" t="s">
        <v>633</v>
      </c>
      <c r="D41" s="170">
        <v>0</v>
      </c>
    </row>
    <row r="42" spans="1:8">
      <c r="A42" s="168" t="s">
        <v>110</v>
      </c>
      <c r="B42" s="169" t="s">
        <v>634</v>
      </c>
      <c r="C42" s="170" t="s">
        <v>635</v>
      </c>
      <c r="D42" s="170">
        <v>0</v>
      </c>
    </row>
    <row r="43" spans="1:8">
      <c r="A43" s="168" t="s">
        <v>110</v>
      </c>
      <c r="B43" s="169" t="s">
        <v>636</v>
      </c>
      <c r="C43" s="170" t="s">
        <v>637</v>
      </c>
      <c r="D43" s="170">
        <v>0</v>
      </c>
    </row>
    <row r="45" spans="1:8">
      <c r="A45" s="168" t="s">
        <v>118</v>
      </c>
      <c r="B45" s="169" t="s">
        <v>628</v>
      </c>
      <c r="C45" s="170" t="s">
        <v>629</v>
      </c>
      <c r="D45" s="170">
        <v>0</v>
      </c>
    </row>
    <row r="46" spans="1:8">
      <c r="A46" s="168" t="s">
        <v>118</v>
      </c>
      <c r="B46" s="169" t="s">
        <v>630</v>
      </c>
      <c r="C46" s="170" t="s">
        <v>631</v>
      </c>
      <c r="D46" s="170">
        <v>0</v>
      </c>
    </row>
    <row r="47" spans="1:8">
      <c r="A47" s="168" t="s">
        <v>118</v>
      </c>
      <c r="B47" s="169" t="s">
        <v>632</v>
      </c>
      <c r="C47" s="170" t="s">
        <v>633</v>
      </c>
      <c r="D47" s="170">
        <v>0</v>
      </c>
    </row>
    <row r="48" spans="1:8">
      <c r="A48" s="168" t="s">
        <v>118</v>
      </c>
      <c r="B48" s="169" t="s">
        <v>634</v>
      </c>
      <c r="C48" s="170" t="s">
        <v>635</v>
      </c>
      <c r="D48" s="170">
        <v>0</v>
      </c>
    </row>
    <row r="49" spans="1:4">
      <c r="A49" s="168" t="s">
        <v>118</v>
      </c>
      <c r="B49" s="169" t="s">
        <v>636</v>
      </c>
      <c r="C49" s="170" t="s">
        <v>637</v>
      </c>
      <c r="D49" s="170">
        <v>0</v>
      </c>
    </row>
    <row r="51" spans="1:4">
      <c r="A51" s="168" t="s">
        <v>120</v>
      </c>
      <c r="B51" s="169" t="s">
        <v>628</v>
      </c>
      <c r="C51" s="170" t="s">
        <v>629</v>
      </c>
      <c r="D51" s="170">
        <v>0</v>
      </c>
    </row>
    <row r="52" spans="1:4">
      <c r="A52" s="168" t="s">
        <v>120</v>
      </c>
      <c r="B52" s="169" t="s">
        <v>630</v>
      </c>
      <c r="C52" s="170" t="s">
        <v>631</v>
      </c>
      <c r="D52" s="170">
        <v>0</v>
      </c>
    </row>
    <row r="53" spans="1:4">
      <c r="A53" s="168" t="s">
        <v>120</v>
      </c>
      <c r="B53" s="169" t="s">
        <v>632</v>
      </c>
      <c r="C53" s="170" t="s">
        <v>633</v>
      </c>
      <c r="D53" s="170">
        <v>0</v>
      </c>
    </row>
    <row r="54" spans="1:4">
      <c r="A54" s="168" t="s">
        <v>120</v>
      </c>
      <c r="B54" s="169" t="s">
        <v>634</v>
      </c>
      <c r="C54" s="170" t="s">
        <v>635</v>
      </c>
      <c r="D54" s="170">
        <v>0</v>
      </c>
    </row>
    <row r="55" spans="1:4">
      <c r="A55" s="168" t="s">
        <v>120</v>
      </c>
      <c r="B55" s="169" t="s">
        <v>636</v>
      </c>
      <c r="C55" s="170" t="s">
        <v>637</v>
      </c>
      <c r="D55" s="170">
        <v>0</v>
      </c>
    </row>
    <row r="57" spans="1:4">
      <c r="A57" s="168" t="s">
        <v>122</v>
      </c>
      <c r="B57" s="169" t="s">
        <v>628</v>
      </c>
      <c r="C57" s="170" t="s">
        <v>629</v>
      </c>
      <c r="D57" s="170">
        <v>0</v>
      </c>
    </row>
    <row r="58" spans="1:4">
      <c r="A58" s="168" t="s">
        <v>122</v>
      </c>
      <c r="B58" s="169" t="s">
        <v>630</v>
      </c>
      <c r="C58" s="170" t="s">
        <v>631</v>
      </c>
      <c r="D58" s="170">
        <v>0</v>
      </c>
    </row>
    <row r="59" spans="1:4">
      <c r="A59" s="168" t="s">
        <v>122</v>
      </c>
      <c r="B59" s="169" t="s">
        <v>632</v>
      </c>
      <c r="C59" s="170" t="s">
        <v>633</v>
      </c>
      <c r="D59" s="170">
        <v>0</v>
      </c>
    </row>
    <row r="60" spans="1:4">
      <c r="A60" s="168" t="s">
        <v>122</v>
      </c>
      <c r="B60" s="169" t="s">
        <v>634</v>
      </c>
      <c r="C60" s="170" t="s">
        <v>635</v>
      </c>
      <c r="D60" s="170">
        <v>0</v>
      </c>
    </row>
    <row r="61" spans="1:4">
      <c r="A61" s="168" t="s">
        <v>122</v>
      </c>
      <c r="B61" s="169" t="s">
        <v>636</v>
      </c>
      <c r="C61" s="170" t="s">
        <v>637</v>
      </c>
      <c r="D61" s="170">
        <v>0</v>
      </c>
    </row>
    <row r="63" spans="1:4">
      <c r="A63" s="168" t="s">
        <v>124</v>
      </c>
      <c r="B63" s="169" t="s">
        <v>628</v>
      </c>
      <c r="C63" s="170" t="s">
        <v>629</v>
      </c>
      <c r="D63" s="170">
        <v>0</v>
      </c>
    </row>
    <row r="64" spans="1:4">
      <c r="A64" s="168" t="s">
        <v>124</v>
      </c>
      <c r="B64" s="169" t="s">
        <v>630</v>
      </c>
      <c r="C64" s="170" t="s">
        <v>631</v>
      </c>
      <c r="D64" s="170">
        <v>0</v>
      </c>
    </row>
    <row r="65" spans="1:4">
      <c r="A65" s="168" t="s">
        <v>124</v>
      </c>
      <c r="B65" s="169" t="s">
        <v>632</v>
      </c>
      <c r="C65" s="170" t="s">
        <v>633</v>
      </c>
      <c r="D65" s="170">
        <v>0</v>
      </c>
    </row>
    <row r="66" spans="1:4">
      <c r="A66" s="168" t="s">
        <v>124</v>
      </c>
      <c r="B66" s="169" t="s">
        <v>634</v>
      </c>
      <c r="C66" s="170" t="s">
        <v>635</v>
      </c>
      <c r="D66" s="170">
        <v>0</v>
      </c>
    </row>
    <row r="67" spans="1:4">
      <c r="A67" s="168" t="s">
        <v>124</v>
      </c>
      <c r="B67" s="169" t="s">
        <v>636</v>
      </c>
      <c r="C67" s="170" t="s">
        <v>637</v>
      </c>
      <c r="D67" s="170">
        <v>0</v>
      </c>
    </row>
    <row r="69" spans="1:4">
      <c r="A69" s="168" t="s">
        <v>96</v>
      </c>
      <c r="B69" s="169" t="s">
        <v>628</v>
      </c>
      <c r="C69" s="170" t="s">
        <v>629</v>
      </c>
      <c r="D69" s="170">
        <v>0</v>
      </c>
    </row>
    <row r="70" spans="1:4">
      <c r="A70" s="168" t="s">
        <v>96</v>
      </c>
      <c r="B70" s="169" t="s">
        <v>630</v>
      </c>
      <c r="C70" s="170" t="s">
        <v>631</v>
      </c>
      <c r="D70" s="170">
        <v>0</v>
      </c>
    </row>
    <row r="71" spans="1:4">
      <c r="A71" s="168" t="s">
        <v>96</v>
      </c>
      <c r="B71" s="169" t="s">
        <v>632</v>
      </c>
      <c r="C71" s="170" t="s">
        <v>633</v>
      </c>
      <c r="D71" s="170">
        <v>0</v>
      </c>
    </row>
    <row r="72" spans="1:4">
      <c r="A72" s="168" t="s">
        <v>96</v>
      </c>
      <c r="B72" s="169" t="s">
        <v>634</v>
      </c>
      <c r="C72" s="170" t="s">
        <v>635</v>
      </c>
      <c r="D72" s="170">
        <v>0</v>
      </c>
    </row>
    <row r="73" spans="1:4">
      <c r="A73" s="168" t="s">
        <v>96</v>
      </c>
      <c r="B73" s="169" t="s">
        <v>636</v>
      </c>
      <c r="C73" s="170" t="s">
        <v>637</v>
      </c>
      <c r="D73" s="170">
        <v>0</v>
      </c>
    </row>
    <row r="75" spans="1:4">
      <c r="A75" s="168" t="s">
        <v>100</v>
      </c>
      <c r="B75" s="169" t="s">
        <v>628</v>
      </c>
      <c r="C75" s="170" t="s">
        <v>629</v>
      </c>
      <c r="D75" s="170">
        <v>0</v>
      </c>
    </row>
    <row r="76" spans="1:4">
      <c r="A76" s="168" t="s">
        <v>100</v>
      </c>
      <c r="B76" s="169" t="s">
        <v>630</v>
      </c>
      <c r="C76" s="170" t="s">
        <v>631</v>
      </c>
      <c r="D76" s="170">
        <v>0</v>
      </c>
    </row>
    <row r="77" spans="1:4">
      <c r="A77" s="168" t="s">
        <v>100</v>
      </c>
      <c r="B77" s="169" t="s">
        <v>632</v>
      </c>
      <c r="C77" s="170" t="s">
        <v>633</v>
      </c>
      <c r="D77" s="170">
        <v>0</v>
      </c>
    </row>
    <row r="78" spans="1:4">
      <c r="A78" s="168" t="s">
        <v>100</v>
      </c>
      <c r="B78" s="169" t="s">
        <v>634</v>
      </c>
      <c r="C78" s="170" t="s">
        <v>635</v>
      </c>
      <c r="D78" s="170">
        <v>0</v>
      </c>
    </row>
    <row r="79" spans="1:4">
      <c r="A79" s="168" t="s">
        <v>100</v>
      </c>
      <c r="B79" s="169" t="s">
        <v>636</v>
      </c>
      <c r="C79" s="170" t="s">
        <v>637</v>
      </c>
      <c r="D79" s="170">
        <v>0</v>
      </c>
    </row>
    <row r="81" spans="1:4">
      <c r="A81" s="168" t="s">
        <v>106</v>
      </c>
      <c r="B81" s="169" t="s">
        <v>628</v>
      </c>
      <c r="C81" s="170" t="s">
        <v>629</v>
      </c>
      <c r="D81" s="170">
        <v>0</v>
      </c>
    </row>
    <row r="82" spans="1:4">
      <c r="A82" s="168" t="s">
        <v>106</v>
      </c>
      <c r="B82" s="169" t="s">
        <v>630</v>
      </c>
      <c r="C82" s="170" t="s">
        <v>631</v>
      </c>
      <c r="D82" s="170">
        <v>0</v>
      </c>
    </row>
    <row r="83" spans="1:4">
      <c r="A83" s="168" t="s">
        <v>106</v>
      </c>
      <c r="B83" s="169" t="s">
        <v>632</v>
      </c>
      <c r="C83" s="170" t="s">
        <v>633</v>
      </c>
      <c r="D83" s="170">
        <v>0</v>
      </c>
    </row>
    <row r="84" spans="1:4">
      <c r="A84" s="168" t="s">
        <v>106</v>
      </c>
      <c r="B84" s="169" t="s">
        <v>634</v>
      </c>
      <c r="C84" s="170" t="s">
        <v>635</v>
      </c>
      <c r="D84" s="170">
        <v>0</v>
      </c>
    </row>
    <row r="85" spans="1:4">
      <c r="A85" s="168" t="s">
        <v>106</v>
      </c>
      <c r="B85" s="169" t="s">
        <v>636</v>
      </c>
      <c r="C85" s="170" t="s">
        <v>637</v>
      </c>
      <c r="D85" s="170">
        <v>0</v>
      </c>
    </row>
    <row r="87" spans="1:4">
      <c r="A87" s="168" t="s">
        <v>112</v>
      </c>
      <c r="B87" s="169" t="s">
        <v>628</v>
      </c>
      <c r="C87" s="170" t="s">
        <v>629</v>
      </c>
      <c r="D87" s="170">
        <v>0</v>
      </c>
    </row>
    <row r="88" spans="1:4">
      <c r="A88" s="168" t="s">
        <v>112</v>
      </c>
      <c r="B88" s="169" t="s">
        <v>630</v>
      </c>
      <c r="C88" s="170" t="s">
        <v>631</v>
      </c>
      <c r="D88" s="170">
        <v>0</v>
      </c>
    </row>
    <row r="89" spans="1:4">
      <c r="A89" s="168" t="s">
        <v>112</v>
      </c>
      <c r="B89" s="169" t="s">
        <v>632</v>
      </c>
      <c r="C89" s="170" t="s">
        <v>633</v>
      </c>
      <c r="D89" s="170">
        <v>0</v>
      </c>
    </row>
    <row r="90" spans="1:4">
      <c r="A90" s="168" t="s">
        <v>112</v>
      </c>
      <c r="B90" s="169" t="s">
        <v>634</v>
      </c>
      <c r="C90" s="170" t="s">
        <v>635</v>
      </c>
      <c r="D90" s="170">
        <v>0</v>
      </c>
    </row>
    <row r="91" spans="1:4">
      <c r="A91" s="168" t="s">
        <v>112</v>
      </c>
      <c r="B91" s="169" t="s">
        <v>636</v>
      </c>
      <c r="C91" s="170" t="s">
        <v>637</v>
      </c>
      <c r="D91" s="170">
        <v>0</v>
      </c>
    </row>
    <row r="93" spans="1:4">
      <c r="A93" s="168" t="s">
        <v>114</v>
      </c>
      <c r="B93" s="169" t="s">
        <v>628</v>
      </c>
      <c r="C93" s="170" t="s">
        <v>629</v>
      </c>
      <c r="D93" s="170">
        <v>0</v>
      </c>
    </row>
    <row r="94" spans="1:4">
      <c r="A94" s="168" t="s">
        <v>114</v>
      </c>
      <c r="B94" s="169" t="s">
        <v>630</v>
      </c>
      <c r="C94" s="170" t="s">
        <v>631</v>
      </c>
      <c r="D94" s="170">
        <v>0</v>
      </c>
    </row>
    <row r="95" spans="1:4">
      <c r="A95" s="168" t="s">
        <v>114</v>
      </c>
      <c r="B95" s="169" t="s">
        <v>632</v>
      </c>
      <c r="C95" s="170" t="s">
        <v>633</v>
      </c>
      <c r="D95" s="170">
        <v>0</v>
      </c>
    </row>
    <row r="96" spans="1:4">
      <c r="A96" s="168" t="s">
        <v>114</v>
      </c>
      <c r="B96" s="169" t="s">
        <v>634</v>
      </c>
      <c r="C96" s="170" t="s">
        <v>635</v>
      </c>
      <c r="D96" s="170">
        <v>0</v>
      </c>
    </row>
    <row r="97" spans="1:4">
      <c r="A97" s="168" t="s">
        <v>114</v>
      </c>
      <c r="B97" s="169" t="s">
        <v>636</v>
      </c>
      <c r="C97" s="170" t="s">
        <v>637</v>
      </c>
      <c r="D97" s="170">
        <v>0</v>
      </c>
    </row>
    <row r="99" spans="1:4">
      <c r="A99" s="168" t="s">
        <v>108</v>
      </c>
      <c r="B99" s="169" t="s">
        <v>628</v>
      </c>
      <c r="C99" s="170" t="s">
        <v>629</v>
      </c>
      <c r="D99" s="170">
        <v>0</v>
      </c>
    </row>
    <row r="100" spans="1:4">
      <c r="A100" s="168" t="s">
        <v>108</v>
      </c>
      <c r="B100" s="169" t="s">
        <v>630</v>
      </c>
      <c r="C100" s="170" t="s">
        <v>631</v>
      </c>
      <c r="D100" s="170">
        <v>0</v>
      </c>
    </row>
    <row r="101" spans="1:4">
      <c r="A101" s="168" t="s">
        <v>108</v>
      </c>
      <c r="B101" s="169" t="s">
        <v>632</v>
      </c>
      <c r="C101" s="170" t="s">
        <v>633</v>
      </c>
      <c r="D101" s="170">
        <v>0</v>
      </c>
    </row>
    <row r="102" spans="1:4">
      <c r="A102" s="168" t="s">
        <v>108</v>
      </c>
      <c r="B102" s="169" t="s">
        <v>634</v>
      </c>
      <c r="C102" s="170" t="s">
        <v>635</v>
      </c>
      <c r="D102" s="170">
        <v>0</v>
      </c>
    </row>
    <row r="103" spans="1:4">
      <c r="A103" s="168" t="s">
        <v>108</v>
      </c>
      <c r="B103" s="169" t="s">
        <v>636</v>
      </c>
      <c r="C103" s="170" t="s">
        <v>637</v>
      </c>
      <c r="D103" s="170">
        <v>0</v>
      </c>
    </row>
  </sheetData>
  <pageMargins left="0.70866141732283472" right="0.70866141732283472" top="0.74803149606299213" bottom="0.74803149606299213" header="0.31496062992125984" footer="0.31496062992125984"/>
  <pageSetup paperSize="8" fitToHeight="0" orientation="landscape" r:id="rId1"/>
  <headerFooter>
    <oddHeader>&amp;L&amp;F&amp;C&amp;A</oddHeader>
    <oddFooter>&amp;LPrinted on &amp;D at &amp;T&amp;CPage &amp;P of &amp;N&amp;ROfwat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DEBA5-3CC1-479C-AC3A-72CB1A6CA898}">
  <sheetPr>
    <pageSetUpPr fitToPage="1"/>
  </sheetPr>
  <dimension ref="A2:H442"/>
  <sheetViews>
    <sheetView zoomScale="80" zoomScaleNormal="80" workbookViewId="0"/>
  </sheetViews>
  <sheetFormatPr defaultColWidth="9.33203125" defaultRowHeight="14.25"/>
  <cols>
    <col min="1" max="1" width="20.83203125" style="203" bestFit="1" customWidth="1"/>
    <col min="2" max="2" width="35" style="203" bestFit="1" customWidth="1"/>
    <col min="3" max="3" width="143.6640625" style="203" bestFit="1" customWidth="1"/>
    <col min="4" max="4" width="9.33203125" style="203"/>
    <col min="5" max="5" width="21.5" style="203" customWidth="1"/>
    <col min="6" max="7" width="9.33203125" style="203"/>
    <col min="8" max="8" width="19.83203125" style="203" bestFit="1" customWidth="1"/>
    <col min="9" max="16384" width="9.33203125" style="203"/>
  </cols>
  <sheetData>
    <row r="2" spans="1:7">
      <c r="C2" s="204" t="s">
        <v>638</v>
      </c>
      <c r="E2" s="256" t="s">
        <v>639</v>
      </c>
    </row>
    <row r="4" spans="1:7">
      <c r="A4" s="239" t="s">
        <v>640</v>
      </c>
      <c r="B4" s="239" t="s">
        <v>641</v>
      </c>
      <c r="C4" s="205" t="s">
        <v>642</v>
      </c>
      <c r="D4" s="205" t="s">
        <v>643</v>
      </c>
      <c r="E4" s="205" t="s">
        <v>644</v>
      </c>
      <c r="F4" s="239" t="s">
        <v>645</v>
      </c>
      <c r="G4" s="239" t="s">
        <v>646</v>
      </c>
    </row>
    <row r="5" spans="1:7">
      <c r="A5" s="239" t="s">
        <v>640</v>
      </c>
      <c r="B5" s="239" t="s">
        <v>641</v>
      </c>
      <c r="C5" s="205" t="s">
        <v>642</v>
      </c>
      <c r="D5" s="205" t="s">
        <v>643</v>
      </c>
      <c r="E5" s="205" t="s">
        <v>644</v>
      </c>
      <c r="F5" s="239" t="s">
        <v>647</v>
      </c>
      <c r="G5" s="239" t="s">
        <v>647</v>
      </c>
    </row>
    <row r="6" spans="1:7">
      <c r="A6" s="203" t="s">
        <v>98</v>
      </c>
      <c r="B6" s="203" t="s">
        <v>648</v>
      </c>
      <c r="C6" s="203" t="s">
        <v>649</v>
      </c>
      <c r="D6" s="203" t="s">
        <v>172</v>
      </c>
      <c r="E6" s="203" t="s">
        <v>650</v>
      </c>
      <c r="F6" s="240">
        <v>0</v>
      </c>
      <c r="G6" s="241" t="s">
        <v>173</v>
      </c>
    </row>
    <row r="7" spans="1:7">
      <c r="A7" s="203" t="s">
        <v>98</v>
      </c>
      <c r="B7" s="203" t="s">
        <v>651</v>
      </c>
      <c r="C7" s="203" t="s">
        <v>652</v>
      </c>
      <c r="D7" s="203" t="s">
        <v>172</v>
      </c>
      <c r="E7" s="203" t="s">
        <v>650</v>
      </c>
      <c r="F7" s="240">
        <v>0</v>
      </c>
      <c r="G7" s="241" t="s">
        <v>173</v>
      </c>
    </row>
    <row r="8" spans="1:7">
      <c r="A8" s="203" t="s">
        <v>98</v>
      </c>
      <c r="B8" s="203" t="s">
        <v>653</v>
      </c>
      <c r="C8" s="203" t="s">
        <v>654</v>
      </c>
      <c r="D8" s="203" t="s">
        <v>172</v>
      </c>
      <c r="E8" s="203" t="s">
        <v>650</v>
      </c>
      <c r="F8" s="240">
        <v>0</v>
      </c>
      <c r="G8" s="241" t="s">
        <v>173</v>
      </c>
    </row>
    <row r="9" spans="1:7">
      <c r="A9" s="203" t="s">
        <v>98</v>
      </c>
      <c r="B9" s="203" t="s">
        <v>655</v>
      </c>
      <c r="C9" s="203" t="s">
        <v>656</v>
      </c>
      <c r="D9" s="203" t="s">
        <v>172</v>
      </c>
      <c r="E9" s="203" t="s">
        <v>650</v>
      </c>
      <c r="F9" s="240">
        <v>0</v>
      </c>
      <c r="G9" s="241" t="s">
        <v>173</v>
      </c>
    </row>
    <row r="10" spans="1:7">
      <c r="A10" s="203" t="s">
        <v>98</v>
      </c>
      <c r="B10" s="203" t="s">
        <v>657</v>
      </c>
      <c r="C10" s="203" t="s">
        <v>658</v>
      </c>
      <c r="D10" s="203" t="s">
        <v>172</v>
      </c>
      <c r="E10" s="203" t="s">
        <v>650</v>
      </c>
      <c r="F10" s="240">
        <v>12.9783836530051</v>
      </c>
      <c r="G10" s="241" t="s">
        <v>173</v>
      </c>
    </row>
    <row r="11" spans="1:7">
      <c r="A11" s="203" t="s">
        <v>98</v>
      </c>
      <c r="B11" s="203" t="s">
        <v>659</v>
      </c>
      <c r="C11" s="203" t="s">
        <v>660</v>
      </c>
      <c r="D11" s="203" t="s">
        <v>172</v>
      </c>
      <c r="E11" s="203" t="s">
        <v>650</v>
      </c>
      <c r="F11" s="240">
        <v>-5.8729569898240896</v>
      </c>
      <c r="G11" s="241" t="s">
        <v>173</v>
      </c>
    </row>
    <row r="12" spans="1:7">
      <c r="A12" s="203" t="s">
        <v>98</v>
      </c>
      <c r="B12" s="203" t="s">
        <v>661</v>
      </c>
      <c r="C12" s="203" t="s">
        <v>662</v>
      </c>
      <c r="D12" s="203" t="s">
        <v>172</v>
      </c>
      <c r="E12" s="203" t="s">
        <v>650</v>
      </c>
      <c r="F12" s="240">
        <v>0</v>
      </c>
      <c r="G12" s="241" t="s">
        <v>173</v>
      </c>
    </row>
    <row r="13" spans="1:7">
      <c r="A13" s="203" t="s">
        <v>98</v>
      </c>
      <c r="B13" s="203" t="s">
        <v>349</v>
      </c>
      <c r="C13" s="203" t="s">
        <v>350</v>
      </c>
      <c r="D13" s="203" t="s">
        <v>172</v>
      </c>
      <c r="E13" s="203" t="s">
        <v>650</v>
      </c>
      <c r="F13" s="240">
        <v>-3.6042849343045601E-2</v>
      </c>
      <c r="G13" s="241" t="s">
        <v>173</v>
      </c>
    </row>
    <row r="14" spans="1:7">
      <c r="A14" s="203" t="s">
        <v>98</v>
      </c>
      <c r="B14" s="203" t="s">
        <v>663</v>
      </c>
      <c r="C14" s="203" t="s">
        <v>664</v>
      </c>
      <c r="D14" s="203" t="s">
        <v>172</v>
      </c>
      <c r="E14" s="203" t="s">
        <v>650</v>
      </c>
      <c r="F14" s="240">
        <v>-0.52535516814814998</v>
      </c>
      <c r="G14" s="241" t="s">
        <v>173</v>
      </c>
    </row>
    <row r="15" spans="1:7">
      <c r="A15" s="203" t="s">
        <v>98</v>
      </c>
      <c r="B15" s="203" t="s">
        <v>665</v>
      </c>
      <c r="C15" s="203" t="s">
        <v>666</v>
      </c>
      <c r="D15" s="203" t="s">
        <v>172</v>
      </c>
      <c r="E15" s="203" t="s">
        <v>650</v>
      </c>
      <c r="F15" s="240">
        <v>0</v>
      </c>
      <c r="G15" s="241" t="s">
        <v>173</v>
      </c>
    </row>
    <row r="16" spans="1:7">
      <c r="A16" s="203" t="s">
        <v>98</v>
      </c>
      <c r="B16" s="203" t="s">
        <v>667</v>
      </c>
      <c r="C16" s="203" t="s">
        <v>668</v>
      </c>
      <c r="D16" s="203" t="s">
        <v>172</v>
      </c>
      <c r="E16" s="203" t="s">
        <v>650</v>
      </c>
      <c r="F16" s="241" t="s">
        <v>173</v>
      </c>
      <c r="G16" s="240">
        <v>0.27183119247648202</v>
      </c>
    </row>
    <row r="17" spans="1:7">
      <c r="A17" s="203" t="s">
        <v>98</v>
      </c>
      <c r="B17" s="203" t="s">
        <v>669</v>
      </c>
      <c r="C17" s="203" t="s">
        <v>670</v>
      </c>
      <c r="D17" s="203" t="s">
        <v>172</v>
      </c>
      <c r="E17" s="203" t="s">
        <v>650</v>
      </c>
      <c r="F17" s="241" t="s">
        <v>173</v>
      </c>
      <c r="G17" s="240">
        <v>3.8398709426435298</v>
      </c>
    </row>
    <row r="18" spans="1:7">
      <c r="A18" s="203" t="s">
        <v>98</v>
      </c>
      <c r="B18" s="203" t="s">
        <v>671</v>
      </c>
      <c r="C18" s="203" t="s">
        <v>672</v>
      </c>
      <c r="D18" s="203" t="s">
        <v>172</v>
      </c>
      <c r="E18" s="203" t="s">
        <v>650</v>
      </c>
      <c r="F18" s="241" t="s">
        <v>173</v>
      </c>
      <c r="G18" s="240">
        <v>6.0725425691256198</v>
      </c>
    </row>
    <row r="19" spans="1:7">
      <c r="A19" s="203" t="s">
        <v>98</v>
      </c>
      <c r="B19" s="203" t="s">
        <v>673</v>
      </c>
      <c r="C19" s="203" t="s">
        <v>674</v>
      </c>
      <c r="D19" s="203" t="s">
        <v>172</v>
      </c>
      <c r="E19" s="203" t="s">
        <v>650</v>
      </c>
      <c r="F19" s="241" t="s">
        <v>173</v>
      </c>
      <c r="G19" s="240">
        <v>0.43413922783446401</v>
      </c>
    </row>
    <row r="20" spans="1:7">
      <c r="A20" s="203" t="s">
        <v>98</v>
      </c>
      <c r="B20" s="203" t="s">
        <v>675</v>
      </c>
      <c r="C20" s="203" t="s">
        <v>676</v>
      </c>
      <c r="D20" s="203" t="s">
        <v>172</v>
      </c>
      <c r="E20" s="203" t="s">
        <v>650</v>
      </c>
      <c r="F20" s="241" t="s">
        <v>173</v>
      </c>
      <c r="G20" s="240">
        <v>0</v>
      </c>
    </row>
    <row r="21" spans="1:7">
      <c r="A21" s="203" t="s">
        <v>98</v>
      </c>
      <c r="B21" s="203" t="s">
        <v>677</v>
      </c>
      <c r="C21" s="203" t="s">
        <v>678</v>
      </c>
      <c r="D21" s="203" t="s">
        <v>172</v>
      </c>
      <c r="E21" s="203" t="s">
        <v>650</v>
      </c>
      <c r="F21" s="240">
        <v>0</v>
      </c>
      <c r="G21" s="241" t="s">
        <v>173</v>
      </c>
    </row>
    <row r="22" spans="1:7">
      <c r="A22" s="203" t="s">
        <v>98</v>
      </c>
      <c r="B22" s="203" t="s">
        <v>679</v>
      </c>
      <c r="C22" s="203" t="s">
        <v>680</v>
      </c>
      <c r="D22" s="203" t="s">
        <v>172</v>
      </c>
      <c r="E22" s="203" t="s">
        <v>650</v>
      </c>
      <c r="F22" s="240">
        <v>0</v>
      </c>
      <c r="G22" s="241" t="s">
        <v>173</v>
      </c>
    </row>
    <row r="23" spans="1:7">
      <c r="A23" s="203" t="s">
        <v>98</v>
      </c>
      <c r="B23" s="203" t="s">
        <v>681</v>
      </c>
      <c r="C23" s="203" t="s">
        <v>682</v>
      </c>
      <c r="D23" s="203" t="s">
        <v>172</v>
      </c>
      <c r="E23" s="203" t="s">
        <v>650</v>
      </c>
      <c r="F23" s="240">
        <v>0</v>
      </c>
      <c r="G23" s="241" t="s">
        <v>173</v>
      </c>
    </row>
    <row r="24" spans="1:7">
      <c r="A24" s="203" t="s">
        <v>98</v>
      </c>
      <c r="B24" s="203" t="s">
        <v>683</v>
      </c>
      <c r="C24" s="203" t="s">
        <v>684</v>
      </c>
      <c r="D24" s="203" t="s">
        <v>172</v>
      </c>
      <c r="E24" s="203" t="s">
        <v>650</v>
      </c>
      <c r="F24" s="240">
        <v>0</v>
      </c>
      <c r="G24" s="241" t="s">
        <v>173</v>
      </c>
    </row>
    <row r="25" spans="1:7">
      <c r="A25" s="203" t="s">
        <v>98</v>
      </c>
      <c r="B25" s="203" t="s">
        <v>685</v>
      </c>
      <c r="C25" s="203" t="s">
        <v>686</v>
      </c>
      <c r="D25" s="203" t="s">
        <v>172</v>
      </c>
      <c r="E25" s="203" t="s">
        <v>650</v>
      </c>
      <c r="F25" s="240">
        <v>0</v>
      </c>
      <c r="G25" s="241" t="s">
        <v>173</v>
      </c>
    </row>
    <row r="26" spans="1:7">
      <c r="A26" s="203" t="s">
        <v>98</v>
      </c>
      <c r="B26" s="203" t="s">
        <v>687</v>
      </c>
      <c r="C26" s="203" t="s">
        <v>688</v>
      </c>
      <c r="D26" s="203" t="s">
        <v>172</v>
      </c>
      <c r="E26" s="203" t="s">
        <v>650</v>
      </c>
      <c r="F26" s="240">
        <v>0</v>
      </c>
      <c r="G26" s="241" t="s">
        <v>173</v>
      </c>
    </row>
    <row r="27" spans="1:7">
      <c r="A27" s="203" t="s">
        <v>98</v>
      </c>
      <c r="B27" s="203" t="s">
        <v>689</v>
      </c>
      <c r="C27" s="203" t="s">
        <v>690</v>
      </c>
      <c r="D27" s="203" t="s">
        <v>172</v>
      </c>
      <c r="E27" s="203" t="s">
        <v>650</v>
      </c>
      <c r="F27" s="240">
        <v>0</v>
      </c>
      <c r="G27" s="241" t="s">
        <v>173</v>
      </c>
    </row>
    <row r="28" spans="1:7">
      <c r="A28" s="203" t="s">
        <v>98</v>
      </c>
      <c r="B28" s="203" t="s">
        <v>691</v>
      </c>
      <c r="C28" s="203" t="s">
        <v>692</v>
      </c>
      <c r="D28" s="203" t="s">
        <v>172</v>
      </c>
      <c r="E28" s="203" t="s">
        <v>650</v>
      </c>
      <c r="F28" s="240">
        <v>0</v>
      </c>
      <c r="G28" s="241" t="s">
        <v>173</v>
      </c>
    </row>
    <row r="29" spans="1:7">
      <c r="A29" s="203" t="s">
        <v>102</v>
      </c>
      <c r="B29" s="203" t="s">
        <v>648</v>
      </c>
      <c r="C29" s="203" t="s">
        <v>649</v>
      </c>
      <c r="D29" s="203" t="s">
        <v>172</v>
      </c>
      <c r="E29" s="203" t="s">
        <v>650</v>
      </c>
      <c r="F29" s="240">
        <v>0</v>
      </c>
      <c r="G29" s="241" t="s">
        <v>173</v>
      </c>
    </row>
    <row r="30" spans="1:7">
      <c r="A30" s="203" t="s">
        <v>102</v>
      </c>
      <c r="B30" s="203" t="s">
        <v>651</v>
      </c>
      <c r="C30" s="203" t="s">
        <v>652</v>
      </c>
      <c r="D30" s="203" t="s">
        <v>172</v>
      </c>
      <c r="E30" s="203" t="s">
        <v>650</v>
      </c>
      <c r="F30" s="240">
        <v>0</v>
      </c>
      <c r="G30" s="241" t="s">
        <v>173</v>
      </c>
    </row>
    <row r="31" spans="1:7">
      <c r="A31" s="203" t="s">
        <v>102</v>
      </c>
      <c r="B31" s="203" t="s">
        <v>653</v>
      </c>
      <c r="C31" s="203" t="s">
        <v>654</v>
      </c>
      <c r="D31" s="203" t="s">
        <v>172</v>
      </c>
      <c r="E31" s="203" t="s">
        <v>650</v>
      </c>
      <c r="F31" s="240">
        <v>0</v>
      </c>
      <c r="G31" s="241" t="s">
        <v>173</v>
      </c>
    </row>
    <row r="32" spans="1:7">
      <c r="A32" s="203" t="s">
        <v>102</v>
      </c>
      <c r="B32" s="203" t="s">
        <v>655</v>
      </c>
      <c r="C32" s="203" t="s">
        <v>656</v>
      </c>
      <c r="D32" s="203" t="s">
        <v>172</v>
      </c>
      <c r="E32" s="203" t="s">
        <v>650</v>
      </c>
      <c r="F32" s="240">
        <v>0</v>
      </c>
      <c r="G32" s="241" t="s">
        <v>173</v>
      </c>
    </row>
    <row r="33" spans="1:7">
      <c r="A33" s="203" t="s">
        <v>102</v>
      </c>
      <c r="B33" s="203" t="s">
        <v>657</v>
      </c>
      <c r="C33" s="203" t="s">
        <v>658</v>
      </c>
      <c r="D33" s="203" t="s">
        <v>172</v>
      </c>
      <c r="E33" s="203" t="s">
        <v>650</v>
      </c>
      <c r="F33" s="240">
        <v>4.8391277518975997</v>
      </c>
      <c r="G33" s="241" t="s">
        <v>173</v>
      </c>
    </row>
    <row r="34" spans="1:7">
      <c r="A34" s="203" t="s">
        <v>102</v>
      </c>
      <c r="B34" s="203" t="s">
        <v>659</v>
      </c>
      <c r="C34" s="203" t="s">
        <v>660</v>
      </c>
      <c r="D34" s="203" t="s">
        <v>172</v>
      </c>
      <c r="E34" s="203" t="s">
        <v>650</v>
      </c>
      <c r="F34" s="240">
        <v>-1.0125320417392201</v>
      </c>
      <c r="G34" s="241" t="s">
        <v>173</v>
      </c>
    </row>
    <row r="35" spans="1:7">
      <c r="A35" s="203" t="s">
        <v>102</v>
      </c>
      <c r="B35" s="203" t="s">
        <v>661</v>
      </c>
      <c r="C35" s="203" t="s">
        <v>662</v>
      </c>
      <c r="D35" s="203" t="s">
        <v>172</v>
      </c>
      <c r="E35" s="203" t="s">
        <v>650</v>
      </c>
      <c r="F35" s="240">
        <v>0</v>
      </c>
      <c r="G35" s="241" t="s">
        <v>173</v>
      </c>
    </row>
    <row r="36" spans="1:7">
      <c r="A36" s="203" t="s">
        <v>102</v>
      </c>
      <c r="B36" s="203" t="s">
        <v>349</v>
      </c>
      <c r="C36" s="203" t="s">
        <v>350</v>
      </c>
      <c r="D36" s="203" t="s">
        <v>172</v>
      </c>
      <c r="E36" s="203" t="s">
        <v>650</v>
      </c>
      <c r="F36" s="240">
        <v>2.1591570085385901E-2</v>
      </c>
      <c r="G36" s="241" t="s">
        <v>173</v>
      </c>
    </row>
    <row r="37" spans="1:7">
      <c r="A37" s="203" t="s">
        <v>102</v>
      </c>
      <c r="B37" s="203" t="s">
        <v>663</v>
      </c>
      <c r="C37" s="203" t="s">
        <v>664</v>
      </c>
      <c r="D37" s="203" t="s">
        <v>172</v>
      </c>
      <c r="E37" s="203" t="s">
        <v>650</v>
      </c>
      <c r="F37" s="240">
        <v>4.4798875291745199E-2</v>
      </c>
      <c r="G37" s="241" t="s">
        <v>173</v>
      </c>
    </row>
    <row r="38" spans="1:7">
      <c r="A38" s="203" t="s">
        <v>102</v>
      </c>
      <c r="B38" s="203" t="s">
        <v>665</v>
      </c>
      <c r="C38" s="203" t="s">
        <v>666</v>
      </c>
      <c r="D38" s="203" t="s">
        <v>172</v>
      </c>
      <c r="E38" s="203" t="s">
        <v>650</v>
      </c>
      <c r="F38" s="240">
        <v>0</v>
      </c>
      <c r="G38" s="241" t="s">
        <v>173</v>
      </c>
    </row>
    <row r="39" spans="1:7">
      <c r="A39" s="203" t="s">
        <v>102</v>
      </c>
      <c r="B39" s="203" t="s">
        <v>667</v>
      </c>
      <c r="C39" s="203" t="s">
        <v>668</v>
      </c>
      <c r="D39" s="203" t="s">
        <v>172</v>
      </c>
      <c r="E39" s="203" t="s">
        <v>650</v>
      </c>
      <c r="F39" s="241" t="s">
        <v>173</v>
      </c>
      <c r="G39" s="240">
        <v>4.3943180863931799E-2</v>
      </c>
    </row>
    <row r="40" spans="1:7">
      <c r="A40" s="203" t="s">
        <v>102</v>
      </c>
      <c r="B40" s="203" t="s">
        <v>669</v>
      </c>
      <c r="C40" s="203" t="s">
        <v>670</v>
      </c>
      <c r="D40" s="203" t="s">
        <v>172</v>
      </c>
      <c r="E40" s="203" t="s">
        <v>650</v>
      </c>
      <c r="F40" s="241" t="s">
        <v>173</v>
      </c>
      <c r="G40" s="240">
        <v>0.37184466152548801</v>
      </c>
    </row>
    <row r="41" spans="1:7">
      <c r="A41" s="203" t="s">
        <v>102</v>
      </c>
      <c r="B41" s="203" t="s">
        <v>671</v>
      </c>
      <c r="C41" s="203" t="s">
        <v>672</v>
      </c>
      <c r="D41" s="203" t="s">
        <v>172</v>
      </c>
      <c r="E41" s="203" t="s">
        <v>650</v>
      </c>
      <c r="F41" s="241" t="s">
        <v>173</v>
      </c>
      <c r="G41" s="240">
        <v>0.81816825978530405</v>
      </c>
    </row>
    <row r="42" spans="1:7">
      <c r="A42" s="203" t="s">
        <v>102</v>
      </c>
      <c r="B42" s="203" t="s">
        <v>673</v>
      </c>
      <c r="C42" s="203" t="s">
        <v>674</v>
      </c>
      <c r="D42" s="203" t="s">
        <v>172</v>
      </c>
      <c r="E42" s="203" t="s">
        <v>650</v>
      </c>
      <c r="F42" s="241" t="s">
        <v>173</v>
      </c>
      <c r="G42" s="240">
        <v>4.9582649408364397E-2</v>
      </c>
    </row>
    <row r="43" spans="1:7">
      <c r="A43" s="203" t="s">
        <v>102</v>
      </c>
      <c r="B43" s="203" t="s">
        <v>675</v>
      </c>
      <c r="C43" s="203" t="s">
        <v>676</v>
      </c>
      <c r="D43" s="203" t="s">
        <v>172</v>
      </c>
      <c r="E43" s="203" t="s">
        <v>650</v>
      </c>
      <c r="F43" s="241" t="s">
        <v>173</v>
      </c>
      <c r="G43" s="240">
        <v>0</v>
      </c>
    </row>
    <row r="44" spans="1:7">
      <c r="A44" s="203" t="s">
        <v>102</v>
      </c>
      <c r="B44" s="203" t="s">
        <v>677</v>
      </c>
      <c r="C44" s="203" t="s">
        <v>678</v>
      </c>
      <c r="D44" s="203" t="s">
        <v>172</v>
      </c>
      <c r="E44" s="203" t="s">
        <v>650</v>
      </c>
      <c r="F44" s="240">
        <v>0</v>
      </c>
      <c r="G44" s="241" t="s">
        <v>173</v>
      </c>
    </row>
    <row r="45" spans="1:7">
      <c r="A45" s="203" t="s">
        <v>102</v>
      </c>
      <c r="B45" s="203" t="s">
        <v>679</v>
      </c>
      <c r="C45" s="203" t="s">
        <v>680</v>
      </c>
      <c r="D45" s="203" t="s">
        <v>172</v>
      </c>
      <c r="E45" s="203" t="s">
        <v>650</v>
      </c>
      <c r="F45" s="240">
        <v>0</v>
      </c>
      <c r="G45" s="241" t="s">
        <v>173</v>
      </c>
    </row>
    <row r="46" spans="1:7">
      <c r="A46" s="203" t="s">
        <v>102</v>
      </c>
      <c r="B46" s="203" t="s">
        <v>681</v>
      </c>
      <c r="C46" s="203" t="s">
        <v>682</v>
      </c>
      <c r="D46" s="203" t="s">
        <v>172</v>
      </c>
      <c r="E46" s="203" t="s">
        <v>650</v>
      </c>
      <c r="F46" s="240">
        <v>0</v>
      </c>
      <c r="G46" s="241" t="s">
        <v>173</v>
      </c>
    </row>
    <row r="47" spans="1:7">
      <c r="A47" s="203" t="s">
        <v>102</v>
      </c>
      <c r="B47" s="203" t="s">
        <v>683</v>
      </c>
      <c r="C47" s="203" t="s">
        <v>684</v>
      </c>
      <c r="D47" s="203" t="s">
        <v>172</v>
      </c>
      <c r="E47" s="203" t="s">
        <v>650</v>
      </c>
      <c r="F47" s="240">
        <v>0</v>
      </c>
      <c r="G47" s="241" t="s">
        <v>173</v>
      </c>
    </row>
    <row r="48" spans="1:7">
      <c r="A48" s="203" t="s">
        <v>102</v>
      </c>
      <c r="B48" s="203" t="s">
        <v>685</v>
      </c>
      <c r="C48" s="203" t="s">
        <v>686</v>
      </c>
      <c r="D48" s="203" t="s">
        <v>172</v>
      </c>
      <c r="E48" s="203" t="s">
        <v>650</v>
      </c>
      <c r="F48" s="240">
        <v>0</v>
      </c>
      <c r="G48" s="241" t="s">
        <v>173</v>
      </c>
    </row>
    <row r="49" spans="1:7">
      <c r="A49" s="203" t="s">
        <v>102</v>
      </c>
      <c r="B49" s="203" t="s">
        <v>687</v>
      </c>
      <c r="C49" s="203" t="s">
        <v>688</v>
      </c>
      <c r="D49" s="203" t="s">
        <v>172</v>
      </c>
      <c r="E49" s="203" t="s">
        <v>650</v>
      </c>
      <c r="F49" s="240">
        <v>0</v>
      </c>
      <c r="G49" s="241" t="s">
        <v>173</v>
      </c>
    </row>
    <row r="50" spans="1:7">
      <c r="A50" s="203" t="s">
        <v>102</v>
      </c>
      <c r="B50" s="203" t="s">
        <v>689</v>
      </c>
      <c r="C50" s="203" t="s">
        <v>690</v>
      </c>
      <c r="D50" s="203" t="s">
        <v>172</v>
      </c>
      <c r="E50" s="203" t="s">
        <v>650</v>
      </c>
      <c r="F50" s="240">
        <v>0</v>
      </c>
      <c r="G50" s="241" t="s">
        <v>173</v>
      </c>
    </row>
    <row r="51" spans="1:7">
      <c r="A51" s="203" t="s">
        <v>102</v>
      </c>
      <c r="B51" s="203" t="s">
        <v>691</v>
      </c>
      <c r="C51" s="203" t="s">
        <v>692</v>
      </c>
      <c r="D51" s="203" t="s">
        <v>172</v>
      </c>
      <c r="E51" s="203" t="s">
        <v>650</v>
      </c>
      <c r="F51" s="240">
        <v>0</v>
      </c>
      <c r="G51" s="241" t="s">
        <v>173</v>
      </c>
    </row>
    <row r="52" spans="1:7">
      <c r="A52" s="203" t="s">
        <v>126</v>
      </c>
      <c r="B52" s="203" t="s">
        <v>648</v>
      </c>
      <c r="C52" s="203" t="s">
        <v>649</v>
      </c>
      <c r="D52" s="203" t="s">
        <v>172</v>
      </c>
      <c r="E52" s="203" t="s">
        <v>650</v>
      </c>
      <c r="F52" s="240">
        <v>0</v>
      </c>
      <c r="G52" s="241" t="s">
        <v>173</v>
      </c>
    </row>
    <row r="53" spans="1:7">
      <c r="A53" s="203" t="s">
        <v>126</v>
      </c>
      <c r="B53" s="203" t="s">
        <v>651</v>
      </c>
      <c r="C53" s="203" t="s">
        <v>652</v>
      </c>
      <c r="D53" s="203" t="s">
        <v>172</v>
      </c>
      <c r="E53" s="203" t="s">
        <v>650</v>
      </c>
      <c r="F53" s="240">
        <v>0</v>
      </c>
      <c r="G53" s="241" t="s">
        <v>173</v>
      </c>
    </row>
    <row r="54" spans="1:7">
      <c r="A54" s="203" t="s">
        <v>126</v>
      </c>
      <c r="B54" s="203" t="s">
        <v>653</v>
      </c>
      <c r="C54" s="203" t="s">
        <v>654</v>
      </c>
      <c r="D54" s="203" t="s">
        <v>172</v>
      </c>
      <c r="E54" s="203" t="s">
        <v>650</v>
      </c>
      <c r="F54" s="240">
        <v>-0.116907573685242</v>
      </c>
      <c r="G54" s="241" t="s">
        <v>173</v>
      </c>
    </row>
    <row r="55" spans="1:7">
      <c r="A55" s="203" t="s">
        <v>126</v>
      </c>
      <c r="B55" s="203" t="s">
        <v>655</v>
      </c>
      <c r="C55" s="203" t="s">
        <v>656</v>
      </c>
      <c r="D55" s="203" t="s">
        <v>172</v>
      </c>
      <c r="E55" s="203" t="s">
        <v>650</v>
      </c>
      <c r="F55" s="240">
        <v>0</v>
      </c>
      <c r="G55" s="241" t="s">
        <v>173</v>
      </c>
    </row>
    <row r="56" spans="1:7">
      <c r="A56" s="203" t="s">
        <v>126</v>
      </c>
      <c r="B56" s="203" t="s">
        <v>657</v>
      </c>
      <c r="C56" s="203" t="s">
        <v>658</v>
      </c>
      <c r="D56" s="203" t="s">
        <v>172</v>
      </c>
      <c r="E56" s="203" t="s">
        <v>650</v>
      </c>
      <c r="F56" s="240">
        <v>3.2844271313822402</v>
      </c>
      <c r="G56" s="241" t="s">
        <v>173</v>
      </c>
    </row>
    <row r="57" spans="1:7">
      <c r="A57" s="203" t="s">
        <v>126</v>
      </c>
      <c r="B57" s="203" t="s">
        <v>659</v>
      </c>
      <c r="C57" s="203" t="s">
        <v>660</v>
      </c>
      <c r="D57" s="203" t="s">
        <v>172</v>
      </c>
      <c r="E57" s="203" t="s">
        <v>650</v>
      </c>
      <c r="F57" s="240">
        <v>-0.13691093002336799</v>
      </c>
      <c r="G57" s="241" t="s">
        <v>173</v>
      </c>
    </row>
    <row r="58" spans="1:7">
      <c r="A58" s="203" t="s">
        <v>126</v>
      </c>
      <c r="B58" s="203" t="s">
        <v>661</v>
      </c>
      <c r="C58" s="203" t="s">
        <v>662</v>
      </c>
      <c r="D58" s="203" t="s">
        <v>172</v>
      </c>
      <c r="E58" s="203" t="s">
        <v>650</v>
      </c>
      <c r="F58" s="240">
        <v>0</v>
      </c>
      <c r="G58" s="241" t="s">
        <v>173</v>
      </c>
    </row>
    <row r="59" spans="1:7">
      <c r="A59" s="203" t="s">
        <v>126</v>
      </c>
      <c r="B59" s="203" t="s">
        <v>349</v>
      </c>
      <c r="C59" s="203" t="s">
        <v>350</v>
      </c>
      <c r="D59" s="203" t="s">
        <v>172</v>
      </c>
      <c r="E59" s="203" t="s">
        <v>650</v>
      </c>
      <c r="F59" s="240">
        <v>0</v>
      </c>
      <c r="G59" s="241" t="s">
        <v>173</v>
      </c>
    </row>
    <row r="60" spans="1:7">
      <c r="A60" s="203" t="s">
        <v>126</v>
      </c>
      <c r="B60" s="203" t="s">
        <v>663</v>
      </c>
      <c r="C60" s="203" t="s">
        <v>664</v>
      </c>
      <c r="D60" s="203" t="s">
        <v>172</v>
      </c>
      <c r="E60" s="203" t="s">
        <v>650</v>
      </c>
      <c r="F60" s="240">
        <v>0</v>
      </c>
      <c r="G60" s="241" t="s">
        <v>173</v>
      </c>
    </row>
    <row r="61" spans="1:7">
      <c r="A61" s="203" t="s">
        <v>126</v>
      </c>
      <c r="B61" s="203" t="s">
        <v>665</v>
      </c>
      <c r="C61" s="203" t="s">
        <v>666</v>
      </c>
      <c r="D61" s="203" t="s">
        <v>172</v>
      </c>
      <c r="E61" s="203" t="s">
        <v>650</v>
      </c>
      <c r="F61" s="240">
        <v>0</v>
      </c>
      <c r="G61" s="241" t="s">
        <v>173</v>
      </c>
    </row>
    <row r="62" spans="1:7">
      <c r="A62" s="203" t="s">
        <v>126</v>
      </c>
      <c r="B62" s="203" t="s">
        <v>667</v>
      </c>
      <c r="C62" s="203" t="s">
        <v>668</v>
      </c>
      <c r="D62" s="203" t="s">
        <v>172</v>
      </c>
      <c r="E62" s="203" t="s">
        <v>650</v>
      </c>
      <c r="F62" s="241" t="s">
        <v>173</v>
      </c>
      <c r="G62" s="240">
        <v>-0.14428645206308199</v>
      </c>
    </row>
    <row r="63" spans="1:7">
      <c r="A63" s="203" t="s">
        <v>126</v>
      </c>
      <c r="B63" s="203" t="s">
        <v>669</v>
      </c>
      <c r="C63" s="203" t="s">
        <v>670</v>
      </c>
      <c r="D63" s="203" t="s">
        <v>172</v>
      </c>
      <c r="E63" s="203" t="s">
        <v>650</v>
      </c>
      <c r="F63" s="241" t="s">
        <v>173</v>
      </c>
      <c r="G63" s="240">
        <v>-3.54839173552128E-2</v>
      </c>
    </row>
    <row r="64" spans="1:7">
      <c r="A64" s="203" t="s">
        <v>126</v>
      </c>
      <c r="B64" s="203" t="s">
        <v>671</v>
      </c>
      <c r="C64" s="203" t="s">
        <v>672</v>
      </c>
      <c r="D64" s="203" t="s">
        <v>172</v>
      </c>
      <c r="E64" s="203" t="s">
        <v>650</v>
      </c>
      <c r="F64" s="241" t="s">
        <v>173</v>
      </c>
      <c r="G64" s="240">
        <v>-1.7416761831264801E-3</v>
      </c>
    </row>
    <row r="65" spans="1:7">
      <c r="A65" s="203" t="s">
        <v>126</v>
      </c>
      <c r="B65" s="203" t="s">
        <v>673</v>
      </c>
      <c r="C65" s="203" t="s">
        <v>674</v>
      </c>
      <c r="D65" s="203" t="s">
        <v>172</v>
      </c>
      <c r="E65" s="203" t="s">
        <v>650</v>
      </c>
      <c r="F65" s="241" t="s">
        <v>173</v>
      </c>
      <c r="G65" s="240">
        <v>0</v>
      </c>
    </row>
    <row r="66" spans="1:7">
      <c r="A66" s="203" t="s">
        <v>126</v>
      </c>
      <c r="B66" s="203" t="s">
        <v>675</v>
      </c>
      <c r="C66" s="203" t="s">
        <v>676</v>
      </c>
      <c r="D66" s="203" t="s">
        <v>172</v>
      </c>
      <c r="E66" s="203" t="s">
        <v>650</v>
      </c>
      <c r="F66" s="241" t="s">
        <v>173</v>
      </c>
      <c r="G66" s="240">
        <v>0</v>
      </c>
    </row>
    <row r="67" spans="1:7">
      <c r="A67" s="203" t="s">
        <v>126</v>
      </c>
      <c r="B67" s="203" t="s">
        <v>677</v>
      </c>
      <c r="C67" s="203" t="s">
        <v>678</v>
      </c>
      <c r="D67" s="203" t="s">
        <v>172</v>
      </c>
      <c r="E67" s="203" t="s">
        <v>650</v>
      </c>
      <c r="F67" s="240">
        <v>0</v>
      </c>
      <c r="G67" s="241" t="s">
        <v>173</v>
      </c>
    </row>
    <row r="68" spans="1:7">
      <c r="A68" s="203" t="s">
        <v>126</v>
      </c>
      <c r="B68" s="203" t="s">
        <v>679</v>
      </c>
      <c r="C68" s="203" t="s">
        <v>680</v>
      </c>
      <c r="D68" s="203" t="s">
        <v>172</v>
      </c>
      <c r="E68" s="203" t="s">
        <v>650</v>
      </c>
      <c r="F68" s="240">
        <v>0</v>
      </c>
      <c r="G68" s="241" t="s">
        <v>173</v>
      </c>
    </row>
    <row r="69" spans="1:7">
      <c r="A69" s="203" t="s">
        <v>126</v>
      </c>
      <c r="B69" s="203" t="s">
        <v>681</v>
      </c>
      <c r="C69" s="203" t="s">
        <v>682</v>
      </c>
      <c r="D69" s="203" t="s">
        <v>172</v>
      </c>
      <c r="E69" s="203" t="s">
        <v>650</v>
      </c>
      <c r="F69" s="240">
        <v>0</v>
      </c>
      <c r="G69" s="241" t="s">
        <v>173</v>
      </c>
    </row>
    <row r="70" spans="1:7">
      <c r="A70" s="203" t="s">
        <v>126</v>
      </c>
      <c r="B70" s="203" t="s">
        <v>683</v>
      </c>
      <c r="C70" s="203" t="s">
        <v>684</v>
      </c>
      <c r="D70" s="203" t="s">
        <v>172</v>
      </c>
      <c r="E70" s="203" t="s">
        <v>650</v>
      </c>
      <c r="F70" s="240">
        <v>0</v>
      </c>
      <c r="G70" s="241" t="s">
        <v>173</v>
      </c>
    </row>
    <row r="71" spans="1:7">
      <c r="A71" s="203" t="s">
        <v>126</v>
      </c>
      <c r="B71" s="203" t="s">
        <v>685</v>
      </c>
      <c r="C71" s="203" t="s">
        <v>686</v>
      </c>
      <c r="D71" s="203" t="s">
        <v>172</v>
      </c>
      <c r="E71" s="203" t="s">
        <v>650</v>
      </c>
      <c r="F71" s="240">
        <v>0</v>
      </c>
      <c r="G71" s="241" t="s">
        <v>173</v>
      </c>
    </row>
    <row r="72" spans="1:7">
      <c r="A72" s="203" t="s">
        <v>126</v>
      </c>
      <c r="B72" s="203" t="s">
        <v>687</v>
      </c>
      <c r="C72" s="203" t="s">
        <v>688</v>
      </c>
      <c r="D72" s="203" t="s">
        <v>172</v>
      </c>
      <c r="E72" s="203" t="s">
        <v>650</v>
      </c>
      <c r="F72" s="240">
        <v>0</v>
      </c>
      <c r="G72" s="241" t="s">
        <v>173</v>
      </c>
    </row>
    <row r="73" spans="1:7">
      <c r="A73" s="203" t="s">
        <v>126</v>
      </c>
      <c r="B73" s="203" t="s">
        <v>689</v>
      </c>
      <c r="C73" s="203" t="s">
        <v>690</v>
      </c>
      <c r="D73" s="203" t="s">
        <v>172</v>
      </c>
      <c r="E73" s="203" t="s">
        <v>650</v>
      </c>
      <c r="F73" s="240">
        <v>0</v>
      </c>
      <c r="G73" s="241" t="s">
        <v>173</v>
      </c>
    </row>
    <row r="74" spans="1:7">
      <c r="A74" s="203" t="s">
        <v>126</v>
      </c>
      <c r="B74" s="203" t="s">
        <v>691</v>
      </c>
      <c r="C74" s="203" t="s">
        <v>692</v>
      </c>
      <c r="D74" s="203" t="s">
        <v>172</v>
      </c>
      <c r="E74" s="203" t="s">
        <v>650</v>
      </c>
      <c r="F74" s="240">
        <v>0</v>
      </c>
      <c r="G74" s="241" t="s">
        <v>173</v>
      </c>
    </row>
    <row r="75" spans="1:7">
      <c r="A75" s="203" t="s">
        <v>104</v>
      </c>
      <c r="B75" s="203" t="s">
        <v>648</v>
      </c>
      <c r="C75" s="203" t="s">
        <v>649</v>
      </c>
      <c r="D75" s="203" t="s">
        <v>172</v>
      </c>
      <c r="E75" s="203" t="s">
        <v>650</v>
      </c>
      <c r="F75" s="240">
        <v>0</v>
      </c>
      <c r="G75" s="241" t="s">
        <v>173</v>
      </c>
    </row>
    <row r="76" spans="1:7">
      <c r="A76" s="203" t="s">
        <v>104</v>
      </c>
      <c r="B76" s="203" t="s">
        <v>651</v>
      </c>
      <c r="C76" s="203" t="s">
        <v>652</v>
      </c>
      <c r="D76" s="203" t="s">
        <v>172</v>
      </c>
      <c r="E76" s="203" t="s">
        <v>650</v>
      </c>
      <c r="F76" s="240">
        <v>1.5779555891000101</v>
      </c>
      <c r="G76" s="241" t="s">
        <v>173</v>
      </c>
    </row>
    <row r="77" spans="1:7">
      <c r="A77" s="203" t="s">
        <v>104</v>
      </c>
      <c r="B77" s="203" t="s">
        <v>653</v>
      </c>
      <c r="C77" s="203" t="s">
        <v>654</v>
      </c>
      <c r="D77" s="203" t="s">
        <v>172</v>
      </c>
      <c r="E77" s="203" t="s">
        <v>650</v>
      </c>
      <c r="F77" s="240">
        <v>-0.51527422509520304</v>
      </c>
      <c r="G77" s="241" t="s">
        <v>173</v>
      </c>
    </row>
    <row r="78" spans="1:7">
      <c r="A78" s="203" t="s">
        <v>104</v>
      </c>
      <c r="B78" s="203" t="s">
        <v>655</v>
      </c>
      <c r="C78" s="203" t="s">
        <v>656</v>
      </c>
      <c r="D78" s="203" t="s">
        <v>172</v>
      </c>
      <c r="E78" s="203" t="s">
        <v>650</v>
      </c>
      <c r="F78" s="240">
        <v>0</v>
      </c>
      <c r="G78" s="241" t="s">
        <v>173</v>
      </c>
    </row>
    <row r="79" spans="1:7">
      <c r="A79" s="203" t="s">
        <v>104</v>
      </c>
      <c r="B79" s="203" t="s">
        <v>657</v>
      </c>
      <c r="C79" s="203" t="s">
        <v>658</v>
      </c>
      <c r="D79" s="203" t="s">
        <v>172</v>
      </c>
      <c r="E79" s="203" t="s">
        <v>650</v>
      </c>
      <c r="F79" s="240">
        <v>1.2361630261684999</v>
      </c>
      <c r="G79" s="241" t="s">
        <v>173</v>
      </c>
    </row>
    <row r="80" spans="1:7">
      <c r="A80" s="203" t="s">
        <v>104</v>
      </c>
      <c r="B80" s="203" t="s">
        <v>659</v>
      </c>
      <c r="C80" s="203" t="s">
        <v>660</v>
      </c>
      <c r="D80" s="203" t="s">
        <v>172</v>
      </c>
      <c r="E80" s="203" t="s">
        <v>650</v>
      </c>
      <c r="F80" s="240">
        <v>0.23726766248150399</v>
      </c>
      <c r="G80" s="241" t="s">
        <v>173</v>
      </c>
    </row>
    <row r="81" spans="1:7">
      <c r="A81" s="203" t="s">
        <v>104</v>
      </c>
      <c r="B81" s="203" t="s">
        <v>661</v>
      </c>
      <c r="C81" s="203" t="s">
        <v>662</v>
      </c>
      <c r="D81" s="203" t="s">
        <v>172</v>
      </c>
      <c r="E81" s="203" t="s">
        <v>650</v>
      </c>
      <c r="F81" s="240">
        <v>0</v>
      </c>
      <c r="G81" s="241" t="s">
        <v>173</v>
      </c>
    </row>
    <row r="82" spans="1:7">
      <c r="A82" s="203" t="s">
        <v>104</v>
      </c>
      <c r="B82" s="203" t="s">
        <v>349</v>
      </c>
      <c r="C82" s="203" t="s">
        <v>350</v>
      </c>
      <c r="D82" s="203" t="s">
        <v>172</v>
      </c>
      <c r="E82" s="203" t="s">
        <v>650</v>
      </c>
      <c r="F82" s="240">
        <v>-8.0301465226175803E-2</v>
      </c>
      <c r="G82" s="241" t="s">
        <v>173</v>
      </c>
    </row>
    <row r="83" spans="1:7">
      <c r="A83" s="203" t="s">
        <v>104</v>
      </c>
      <c r="B83" s="203" t="s">
        <v>663</v>
      </c>
      <c r="C83" s="203" t="s">
        <v>664</v>
      </c>
      <c r="D83" s="203" t="s">
        <v>172</v>
      </c>
      <c r="E83" s="203" t="s">
        <v>650</v>
      </c>
      <c r="F83" s="240">
        <v>7.4353038293092401E-4</v>
      </c>
      <c r="G83" s="241" t="s">
        <v>173</v>
      </c>
    </row>
    <row r="84" spans="1:7">
      <c r="A84" s="203" t="s">
        <v>104</v>
      </c>
      <c r="B84" s="203" t="s">
        <v>665</v>
      </c>
      <c r="C84" s="203" t="s">
        <v>666</v>
      </c>
      <c r="D84" s="203" t="s">
        <v>172</v>
      </c>
      <c r="E84" s="203" t="s">
        <v>650</v>
      </c>
      <c r="F84" s="240">
        <v>0</v>
      </c>
      <c r="G84" s="241" t="s">
        <v>173</v>
      </c>
    </row>
    <row r="85" spans="1:7">
      <c r="A85" s="203" t="s">
        <v>104</v>
      </c>
      <c r="B85" s="203" t="s">
        <v>667</v>
      </c>
      <c r="C85" s="203" t="s">
        <v>668</v>
      </c>
      <c r="D85" s="203" t="s">
        <v>172</v>
      </c>
      <c r="E85" s="203" t="s">
        <v>650</v>
      </c>
      <c r="F85" s="241" t="s">
        <v>173</v>
      </c>
      <c r="G85" s="240">
        <v>0.25839839301926698</v>
      </c>
    </row>
    <row r="86" spans="1:7">
      <c r="A86" s="203" t="s">
        <v>104</v>
      </c>
      <c r="B86" s="203" t="s">
        <v>669</v>
      </c>
      <c r="C86" s="203" t="s">
        <v>670</v>
      </c>
      <c r="D86" s="203" t="s">
        <v>172</v>
      </c>
      <c r="E86" s="203" t="s">
        <v>650</v>
      </c>
      <c r="F86" s="241" t="s">
        <v>173</v>
      </c>
      <c r="G86" s="240">
        <v>1.4663377158977799</v>
      </c>
    </row>
    <row r="87" spans="1:7">
      <c r="A87" s="203" t="s">
        <v>104</v>
      </c>
      <c r="B87" s="203" t="s">
        <v>671</v>
      </c>
      <c r="C87" s="203" t="s">
        <v>672</v>
      </c>
      <c r="D87" s="203" t="s">
        <v>172</v>
      </c>
      <c r="E87" s="203" t="s">
        <v>650</v>
      </c>
      <c r="F87" s="241" t="s">
        <v>173</v>
      </c>
      <c r="G87" s="240">
        <v>1.55733877176224</v>
      </c>
    </row>
    <row r="88" spans="1:7">
      <c r="A88" s="203" t="s">
        <v>104</v>
      </c>
      <c r="B88" s="203" t="s">
        <v>673</v>
      </c>
      <c r="C88" s="203" t="s">
        <v>674</v>
      </c>
      <c r="D88" s="203" t="s">
        <v>172</v>
      </c>
      <c r="E88" s="203" t="s">
        <v>650</v>
      </c>
      <c r="F88" s="241" t="s">
        <v>173</v>
      </c>
      <c r="G88" s="240">
        <v>0.115861465108196</v>
      </c>
    </row>
    <row r="89" spans="1:7">
      <c r="A89" s="203" t="s">
        <v>104</v>
      </c>
      <c r="B89" s="203" t="s">
        <v>675</v>
      </c>
      <c r="C89" s="203" t="s">
        <v>676</v>
      </c>
      <c r="D89" s="203" t="s">
        <v>172</v>
      </c>
      <c r="E89" s="203" t="s">
        <v>650</v>
      </c>
      <c r="F89" s="241" t="s">
        <v>173</v>
      </c>
      <c r="G89" s="240">
        <v>0</v>
      </c>
    </row>
    <row r="90" spans="1:7">
      <c r="A90" s="203" t="s">
        <v>104</v>
      </c>
      <c r="B90" s="203" t="s">
        <v>677</v>
      </c>
      <c r="C90" s="203" t="s">
        <v>678</v>
      </c>
      <c r="D90" s="203" t="s">
        <v>172</v>
      </c>
      <c r="E90" s="203" t="s">
        <v>650</v>
      </c>
      <c r="F90" s="240">
        <v>0</v>
      </c>
      <c r="G90" s="241" t="s">
        <v>173</v>
      </c>
    </row>
    <row r="91" spans="1:7">
      <c r="A91" s="203" t="s">
        <v>104</v>
      </c>
      <c r="B91" s="203" t="s">
        <v>679</v>
      </c>
      <c r="C91" s="203" t="s">
        <v>680</v>
      </c>
      <c r="D91" s="203" t="s">
        <v>172</v>
      </c>
      <c r="E91" s="203" t="s">
        <v>650</v>
      </c>
      <c r="F91" s="240">
        <v>0</v>
      </c>
      <c r="G91" s="241" t="s">
        <v>173</v>
      </c>
    </row>
    <row r="92" spans="1:7">
      <c r="A92" s="203" t="s">
        <v>104</v>
      </c>
      <c r="B92" s="203" t="s">
        <v>681</v>
      </c>
      <c r="C92" s="203" t="s">
        <v>682</v>
      </c>
      <c r="D92" s="203" t="s">
        <v>172</v>
      </c>
      <c r="E92" s="203" t="s">
        <v>650</v>
      </c>
      <c r="F92" s="240">
        <v>0</v>
      </c>
      <c r="G92" s="241" t="s">
        <v>173</v>
      </c>
    </row>
    <row r="93" spans="1:7">
      <c r="A93" s="203" t="s">
        <v>104</v>
      </c>
      <c r="B93" s="203" t="s">
        <v>683</v>
      </c>
      <c r="C93" s="203" t="s">
        <v>684</v>
      </c>
      <c r="D93" s="203" t="s">
        <v>172</v>
      </c>
      <c r="E93" s="203" t="s">
        <v>650</v>
      </c>
      <c r="F93" s="240">
        <v>0</v>
      </c>
      <c r="G93" s="241" t="s">
        <v>173</v>
      </c>
    </row>
    <row r="94" spans="1:7">
      <c r="A94" s="203" t="s">
        <v>104</v>
      </c>
      <c r="B94" s="203" t="s">
        <v>685</v>
      </c>
      <c r="C94" s="203" t="s">
        <v>686</v>
      </c>
      <c r="D94" s="203" t="s">
        <v>172</v>
      </c>
      <c r="E94" s="203" t="s">
        <v>650</v>
      </c>
      <c r="F94" s="240">
        <v>0</v>
      </c>
      <c r="G94" s="241" t="s">
        <v>173</v>
      </c>
    </row>
    <row r="95" spans="1:7">
      <c r="A95" s="203" t="s">
        <v>104</v>
      </c>
      <c r="B95" s="203" t="s">
        <v>687</v>
      </c>
      <c r="C95" s="203" t="s">
        <v>688</v>
      </c>
      <c r="D95" s="203" t="s">
        <v>172</v>
      </c>
      <c r="E95" s="203" t="s">
        <v>650</v>
      </c>
      <c r="F95" s="240">
        <v>0</v>
      </c>
      <c r="G95" s="241" t="s">
        <v>173</v>
      </c>
    </row>
    <row r="96" spans="1:7">
      <c r="A96" s="203" t="s">
        <v>104</v>
      </c>
      <c r="B96" s="203" t="s">
        <v>689</v>
      </c>
      <c r="C96" s="203" t="s">
        <v>690</v>
      </c>
      <c r="D96" s="203" t="s">
        <v>172</v>
      </c>
      <c r="E96" s="203" t="s">
        <v>650</v>
      </c>
      <c r="F96" s="240">
        <v>0</v>
      </c>
      <c r="G96" s="241" t="s">
        <v>173</v>
      </c>
    </row>
    <row r="97" spans="1:7">
      <c r="A97" s="203" t="s">
        <v>104</v>
      </c>
      <c r="B97" s="203" t="s">
        <v>691</v>
      </c>
      <c r="C97" s="203" t="s">
        <v>692</v>
      </c>
      <c r="D97" s="203" t="s">
        <v>172</v>
      </c>
      <c r="E97" s="203" t="s">
        <v>650</v>
      </c>
      <c r="F97" s="240">
        <v>0</v>
      </c>
      <c r="G97" s="241" t="s">
        <v>173</v>
      </c>
    </row>
    <row r="98" spans="1:7">
      <c r="A98" s="203" t="s">
        <v>128</v>
      </c>
      <c r="B98" s="203" t="s">
        <v>648</v>
      </c>
      <c r="C98" s="203" t="s">
        <v>649</v>
      </c>
      <c r="D98" s="203" t="s">
        <v>172</v>
      </c>
      <c r="E98" s="203" t="s">
        <v>650</v>
      </c>
      <c r="F98" s="240">
        <v>0</v>
      </c>
      <c r="G98" s="241" t="s">
        <v>173</v>
      </c>
    </row>
    <row r="99" spans="1:7">
      <c r="A99" s="203" t="s">
        <v>128</v>
      </c>
      <c r="B99" s="203" t="s">
        <v>651</v>
      </c>
      <c r="C99" s="203" t="s">
        <v>652</v>
      </c>
      <c r="D99" s="203" t="s">
        <v>172</v>
      </c>
      <c r="E99" s="203" t="s">
        <v>650</v>
      </c>
      <c r="F99" s="240">
        <v>0</v>
      </c>
      <c r="G99" s="241" t="s">
        <v>173</v>
      </c>
    </row>
    <row r="100" spans="1:7">
      <c r="A100" s="203" t="s">
        <v>128</v>
      </c>
      <c r="B100" s="203" t="s">
        <v>653</v>
      </c>
      <c r="C100" s="203" t="s">
        <v>654</v>
      </c>
      <c r="D100" s="203" t="s">
        <v>172</v>
      </c>
      <c r="E100" s="203" t="s">
        <v>650</v>
      </c>
      <c r="F100" s="240">
        <v>0</v>
      </c>
      <c r="G100" s="241" t="s">
        <v>173</v>
      </c>
    </row>
    <row r="101" spans="1:7">
      <c r="A101" s="203" t="s">
        <v>128</v>
      </c>
      <c r="B101" s="203" t="s">
        <v>655</v>
      </c>
      <c r="C101" s="203" t="s">
        <v>656</v>
      </c>
      <c r="D101" s="203" t="s">
        <v>172</v>
      </c>
      <c r="E101" s="203" t="s">
        <v>650</v>
      </c>
      <c r="F101" s="240">
        <v>0</v>
      </c>
      <c r="G101" s="241" t="s">
        <v>173</v>
      </c>
    </row>
    <row r="102" spans="1:7">
      <c r="A102" s="203" t="s">
        <v>128</v>
      </c>
      <c r="B102" s="203" t="s">
        <v>657</v>
      </c>
      <c r="C102" s="203" t="s">
        <v>658</v>
      </c>
      <c r="D102" s="203" t="s">
        <v>172</v>
      </c>
      <c r="E102" s="203" t="s">
        <v>650</v>
      </c>
      <c r="F102" s="240">
        <v>21.892693535909899</v>
      </c>
      <c r="G102" s="241" t="s">
        <v>173</v>
      </c>
    </row>
    <row r="103" spans="1:7">
      <c r="A103" s="203" t="s">
        <v>128</v>
      </c>
      <c r="B103" s="203" t="s">
        <v>659</v>
      </c>
      <c r="C103" s="203" t="s">
        <v>660</v>
      </c>
      <c r="D103" s="203" t="s">
        <v>172</v>
      </c>
      <c r="E103" s="203" t="s">
        <v>650</v>
      </c>
      <c r="F103" s="240">
        <v>-7.3308359499534097</v>
      </c>
      <c r="G103" s="241" t="s">
        <v>173</v>
      </c>
    </row>
    <row r="104" spans="1:7">
      <c r="A104" s="203" t="s">
        <v>128</v>
      </c>
      <c r="B104" s="203" t="s">
        <v>661</v>
      </c>
      <c r="C104" s="203" t="s">
        <v>662</v>
      </c>
      <c r="D104" s="203" t="s">
        <v>172</v>
      </c>
      <c r="E104" s="203" t="s">
        <v>650</v>
      </c>
      <c r="F104" s="240">
        <v>0</v>
      </c>
      <c r="G104" s="241" t="s">
        <v>173</v>
      </c>
    </row>
    <row r="105" spans="1:7">
      <c r="A105" s="203" t="s">
        <v>128</v>
      </c>
      <c r="B105" s="203" t="s">
        <v>349</v>
      </c>
      <c r="C105" s="203" t="s">
        <v>350</v>
      </c>
      <c r="D105" s="203" t="s">
        <v>172</v>
      </c>
      <c r="E105" s="203" t="s">
        <v>650</v>
      </c>
      <c r="F105" s="240">
        <v>-0.65427643188488704</v>
      </c>
      <c r="G105" s="241" t="s">
        <v>173</v>
      </c>
    </row>
    <row r="106" spans="1:7">
      <c r="A106" s="203" t="s">
        <v>128</v>
      </c>
      <c r="B106" s="203" t="s">
        <v>663</v>
      </c>
      <c r="C106" s="203" t="s">
        <v>664</v>
      </c>
      <c r="D106" s="203" t="s">
        <v>172</v>
      </c>
      <c r="E106" s="203" t="s">
        <v>650</v>
      </c>
      <c r="F106" s="240">
        <v>0.24516941377594501</v>
      </c>
      <c r="G106" s="241" t="s">
        <v>173</v>
      </c>
    </row>
    <row r="107" spans="1:7">
      <c r="A107" s="203" t="s">
        <v>128</v>
      </c>
      <c r="B107" s="203" t="s">
        <v>665</v>
      </c>
      <c r="C107" s="203" t="s">
        <v>666</v>
      </c>
      <c r="D107" s="203" t="s">
        <v>172</v>
      </c>
      <c r="E107" s="203" t="s">
        <v>650</v>
      </c>
      <c r="F107" s="240">
        <v>0</v>
      </c>
      <c r="G107" s="241" t="s">
        <v>173</v>
      </c>
    </row>
    <row r="108" spans="1:7">
      <c r="A108" s="203" t="s">
        <v>128</v>
      </c>
      <c r="B108" s="203" t="s">
        <v>667</v>
      </c>
      <c r="C108" s="203" t="s">
        <v>668</v>
      </c>
      <c r="D108" s="203" t="s">
        <v>172</v>
      </c>
      <c r="E108" s="203" t="s">
        <v>650</v>
      </c>
      <c r="F108" s="241" t="s">
        <v>173</v>
      </c>
      <c r="G108" s="240">
        <v>-0.96303006238396105</v>
      </c>
    </row>
    <row r="109" spans="1:7">
      <c r="A109" s="203" t="s">
        <v>128</v>
      </c>
      <c r="B109" s="203" t="s">
        <v>669</v>
      </c>
      <c r="C109" s="203" t="s">
        <v>670</v>
      </c>
      <c r="D109" s="203" t="s">
        <v>172</v>
      </c>
      <c r="E109" s="203" t="s">
        <v>650</v>
      </c>
      <c r="F109" s="241" t="s">
        <v>173</v>
      </c>
      <c r="G109" s="240">
        <v>-10.4954247856307</v>
      </c>
    </row>
    <row r="110" spans="1:7">
      <c r="A110" s="203" t="s">
        <v>128</v>
      </c>
      <c r="B110" s="203" t="s">
        <v>671</v>
      </c>
      <c r="C110" s="203" t="s">
        <v>672</v>
      </c>
      <c r="D110" s="203" t="s">
        <v>172</v>
      </c>
      <c r="E110" s="203" t="s">
        <v>650</v>
      </c>
      <c r="F110" s="241" t="s">
        <v>173</v>
      </c>
      <c r="G110" s="240">
        <v>-10.09703751686</v>
      </c>
    </row>
    <row r="111" spans="1:7">
      <c r="A111" s="203" t="s">
        <v>128</v>
      </c>
      <c r="B111" s="203" t="s">
        <v>673</v>
      </c>
      <c r="C111" s="203" t="s">
        <v>674</v>
      </c>
      <c r="D111" s="203" t="s">
        <v>172</v>
      </c>
      <c r="E111" s="203" t="s">
        <v>650</v>
      </c>
      <c r="F111" s="241" t="s">
        <v>173</v>
      </c>
      <c r="G111" s="240">
        <v>-1.2764989197029899</v>
      </c>
    </row>
    <row r="112" spans="1:7">
      <c r="A112" s="203" t="s">
        <v>128</v>
      </c>
      <c r="B112" s="203" t="s">
        <v>675</v>
      </c>
      <c r="C112" s="203" t="s">
        <v>676</v>
      </c>
      <c r="D112" s="203" t="s">
        <v>172</v>
      </c>
      <c r="E112" s="203" t="s">
        <v>650</v>
      </c>
      <c r="F112" s="241" t="s">
        <v>173</v>
      </c>
      <c r="G112" s="240">
        <v>0</v>
      </c>
    </row>
    <row r="113" spans="1:8">
      <c r="A113" s="203" t="s">
        <v>128</v>
      </c>
      <c r="B113" s="203" t="s">
        <v>677</v>
      </c>
      <c r="C113" s="203" t="s">
        <v>678</v>
      </c>
      <c r="D113" s="203" t="s">
        <v>172</v>
      </c>
      <c r="E113" s="203" t="s">
        <v>650</v>
      </c>
      <c r="F113" s="240">
        <v>0</v>
      </c>
      <c r="G113" s="241" t="s">
        <v>173</v>
      </c>
    </row>
    <row r="114" spans="1:8">
      <c r="A114" s="203" t="s">
        <v>128</v>
      </c>
      <c r="B114" s="203" t="s">
        <v>679</v>
      </c>
      <c r="C114" s="203" t="s">
        <v>680</v>
      </c>
      <c r="D114" s="203" t="s">
        <v>172</v>
      </c>
      <c r="E114" s="203" t="s">
        <v>650</v>
      </c>
      <c r="F114" s="240">
        <v>0</v>
      </c>
      <c r="G114" s="241" t="s">
        <v>173</v>
      </c>
    </row>
    <row r="115" spans="1:8">
      <c r="A115" s="203" t="s">
        <v>128</v>
      </c>
      <c r="B115" s="203" t="s">
        <v>681</v>
      </c>
      <c r="C115" s="203" t="s">
        <v>682</v>
      </c>
      <c r="D115" s="203" t="s">
        <v>172</v>
      </c>
      <c r="E115" s="203" t="s">
        <v>650</v>
      </c>
      <c r="F115" s="240">
        <v>0</v>
      </c>
      <c r="G115" s="241" t="s">
        <v>173</v>
      </c>
    </row>
    <row r="116" spans="1:8">
      <c r="A116" s="203" t="s">
        <v>128</v>
      </c>
      <c r="B116" s="203" t="s">
        <v>683</v>
      </c>
      <c r="C116" s="203" t="s">
        <v>684</v>
      </c>
      <c r="D116" s="203" t="s">
        <v>172</v>
      </c>
      <c r="E116" s="203" t="s">
        <v>650</v>
      </c>
      <c r="F116" s="240">
        <v>0</v>
      </c>
      <c r="G116" s="241" t="s">
        <v>173</v>
      </c>
    </row>
    <row r="117" spans="1:8">
      <c r="A117" s="203" t="s">
        <v>128</v>
      </c>
      <c r="B117" s="203" t="s">
        <v>685</v>
      </c>
      <c r="C117" s="203" t="s">
        <v>686</v>
      </c>
      <c r="D117" s="203" t="s">
        <v>172</v>
      </c>
      <c r="E117" s="203" t="s">
        <v>650</v>
      </c>
      <c r="F117" s="240">
        <v>0</v>
      </c>
      <c r="G117" s="241" t="s">
        <v>173</v>
      </c>
    </row>
    <row r="118" spans="1:8">
      <c r="A118" s="203" t="s">
        <v>128</v>
      </c>
      <c r="B118" s="203" t="s">
        <v>687</v>
      </c>
      <c r="C118" s="203" t="s">
        <v>688</v>
      </c>
      <c r="D118" s="203" t="s">
        <v>172</v>
      </c>
      <c r="E118" s="203" t="s">
        <v>650</v>
      </c>
      <c r="F118" s="240">
        <v>0</v>
      </c>
      <c r="G118" s="241" t="s">
        <v>173</v>
      </c>
    </row>
    <row r="119" spans="1:8">
      <c r="A119" s="203" t="s">
        <v>128</v>
      </c>
      <c r="B119" s="203" t="s">
        <v>689</v>
      </c>
      <c r="C119" s="203" t="s">
        <v>690</v>
      </c>
      <c r="D119" s="203" t="s">
        <v>172</v>
      </c>
      <c r="E119" s="203" t="s">
        <v>650</v>
      </c>
      <c r="F119" s="240">
        <v>0</v>
      </c>
      <c r="G119" s="241" t="s">
        <v>173</v>
      </c>
    </row>
    <row r="120" spans="1:8">
      <c r="A120" s="203" t="s">
        <v>128</v>
      </c>
      <c r="B120" s="203" t="s">
        <v>691</v>
      </c>
      <c r="C120" s="203" t="s">
        <v>692</v>
      </c>
      <c r="D120" s="203" t="s">
        <v>172</v>
      </c>
      <c r="E120" s="203" t="s">
        <v>650</v>
      </c>
      <c r="F120" s="240">
        <v>0</v>
      </c>
      <c r="G120" s="241" t="s">
        <v>173</v>
      </c>
    </row>
    <row r="121" spans="1:8">
      <c r="A121" s="203" t="s">
        <v>116</v>
      </c>
      <c r="B121" s="203" t="s">
        <v>648</v>
      </c>
      <c r="C121" s="203" t="s">
        <v>649</v>
      </c>
      <c r="D121" s="203" t="s">
        <v>172</v>
      </c>
      <c r="E121" s="203" t="s">
        <v>650</v>
      </c>
      <c r="F121" s="218">
        <f xml:space="preserve"> F144 + F167</f>
        <v>0</v>
      </c>
      <c r="G121" s="242" t="s">
        <v>173</v>
      </c>
      <c r="H121" s="206" t="s">
        <v>693</v>
      </c>
    </row>
    <row r="122" spans="1:8">
      <c r="A122" s="203" t="s">
        <v>116</v>
      </c>
      <c r="B122" s="203" t="s">
        <v>651</v>
      </c>
      <c r="C122" s="203" t="s">
        <v>652</v>
      </c>
      <c r="D122" s="203" t="s">
        <v>172</v>
      </c>
      <c r="E122" s="203" t="s">
        <v>650</v>
      </c>
      <c r="F122" s="218">
        <f t="shared" ref="F122:G135" si="0" xml:space="preserve"> F145 + F168</f>
        <v>-0.47625568689200298</v>
      </c>
      <c r="G122" s="242" t="s">
        <v>173</v>
      </c>
      <c r="H122" s="206" t="s">
        <v>693</v>
      </c>
    </row>
    <row r="123" spans="1:8">
      <c r="A123" s="203" t="s">
        <v>116</v>
      </c>
      <c r="B123" s="203" t="s">
        <v>653</v>
      </c>
      <c r="C123" s="203" t="s">
        <v>654</v>
      </c>
      <c r="D123" s="203" t="s">
        <v>172</v>
      </c>
      <c r="E123" s="203" t="s">
        <v>650</v>
      </c>
      <c r="F123" s="218">
        <f t="shared" si="0"/>
        <v>0.12164603086880101</v>
      </c>
      <c r="G123" s="242" t="s">
        <v>173</v>
      </c>
      <c r="H123" s="206" t="s">
        <v>693</v>
      </c>
    </row>
    <row r="124" spans="1:8">
      <c r="A124" s="203" t="s">
        <v>116</v>
      </c>
      <c r="B124" s="203" t="s">
        <v>655</v>
      </c>
      <c r="C124" s="203" t="s">
        <v>656</v>
      </c>
      <c r="D124" s="203" t="s">
        <v>172</v>
      </c>
      <c r="E124" s="203" t="s">
        <v>650</v>
      </c>
      <c r="F124" s="218">
        <f t="shared" si="0"/>
        <v>0</v>
      </c>
      <c r="G124" s="242" t="s">
        <v>173</v>
      </c>
      <c r="H124" s="206" t="s">
        <v>693</v>
      </c>
    </row>
    <row r="125" spans="1:8">
      <c r="A125" s="203" t="s">
        <v>116</v>
      </c>
      <c r="B125" s="203" t="s">
        <v>657</v>
      </c>
      <c r="C125" s="203" t="s">
        <v>658</v>
      </c>
      <c r="D125" s="203" t="s">
        <v>172</v>
      </c>
      <c r="E125" s="203" t="s">
        <v>650</v>
      </c>
      <c r="F125" s="218">
        <f t="shared" si="0"/>
        <v>9.0950930728791199</v>
      </c>
      <c r="G125" s="242" t="s">
        <v>173</v>
      </c>
      <c r="H125" s="206" t="s">
        <v>693</v>
      </c>
    </row>
    <row r="126" spans="1:8">
      <c r="A126" s="203" t="s">
        <v>116</v>
      </c>
      <c r="B126" s="203" t="s">
        <v>659</v>
      </c>
      <c r="C126" s="203" t="s">
        <v>660</v>
      </c>
      <c r="D126" s="203" t="s">
        <v>172</v>
      </c>
      <c r="E126" s="203" t="s">
        <v>650</v>
      </c>
      <c r="F126" s="218">
        <f t="shared" si="0"/>
        <v>3.7660701275871999</v>
      </c>
      <c r="G126" s="242" t="s">
        <v>173</v>
      </c>
      <c r="H126" s="206" t="s">
        <v>693</v>
      </c>
    </row>
    <row r="127" spans="1:8">
      <c r="A127" s="203" t="s">
        <v>116</v>
      </c>
      <c r="B127" s="203" t="s">
        <v>661</v>
      </c>
      <c r="C127" s="203" t="s">
        <v>662</v>
      </c>
      <c r="D127" s="203" t="s">
        <v>172</v>
      </c>
      <c r="E127" s="203" t="s">
        <v>650</v>
      </c>
      <c r="F127" s="218">
        <f t="shared" si="0"/>
        <v>0</v>
      </c>
      <c r="G127" s="242" t="s">
        <v>173</v>
      </c>
      <c r="H127" s="206" t="s">
        <v>693</v>
      </c>
    </row>
    <row r="128" spans="1:8">
      <c r="A128" s="203" t="s">
        <v>116</v>
      </c>
      <c r="B128" s="203" t="s">
        <v>349</v>
      </c>
      <c r="C128" s="203" t="s">
        <v>350</v>
      </c>
      <c r="D128" s="203" t="s">
        <v>172</v>
      </c>
      <c r="E128" s="203" t="s">
        <v>650</v>
      </c>
      <c r="F128" s="218">
        <f t="shared" si="0"/>
        <v>1.6920824416286577</v>
      </c>
      <c r="G128" s="242" t="s">
        <v>173</v>
      </c>
      <c r="H128" s="206" t="s">
        <v>693</v>
      </c>
    </row>
    <row r="129" spans="1:8">
      <c r="A129" s="203" t="s">
        <v>116</v>
      </c>
      <c r="B129" s="203" t="s">
        <v>663</v>
      </c>
      <c r="C129" s="203" t="s">
        <v>664</v>
      </c>
      <c r="D129" s="203" t="s">
        <v>172</v>
      </c>
      <c r="E129" s="203" t="s">
        <v>650</v>
      </c>
      <c r="F129" s="218">
        <f t="shared" si="0"/>
        <v>0.43253918201125202</v>
      </c>
      <c r="G129" s="242" t="s">
        <v>173</v>
      </c>
      <c r="H129" s="206" t="s">
        <v>693</v>
      </c>
    </row>
    <row r="130" spans="1:8">
      <c r="A130" s="203" t="s">
        <v>116</v>
      </c>
      <c r="B130" s="203" t="s">
        <v>665</v>
      </c>
      <c r="C130" s="203" t="s">
        <v>666</v>
      </c>
      <c r="D130" s="203" t="s">
        <v>172</v>
      </c>
      <c r="E130" s="203" t="s">
        <v>650</v>
      </c>
      <c r="F130" s="218">
        <f t="shared" si="0"/>
        <v>0</v>
      </c>
      <c r="G130" s="242" t="s">
        <v>173</v>
      </c>
      <c r="H130" s="206" t="s">
        <v>693</v>
      </c>
    </row>
    <row r="131" spans="1:8">
      <c r="A131" s="203" t="s">
        <v>116</v>
      </c>
      <c r="B131" s="203" t="s">
        <v>667</v>
      </c>
      <c r="C131" s="203" t="s">
        <v>668</v>
      </c>
      <c r="D131" s="203" t="s">
        <v>172</v>
      </c>
      <c r="E131" s="203" t="s">
        <v>650</v>
      </c>
      <c r="F131" s="242" t="s">
        <v>173</v>
      </c>
      <c r="G131" s="218">
        <f xml:space="preserve"> G154 + G177</f>
        <v>1.0286892182568019</v>
      </c>
      <c r="H131" s="206" t="s">
        <v>693</v>
      </c>
    </row>
    <row r="132" spans="1:8">
      <c r="A132" s="203" t="s">
        <v>116</v>
      </c>
      <c r="B132" s="203" t="s">
        <v>669</v>
      </c>
      <c r="C132" s="203" t="s">
        <v>670</v>
      </c>
      <c r="D132" s="203" t="s">
        <v>172</v>
      </c>
      <c r="E132" s="203" t="s">
        <v>650</v>
      </c>
      <c r="F132" s="242" t="s">
        <v>173</v>
      </c>
      <c r="G132" s="218">
        <f t="shared" si="0"/>
        <v>10.477492490501941</v>
      </c>
      <c r="H132" s="206" t="s">
        <v>693</v>
      </c>
    </row>
    <row r="133" spans="1:8">
      <c r="A133" s="203" t="s">
        <v>116</v>
      </c>
      <c r="B133" s="203" t="s">
        <v>671</v>
      </c>
      <c r="C133" s="203" t="s">
        <v>672</v>
      </c>
      <c r="D133" s="203" t="s">
        <v>172</v>
      </c>
      <c r="E133" s="203" t="s">
        <v>650</v>
      </c>
      <c r="F133" s="242" t="s">
        <v>173</v>
      </c>
      <c r="G133" s="218">
        <f t="shared" si="0"/>
        <v>12.59607121855</v>
      </c>
      <c r="H133" s="206" t="s">
        <v>693</v>
      </c>
    </row>
    <row r="134" spans="1:8">
      <c r="A134" s="203" t="s">
        <v>116</v>
      </c>
      <c r="B134" s="203" t="s">
        <v>673</v>
      </c>
      <c r="C134" s="203" t="s">
        <v>674</v>
      </c>
      <c r="D134" s="203" t="s">
        <v>172</v>
      </c>
      <c r="E134" s="203" t="s">
        <v>650</v>
      </c>
      <c r="F134" s="242" t="s">
        <v>173</v>
      </c>
      <c r="G134" s="218">
        <f t="shared" si="0"/>
        <v>0.61125596682779804</v>
      </c>
      <c r="H134" s="206" t="s">
        <v>693</v>
      </c>
    </row>
    <row r="135" spans="1:8">
      <c r="A135" s="203" t="s">
        <v>116</v>
      </c>
      <c r="B135" s="203" t="s">
        <v>675</v>
      </c>
      <c r="C135" s="203" t="s">
        <v>676</v>
      </c>
      <c r="D135" s="203" t="s">
        <v>172</v>
      </c>
      <c r="E135" s="203" t="s">
        <v>650</v>
      </c>
      <c r="F135" s="242" t="s">
        <v>173</v>
      </c>
      <c r="G135" s="218">
        <f t="shared" si="0"/>
        <v>0</v>
      </c>
      <c r="H135" s="206" t="s">
        <v>693</v>
      </c>
    </row>
    <row r="136" spans="1:8">
      <c r="A136" s="203" t="s">
        <v>116</v>
      </c>
      <c r="B136" s="203" t="s">
        <v>677</v>
      </c>
      <c r="C136" s="203" t="s">
        <v>678</v>
      </c>
      <c r="D136" s="203" t="s">
        <v>172</v>
      </c>
      <c r="E136" s="203" t="s">
        <v>650</v>
      </c>
      <c r="F136" s="218">
        <f t="shared" ref="F136:F138" si="1" xml:space="preserve"> F159 + F182</f>
        <v>0</v>
      </c>
      <c r="G136" s="242" t="s">
        <v>173</v>
      </c>
      <c r="H136" s="206" t="s">
        <v>693</v>
      </c>
    </row>
    <row r="137" spans="1:8">
      <c r="A137" s="203" t="s">
        <v>116</v>
      </c>
      <c r="B137" s="203" t="s">
        <v>679</v>
      </c>
      <c r="C137" s="203" t="s">
        <v>680</v>
      </c>
      <c r="D137" s="203" t="s">
        <v>172</v>
      </c>
      <c r="E137" s="203" t="s">
        <v>650</v>
      </c>
      <c r="F137" s="218">
        <f t="shared" si="1"/>
        <v>0</v>
      </c>
      <c r="G137" s="242" t="s">
        <v>173</v>
      </c>
      <c r="H137" s="206" t="s">
        <v>693</v>
      </c>
    </row>
    <row r="138" spans="1:8">
      <c r="A138" s="203" t="s">
        <v>116</v>
      </c>
      <c r="B138" s="203" t="s">
        <v>681</v>
      </c>
      <c r="C138" s="203" t="s">
        <v>682</v>
      </c>
      <c r="D138" s="203" t="s">
        <v>172</v>
      </c>
      <c r="E138" s="203" t="s">
        <v>650</v>
      </c>
      <c r="F138" s="218">
        <f t="shared" si="1"/>
        <v>0</v>
      </c>
      <c r="G138" s="242" t="s">
        <v>173</v>
      </c>
      <c r="H138" s="206" t="s">
        <v>693</v>
      </c>
    </row>
    <row r="139" spans="1:8">
      <c r="A139" s="203" t="s">
        <v>116</v>
      </c>
      <c r="B139" s="203" t="s">
        <v>683</v>
      </c>
      <c r="C139" s="203" t="s">
        <v>684</v>
      </c>
      <c r="D139" s="203" t="s">
        <v>172</v>
      </c>
      <c r="E139" s="203" t="s">
        <v>650</v>
      </c>
      <c r="F139" s="218">
        <v>0</v>
      </c>
      <c r="G139" s="242" t="s">
        <v>173</v>
      </c>
      <c r="H139" s="206" t="s">
        <v>694</v>
      </c>
    </row>
    <row r="140" spans="1:8">
      <c r="A140" s="203" t="s">
        <v>116</v>
      </c>
      <c r="B140" s="203" t="s">
        <v>685</v>
      </c>
      <c r="C140" s="203" t="s">
        <v>686</v>
      </c>
      <c r="D140" s="203" t="s">
        <v>172</v>
      </c>
      <c r="E140" s="203" t="s">
        <v>650</v>
      </c>
      <c r="F140" s="218">
        <v>10.537000000000001</v>
      </c>
      <c r="G140" s="242" t="s">
        <v>173</v>
      </c>
      <c r="H140" s="206" t="s">
        <v>694</v>
      </c>
    </row>
    <row r="141" spans="1:8">
      <c r="A141" s="203" t="s">
        <v>116</v>
      </c>
      <c r="B141" s="203" t="s">
        <v>687</v>
      </c>
      <c r="C141" s="203" t="s">
        <v>688</v>
      </c>
      <c r="D141" s="203" t="s">
        <v>172</v>
      </c>
      <c r="E141" s="203" t="s">
        <v>650</v>
      </c>
      <c r="F141" s="218">
        <v>11.236000000000001</v>
      </c>
      <c r="G141" s="242" t="s">
        <v>173</v>
      </c>
      <c r="H141" s="206" t="s">
        <v>694</v>
      </c>
    </row>
    <row r="142" spans="1:8">
      <c r="A142" s="203" t="s">
        <v>116</v>
      </c>
      <c r="B142" s="203" t="s">
        <v>689</v>
      </c>
      <c r="C142" s="203" t="s">
        <v>690</v>
      </c>
      <c r="D142" s="203" t="s">
        <v>172</v>
      </c>
      <c r="E142" s="203" t="s">
        <v>650</v>
      </c>
      <c r="F142" s="218">
        <v>0</v>
      </c>
      <c r="G142" s="242" t="s">
        <v>173</v>
      </c>
      <c r="H142" s="206" t="s">
        <v>694</v>
      </c>
    </row>
    <row r="143" spans="1:8">
      <c r="A143" s="203" t="s">
        <v>116</v>
      </c>
      <c r="B143" s="203" t="s">
        <v>691</v>
      </c>
      <c r="C143" s="203" t="s">
        <v>692</v>
      </c>
      <c r="D143" s="203" t="s">
        <v>172</v>
      </c>
      <c r="E143" s="203" t="s">
        <v>650</v>
      </c>
      <c r="F143" s="218">
        <v>0</v>
      </c>
      <c r="G143" s="242" t="s">
        <v>173</v>
      </c>
      <c r="H143" s="206" t="s">
        <v>694</v>
      </c>
    </row>
    <row r="144" spans="1:8">
      <c r="A144" s="203" t="s">
        <v>695</v>
      </c>
      <c r="B144" s="203" t="s">
        <v>648</v>
      </c>
      <c r="C144" s="203" t="s">
        <v>649</v>
      </c>
      <c r="D144" s="203" t="s">
        <v>172</v>
      </c>
      <c r="E144" s="203" t="s">
        <v>650</v>
      </c>
      <c r="F144" s="240">
        <v>0</v>
      </c>
      <c r="G144" s="241" t="s">
        <v>173</v>
      </c>
    </row>
    <row r="145" spans="1:7">
      <c r="A145" s="203" t="s">
        <v>695</v>
      </c>
      <c r="B145" s="203" t="s">
        <v>651</v>
      </c>
      <c r="C145" s="203" t="s">
        <v>652</v>
      </c>
      <c r="D145" s="203" t="s">
        <v>172</v>
      </c>
      <c r="E145" s="203" t="s">
        <v>650</v>
      </c>
      <c r="F145" s="240">
        <v>-0.47625568689200298</v>
      </c>
      <c r="G145" s="241" t="s">
        <v>173</v>
      </c>
    </row>
    <row r="146" spans="1:7">
      <c r="A146" s="203" t="s">
        <v>695</v>
      </c>
      <c r="B146" s="203" t="s">
        <v>653</v>
      </c>
      <c r="C146" s="203" t="s">
        <v>654</v>
      </c>
      <c r="D146" s="203" t="s">
        <v>172</v>
      </c>
      <c r="E146" s="203" t="s">
        <v>650</v>
      </c>
      <c r="F146" s="240">
        <v>0.12164603086880101</v>
      </c>
      <c r="G146" s="241" t="s">
        <v>173</v>
      </c>
    </row>
    <row r="147" spans="1:7">
      <c r="A147" s="203" t="s">
        <v>695</v>
      </c>
      <c r="B147" s="203" t="s">
        <v>655</v>
      </c>
      <c r="C147" s="203" t="s">
        <v>656</v>
      </c>
      <c r="D147" s="203" t="s">
        <v>172</v>
      </c>
      <c r="E147" s="203" t="s">
        <v>650</v>
      </c>
      <c r="F147" s="240">
        <v>0</v>
      </c>
      <c r="G147" s="241" t="s">
        <v>173</v>
      </c>
    </row>
    <row r="148" spans="1:7">
      <c r="A148" s="203" t="s">
        <v>695</v>
      </c>
      <c r="B148" s="203" t="s">
        <v>657</v>
      </c>
      <c r="C148" s="203" t="s">
        <v>658</v>
      </c>
      <c r="D148" s="203" t="s">
        <v>172</v>
      </c>
      <c r="E148" s="203" t="s">
        <v>650</v>
      </c>
      <c r="F148" s="240">
        <v>8.0111205656111792</v>
      </c>
      <c r="G148" s="241" t="s">
        <v>173</v>
      </c>
    </row>
    <row r="149" spans="1:7">
      <c r="A149" s="203" t="s">
        <v>695</v>
      </c>
      <c r="B149" s="203" t="s">
        <v>659</v>
      </c>
      <c r="C149" s="203" t="s">
        <v>660</v>
      </c>
      <c r="D149" s="203" t="s">
        <v>172</v>
      </c>
      <c r="E149" s="203" t="s">
        <v>650</v>
      </c>
      <c r="F149" s="240">
        <v>3.7660701275871999</v>
      </c>
      <c r="G149" s="241" t="s">
        <v>173</v>
      </c>
    </row>
    <row r="150" spans="1:7">
      <c r="A150" s="203" t="s">
        <v>695</v>
      </c>
      <c r="B150" s="203" t="s">
        <v>661</v>
      </c>
      <c r="C150" s="203" t="s">
        <v>662</v>
      </c>
      <c r="D150" s="203" t="s">
        <v>172</v>
      </c>
      <c r="E150" s="203" t="s">
        <v>650</v>
      </c>
      <c r="F150" s="240">
        <v>0</v>
      </c>
      <c r="G150" s="241" t="s">
        <v>173</v>
      </c>
    </row>
    <row r="151" spans="1:7">
      <c r="A151" s="203" t="s">
        <v>695</v>
      </c>
      <c r="B151" s="203" t="s">
        <v>349</v>
      </c>
      <c r="C151" s="203" t="s">
        <v>350</v>
      </c>
      <c r="D151" s="203" t="s">
        <v>172</v>
      </c>
      <c r="E151" s="203" t="s">
        <v>650</v>
      </c>
      <c r="F151" s="240">
        <v>1.6570764151333499</v>
      </c>
      <c r="G151" s="241" t="s">
        <v>173</v>
      </c>
    </row>
    <row r="152" spans="1:7">
      <c r="A152" s="203" t="s">
        <v>695</v>
      </c>
      <c r="B152" s="203" t="s">
        <v>663</v>
      </c>
      <c r="C152" s="203" t="s">
        <v>664</v>
      </c>
      <c r="D152" s="203" t="s">
        <v>172</v>
      </c>
      <c r="E152" s="203" t="s">
        <v>650</v>
      </c>
      <c r="F152" s="240">
        <v>0.43253918201125202</v>
      </c>
      <c r="G152" s="241" t="s">
        <v>173</v>
      </c>
    </row>
    <row r="153" spans="1:7">
      <c r="A153" s="203" t="s">
        <v>695</v>
      </c>
      <c r="B153" s="203" t="s">
        <v>665</v>
      </c>
      <c r="C153" s="203" t="s">
        <v>666</v>
      </c>
      <c r="D153" s="203" t="s">
        <v>172</v>
      </c>
      <c r="E153" s="203" t="s">
        <v>650</v>
      </c>
      <c r="F153" s="240">
        <v>0</v>
      </c>
      <c r="G153" s="241" t="s">
        <v>173</v>
      </c>
    </row>
    <row r="154" spans="1:7">
      <c r="A154" s="203" t="s">
        <v>695</v>
      </c>
      <c r="B154" s="203" t="s">
        <v>667</v>
      </c>
      <c r="C154" s="203" t="s">
        <v>668</v>
      </c>
      <c r="D154" s="203" t="s">
        <v>172</v>
      </c>
      <c r="E154" s="203" t="s">
        <v>650</v>
      </c>
      <c r="F154" s="241" t="s">
        <v>173</v>
      </c>
      <c r="G154" s="240">
        <v>0.92305197429984798</v>
      </c>
    </row>
    <row r="155" spans="1:7">
      <c r="A155" s="203" t="s">
        <v>695</v>
      </c>
      <c r="B155" s="203" t="s">
        <v>669</v>
      </c>
      <c r="C155" s="203" t="s">
        <v>670</v>
      </c>
      <c r="D155" s="203" t="s">
        <v>172</v>
      </c>
      <c r="E155" s="203" t="s">
        <v>650</v>
      </c>
      <c r="F155" s="241" t="s">
        <v>173</v>
      </c>
      <c r="G155" s="240">
        <v>9.3994612454280606</v>
      </c>
    </row>
    <row r="156" spans="1:7">
      <c r="A156" s="203" t="s">
        <v>695</v>
      </c>
      <c r="B156" s="203" t="s">
        <v>671</v>
      </c>
      <c r="C156" s="203" t="s">
        <v>672</v>
      </c>
      <c r="D156" s="203" t="s">
        <v>172</v>
      </c>
      <c r="E156" s="203" t="s">
        <v>650</v>
      </c>
      <c r="F156" s="241" t="s">
        <v>173</v>
      </c>
      <c r="G156" s="240">
        <v>12.59607121855</v>
      </c>
    </row>
    <row r="157" spans="1:7">
      <c r="A157" s="203" t="s">
        <v>695</v>
      </c>
      <c r="B157" s="203" t="s">
        <v>673</v>
      </c>
      <c r="C157" s="203" t="s">
        <v>674</v>
      </c>
      <c r="D157" s="203" t="s">
        <v>172</v>
      </c>
      <c r="E157" s="203" t="s">
        <v>650</v>
      </c>
      <c r="F157" s="241" t="s">
        <v>173</v>
      </c>
      <c r="G157" s="240">
        <v>0.61125596682779804</v>
      </c>
    </row>
    <row r="158" spans="1:7">
      <c r="A158" s="203" t="s">
        <v>695</v>
      </c>
      <c r="B158" s="203" t="s">
        <v>675</v>
      </c>
      <c r="C158" s="203" t="s">
        <v>676</v>
      </c>
      <c r="D158" s="203" t="s">
        <v>172</v>
      </c>
      <c r="E158" s="203" t="s">
        <v>650</v>
      </c>
      <c r="F158" s="241" t="s">
        <v>173</v>
      </c>
      <c r="G158" s="240">
        <v>0</v>
      </c>
    </row>
    <row r="159" spans="1:7">
      <c r="A159" s="203" t="s">
        <v>695</v>
      </c>
      <c r="B159" s="203" t="s">
        <v>677</v>
      </c>
      <c r="C159" s="203" t="s">
        <v>678</v>
      </c>
      <c r="D159" s="203" t="s">
        <v>172</v>
      </c>
      <c r="E159" s="203" t="s">
        <v>650</v>
      </c>
      <c r="F159" s="240">
        <v>0</v>
      </c>
      <c r="G159" s="241" t="s">
        <v>173</v>
      </c>
    </row>
    <row r="160" spans="1:7">
      <c r="A160" s="203" t="s">
        <v>695</v>
      </c>
      <c r="B160" s="203" t="s">
        <v>679</v>
      </c>
      <c r="C160" s="203" t="s">
        <v>680</v>
      </c>
      <c r="D160" s="203" t="s">
        <v>172</v>
      </c>
      <c r="E160" s="203" t="s">
        <v>650</v>
      </c>
      <c r="F160" s="240">
        <v>0</v>
      </c>
      <c r="G160" s="241" t="s">
        <v>173</v>
      </c>
    </row>
    <row r="161" spans="1:7">
      <c r="A161" s="203" t="s">
        <v>695</v>
      </c>
      <c r="B161" s="203" t="s">
        <v>681</v>
      </c>
      <c r="C161" s="203" t="s">
        <v>682</v>
      </c>
      <c r="D161" s="203" t="s">
        <v>172</v>
      </c>
      <c r="E161" s="203" t="s">
        <v>650</v>
      </c>
      <c r="F161" s="240">
        <v>0</v>
      </c>
      <c r="G161" s="241" t="s">
        <v>173</v>
      </c>
    </row>
    <row r="162" spans="1:7">
      <c r="A162" s="203" t="s">
        <v>695</v>
      </c>
      <c r="B162" s="203" t="s">
        <v>683</v>
      </c>
      <c r="C162" s="203" t="s">
        <v>684</v>
      </c>
      <c r="D162" s="203" t="s">
        <v>172</v>
      </c>
      <c r="E162" s="203" t="s">
        <v>650</v>
      </c>
      <c r="F162" s="240">
        <v>0</v>
      </c>
      <c r="G162" s="241" t="s">
        <v>173</v>
      </c>
    </row>
    <row r="163" spans="1:7">
      <c r="A163" s="203" t="s">
        <v>695</v>
      </c>
      <c r="B163" s="203" t="s">
        <v>685</v>
      </c>
      <c r="C163" s="203" t="s">
        <v>686</v>
      </c>
      <c r="D163" s="203" t="s">
        <v>172</v>
      </c>
      <c r="E163" s="203" t="s">
        <v>650</v>
      </c>
      <c r="F163" s="240">
        <v>0</v>
      </c>
      <c r="G163" s="241" t="s">
        <v>173</v>
      </c>
    </row>
    <row r="164" spans="1:7">
      <c r="A164" s="203" t="s">
        <v>695</v>
      </c>
      <c r="B164" s="203" t="s">
        <v>687</v>
      </c>
      <c r="C164" s="203" t="s">
        <v>688</v>
      </c>
      <c r="D164" s="203" t="s">
        <v>172</v>
      </c>
      <c r="E164" s="203" t="s">
        <v>650</v>
      </c>
      <c r="F164" s="240">
        <v>0</v>
      </c>
      <c r="G164" s="241" t="s">
        <v>173</v>
      </c>
    </row>
    <row r="165" spans="1:7">
      <c r="A165" s="203" t="s">
        <v>695</v>
      </c>
      <c r="B165" s="203" t="s">
        <v>689</v>
      </c>
      <c r="C165" s="203" t="s">
        <v>690</v>
      </c>
      <c r="D165" s="203" t="s">
        <v>172</v>
      </c>
      <c r="E165" s="203" t="s">
        <v>650</v>
      </c>
      <c r="F165" s="240">
        <v>0</v>
      </c>
      <c r="G165" s="241" t="s">
        <v>173</v>
      </c>
    </row>
    <row r="166" spans="1:7">
      <c r="A166" s="203" t="s">
        <v>695</v>
      </c>
      <c r="B166" s="203" t="s">
        <v>691</v>
      </c>
      <c r="C166" s="203" t="s">
        <v>692</v>
      </c>
      <c r="D166" s="203" t="s">
        <v>172</v>
      </c>
      <c r="E166" s="203" t="s">
        <v>650</v>
      </c>
      <c r="F166" s="240">
        <v>0</v>
      </c>
      <c r="G166" s="241" t="s">
        <v>173</v>
      </c>
    </row>
    <row r="167" spans="1:7">
      <c r="A167" s="203" t="s">
        <v>696</v>
      </c>
      <c r="B167" s="203" t="s">
        <v>648</v>
      </c>
      <c r="C167" s="203" t="s">
        <v>649</v>
      </c>
      <c r="D167" s="203" t="s">
        <v>172</v>
      </c>
      <c r="E167" s="203" t="s">
        <v>650</v>
      </c>
      <c r="F167" s="240">
        <v>0</v>
      </c>
      <c r="G167" s="241" t="s">
        <v>173</v>
      </c>
    </row>
    <row r="168" spans="1:7">
      <c r="A168" s="203" t="s">
        <v>696</v>
      </c>
      <c r="B168" s="203" t="s">
        <v>651</v>
      </c>
      <c r="C168" s="203" t="s">
        <v>652</v>
      </c>
      <c r="D168" s="203" t="s">
        <v>172</v>
      </c>
      <c r="E168" s="203" t="s">
        <v>650</v>
      </c>
      <c r="F168" s="240">
        <v>0</v>
      </c>
      <c r="G168" s="241" t="s">
        <v>173</v>
      </c>
    </row>
    <row r="169" spans="1:7">
      <c r="A169" s="203" t="s">
        <v>696</v>
      </c>
      <c r="B169" s="203" t="s">
        <v>653</v>
      </c>
      <c r="C169" s="203" t="s">
        <v>654</v>
      </c>
      <c r="D169" s="203" t="s">
        <v>172</v>
      </c>
      <c r="E169" s="203" t="s">
        <v>650</v>
      </c>
      <c r="F169" s="240">
        <v>0</v>
      </c>
      <c r="G169" s="241" t="s">
        <v>173</v>
      </c>
    </row>
    <row r="170" spans="1:7">
      <c r="A170" s="203" t="s">
        <v>696</v>
      </c>
      <c r="B170" s="203" t="s">
        <v>655</v>
      </c>
      <c r="C170" s="203" t="s">
        <v>656</v>
      </c>
      <c r="D170" s="203" t="s">
        <v>172</v>
      </c>
      <c r="E170" s="203" t="s">
        <v>650</v>
      </c>
      <c r="F170" s="240">
        <v>0</v>
      </c>
      <c r="G170" s="241" t="s">
        <v>173</v>
      </c>
    </row>
    <row r="171" spans="1:7">
      <c r="A171" s="203" t="s">
        <v>696</v>
      </c>
      <c r="B171" s="203" t="s">
        <v>657</v>
      </c>
      <c r="C171" s="203" t="s">
        <v>658</v>
      </c>
      <c r="D171" s="203" t="s">
        <v>172</v>
      </c>
      <c r="E171" s="203" t="s">
        <v>650</v>
      </c>
      <c r="F171" s="240">
        <v>1.08397250726794</v>
      </c>
      <c r="G171" s="241" t="s">
        <v>173</v>
      </c>
    </row>
    <row r="172" spans="1:7">
      <c r="A172" s="203" t="s">
        <v>696</v>
      </c>
      <c r="B172" s="203" t="s">
        <v>659</v>
      </c>
      <c r="C172" s="203" t="s">
        <v>660</v>
      </c>
      <c r="D172" s="203" t="s">
        <v>172</v>
      </c>
      <c r="E172" s="203" t="s">
        <v>650</v>
      </c>
      <c r="F172" s="240">
        <v>0</v>
      </c>
      <c r="G172" s="241" t="s">
        <v>173</v>
      </c>
    </row>
    <row r="173" spans="1:7">
      <c r="A173" s="203" t="s">
        <v>696</v>
      </c>
      <c r="B173" s="203" t="s">
        <v>661</v>
      </c>
      <c r="C173" s="203" t="s">
        <v>662</v>
      </c>
      <c r="D173" s="203" t="s">
        <v>172</v>
      </c>
      <c r="E173" s="203" t="s">
        <v>650</v>
      </c>
      <c r="F173" s="240">
        <v>0</v>
      </c>
      <c r="G173" s="241" t="s">
        <v>173</v>
      </c>
    </row>
    <row r="174" spans="1:7">
      <c r="A174" s="203" t="s">
        <v>696</v>
      </c>
      <c r="B174" s="203" t="s">
        <v>349</v>
      </c>
      <c r="C174" s="203" t="s">
        <v>350</v>
      </c>
      <c r="D174" s="203" t="s">
        <v>172</v>
      </c>
      <c r="E174" s="203" t="s">
        <v>650</v>
      </c>
      <c r="F174" s="240">
        <v>3.5006026495307797E-2</v>
      </c>
      <c r="G174" s="241" t="s">
        <v>173</v>
      </c>
    </row>
    <row r="175" spans="1:7">
      <c r="A175" s="203" t="s">
        <v>696</v>
      </c>
      <c r="B175" s="203" t="s">
        <v>663</v>
      </c>
      <c r="C175" s="203" t="s">
        <v>664</v>
      </c>
      <c r="D175" s="203" t="s">
        <v>172</v>
      </c>
      <c r="E175" s="203" t="s">
        <v>650</v>
      </c>
      <c r="F175" s="240">
        <v>0</v>
      </c>
      <c r="G175" s="241" t="s">
        <v>173</v>
      </c>
    </row>
    <row r="176" spans="1:7">
      <c r="A176" s="203" t="s">
        <v>696</v>
      </c>
      <c r="B176" s="203" t="s">
        <v>665</v>
      </c>
      <c r="C176" s="203" t="s">
        <v>666</v>
      </c>
      <c r="D176" s="203" t="s">
        <v>172</v>
      </c>
      <c r="E176" s="203" t="s">
        <v>650</v>
      </c>
      <c r="F176" s="240">
        <v>0</v>
      </c>
      <c r="G176" s="241" t="s">
        <v>173</v>
      </c>
    </row>
    <row r="177" spans="1:7">
      <c r="A177" s="203" t="s">
        <v>696</v>
      </c>
      <c r="B177" s="203" t="s">
        <v>667</v>
      </c>
      <c r="C177" s="203" t="s">
        <v>668</v>
      </c>
      <c r="D177" s="203" t="s">
        <v>172</v>
      </c>
      <c r="E177" s="203" t="s">
        <v>650</v>
      </c>
      <c r="F177" s="241" t="s">
        <v>173</v>
      </c>
      <c r="G177" s="240">
        <v>0.10563724395695399</v>
      </c>
    </row>
    <row r="178" spans="1:7">
      <c r="A178" s="203" t="s">
        <v>696</v>
      </c>
      <c r="B178" s="203" t="s">
        <v>669</v>
      </c>
      <c r="C178" s="203" t="s">
        <v>670</v>
      </c>
      <c r="D178" s="203" t="s">
        <v>172</v>
      </c>
      <c r="E178" s="203" t="s">
        <v>650</v>
      </c>
      <c r="F178" s="241" t="s">
        <v>173</v>
      </c>
      <c r="G178" s="240">
        <v>1.07803124507388</v>
      </c>
    </row>
    <row r="179" spans="1:7">
      <c r="A179" s="203" t="s">
        <v>696</v>
      </c>
      <c r="B179" s="203" t="s">
        <v>671</v>
      </c>
      <c r="C179" s="203" t="s">
        <v>672</v>
      </c>
      <c r="D179" s="203" t="s">
        <v>172</v>
      </c>
      <c r="E179" s="203" t="s">
        <v>650</v>
      </c>
      <c r="F179" s="241" t="s">
        <v>173</v>
      </c>
      <c r="G179" s="240">
        <v>0</v>
      </c>
    </row>
    <row r="180" spans="1:7">
      <c r="A180" s="203" t="s">
        <v>696</v>
      </c>
      <c r="B180" s="203" t="s">
        <v>673</v>
      </c>
      <c r="C180" s="203" t="s">
        <v>674</v>
      </c>
      <c r="D180" s="203" t="s">
        <v>172</v>
      </c>
      <c r="E180" s="203" t="s">
        <v>650</v>
      </c>
      <c r="F180" s="241" t="s">
        <v>173</v>
      </c>
      <c r="G180" s="240">
        <v>0</v>
      </c>
    </row>
    <row r="181" spans="1:7">
      <c r="A181" s="203" t="s">
        <v>696</v>
      </c>
      <c r="B181" s="203" t="s">
        <v>675</v>
      </c>
      <c r="C181" s="203" t="s">
        <v>676</v>
      </c>
      <c r="D181" s="203" t="s">
        <v>172</v>
      </c>
      <c r="E181" s="203" t="s">
        <v>650</v>
      </c>
      <c r="F181" s="241" t="s">
        <v>173</v>
      </c>
      <c r="G181" s="240">
        <v>0</v>
      </c>
    </row>
    <row r="182" spans="1:7">
      <c r="A182" s="203" t="s">
        <v>696</v>
      </c>
      <c r="B182" s="203" t="s">
        <v>677</v>
      </c>
      <c r="C182" s="203" t="s">
        <v>678</v>
      </c>
      <c r="D182" s="203" t="s">
        <v>172</v>
      </c>
      <c r="E182" s="203" t="s">
        <v>650</v>
      </c>
      <c r="F182" s="240">
        <v>0</v>
      </c>
      <c r="G182" s="241" t="s">
        <v>173</v>
      </c>
    </row>
    <row r="183" spans="1:7">
      <c r="A183" s="203" t="s">
        <v>696</v>
      </c>
      <c r="B183" s="203" t="s">
        <v>679</v>
      </c>
      <c r="C183" s="203" t="s">
        <v>680</v>
      </c>
      <c r="D183" s="203" t="s">
        <v>172</v>
      </c>
      <c r="E183" s="203" t="s">
        <v>650</v>
      </c>
      <c r="F183" s="240">
        <v>0</v>
      </c>
      <c r="G183" s="241" t="s">
        <v>173</v>
      </c>
    </row>
    <row r="184" spans="1:7">
      <c r="A184" s="203" t="s">
        <v>696</v>
      </c>
      <c r="B184" s="203" t="s">
        <v>681</v>
      </c>
      <c r="C184" s="203" t="s">
        <v>682</v>
      </c>
      <c r="D184" s="203" t="s">
        <v>172</v>
      </c>
      <c r="E184" s="203" t="s">
        <v>650</v>
      </c>
      <c r="F184" s="240">
        <v>0</v>
      </c>
      <c r="G184" s="241" t="s">
        <v>173</v>
      </c>
    </row>
    <row r="185" spans="1:7">
      <c r="A185" s="203" t="s">
        <v>696</v>
      </c>
      <c r="B185" s="203" t="s">
        <v>683</v>
      </c>
      <c r="C185" s="203" t="s">
        <v>684</v>
      </c>
      <c r="D185" s="203" t="s">
        <v>172</v>
      </c>
      <c r="E185" s="203" t="s">
        <v>650</v>
      </c>
      <c r="F185" s="240">
        <v>0</v>
      </c>
      <c r="G185" s="241" t="s">
        <v>173</v>
      </c>
    </row>
    <row r="186" spans="1:7">
      <c r="A186" s="203" t="s">
        <v>696</v>
      </c>
      <c r="B186" s="203" t="s">
        <v>685</v>
      </c>
      <c r="C186" s="203" t="s">
        <v>686</v>
      </c>
      <c r="D186" s="203" t="s">
        <v>172</v>
      </c>
      <c r="E186" s="203" t="s">
        <v>650</v>
      </c>
      <c r="F186" s="240">
        <v>0</v>
      </c>
      <c r="G186" s="241" t="s">
        <v>173</v>
      </c>
    </row>
    <row r="187" spans="1:7">
      <c r="A187" s="203" t="s">
        <v>696</v>
      </c>
      <c r="B187" s="203" t="s">
        <v>687</v>
      </c>
      <c r="C187" s="203" t="s">
        <v>688</v>
      </c>
      <c r="D187" s="203" t="s">
        <v>172</v>
      </c>
      <c r="E187" s="203" t="s">
        <v>650</v>
      </c>
      <c r="F187" s="240">
        <v>0</v>
      </c>
      <c r="G187" s="241" t="s">
        <v>173</v>
      </c>
    </row>
    <row r="188" spans="1:7">
      <c r="A188" s="203" t="s">
        <v>696</v>
      </c>
      <c r="B188" s="203" t="s">
        <v>689</v>
      </c>
      <c r="C188" s="203" t="s">
        <v>690</v>
      </c>
      <c r="D188" s="203" t="s">
        <v>172</v>
      </c>
      <c r="E188" s="203" t="s">
        <v>650</v>
      </c>
      <c r="F188" s="240">
        <v>0</v>
      </c>
      <c r="G188" s="241" t="s">
        <v>173</v>
      </c>
    </row>
    <row r="189" spans="1:7">
      <c r="A189" s="203" t="s">
        <v>696</v>
      </c>
      <c r="B189" s="203" t="s">
        <v>691</v>
      </c>
      <c r="C189" s="203" t="s">
        <v>692</v>
      </c>
      <c r="D189" s="203" t="s">
        <v>172</v>
      </c>
      <c r="E189" s="203" t="s">
        <v>650</v>
      </c>
      <c r="F189" s="240">
        <v>0</v>
      </c>
      <c r="G189" s="241" t="s">
        <v>173</v>
      </c>
    </row>
    <row r="190" spans="1:7">
      <c r="A190" s="203" t="s">
        <v>110</v>
      </c>
      <c r="B190" s="203" t="s">
        <v>648</v>
      </c>
      <c r="C190" s="203" t="s">
        <v>649</v>
      </c>
      <c r="D190" s="203" t="s">
        <v>172</v>
      </c>
      <c r="E190" s="203" t="s">
        <v>650</v>
      </c>
      <c r="F190" s="240">
        <v>0</v>
      </c>
      <c r="G190" s="241" t="s">
        <v>173</v>
      </c>
    </row>
    <row r="191" spans="1:7">
      <c r="A191" s="203" t="s">
        <v>110</v>
      </c>
      <c r="B191" s="203" t="s">
        <v>651</v>
      </c>
      <c r="C191" s="203" t="s">
        <v>652</v>
      </c>
      <c r="D191" s="203" t="s">
        <v>172</v>
      </c>
      <c r="E191" s="203" t="s">
        <v>650</v>
      </c>
      <c r="F191" s="240">
        <v>-0.21818937042412301</v>
      </c>
      <c r="G191" s="241" t="s">
        <v>173</v>
      </c>
    </row>
    <row r="192" spans="1:7">
      <c r="A192" s="203" t="s">
        <v>110</v>
      </c>
      <c r="B192" s="203" t="s">
        <v>653</v>
      </c>
      <c r="C192" s="203" t="s">
        <v>654</v>
      </c>
      <c r="D192" s="203" t="s">
        <v>172</v>
      </c>
      <c r="E192" s="203" t="s">
        <v>650</v>
      </c>
      <c r="F192" s="240">
        <v>-3.5689969993451101</v>
      </c>
      <c r="G192" s="241" t="s">
        <v>173</v>
      </c>
    </row>
    <row r="193" spans="1:7">
      <c r="A193" s="203" t="s">
        <v>110</v>
      </c>
      <c r="B193" s="203" t="s">
        <v>655</v>
      </c>
      <c r="C193" s="203" t="s">
        <v>656</v>
      </c>
      <c r="D193" s="203" t="s">
        <v>172</v>
      </c>
      <c r="E193" s="203" t="s">
        <v>650</v>
      </c>
      <c r="F193" s="240">
        <v>0</v>
      </c>
      <c r="G193" s="241" t="s">
        <v>173</v>
      </c>
    </row>
    <row r="194" spans="1:7">
      <c r="A194" s="203" t="s">
        <v>110</v>
      </c>
      <c r="B194" s="203" t="s">
        <v>657</v>
      </c>
      <c r="C194" s="203" t="s">
        <v>658</v>
      </c>
      <c r="D194" s="203" t="s">
        <v>172</v>
      </c>
      <c r="E194" s="203" t="s">
        <v>650</v>
      </c>
      <c r="F194" s="240">
        <v>5.4465996379573598</v>
      </c>
      <c r="G194" s="241" t="s">
        <v>173</v>
      </c>
    </row>
    <row r="195" spans="1:7">
      <c r="A195" s="203" t="s">
        <v>110</v>
      </c>
      <c r="B195" s="203" t="s">
        <v>659</v>
      </c>
      <c r="C195" s="203" t="s">
        <v>660</v>
      </c>
      <c r="D195" s="203" t="s">
        <v>172</v>
      </c>
      <c r="E195" s="203" t="s">
        <v>650</v>
      </c>
      <c r="F195" s="240">
        <v>29.4390621617456</v>
      </c>
      <c r="G195" s="241" t="s">
        <v>173</v>
      </c>
    </row>
    <row r="196" spans="1:7">
      <c r="A196" s="203" t="s">
        <v>110</v>
      </c>
      <c r="B196" s="203" t="s">
        <v>661</v>
      </c>
      <c r="C196" s="203" t="s">
        <v>662</v>
      </c>
      <c r="D196" s="203" t="s">
        <v>172</v>
      </c>
      <c r="E196" s="203" t="s">
        <v>650</v>
      </c>
      <c r="F196" s="240">
        <v>0</v>
      </c>
      <c r="G196" s="241" t="s">
        <v>173</v>
      </c>
    </row>
    <row r="197" spans="1:7">
      <c r="A197" s="203" t="s">
        <v>110</v>
      </c>
      <c r="B197" s="203" t="s">
        <v>349</v>
      </c>
      <c r="C197" s="203" t="s">
        <v>350</v>
      </c>
      <c r="D197" s="203" t="s">
        <v>172</v>
      </c>
      <c r="E197" s="203" t="s">
        <v>650</v>
      </c>
      <c r="F197" s="240">
        <v>-2.0860089258216301E-2</v>
      </c>
      <c r="G197" s="241" t="s">
        <v>173</v>
      </c>
    </row>
    <row r="198" spans="1:7">
      <c r="A198" s="203" t="s">
        <v>110</v>
      </c>
      <c r="B198" s="203" t="s">
        <v>663</v>
      </c>
      <c r="C198" s="203" t="s">
        <v>664</v>
      </c>
      <c r="D198" s="203" t="s">
        <v>172</v>
      </c>
      <c r="E198" s="203" t="s">
        <v>650</v>
      </c>
      <c r="F198" s="240">
        <v>-0.196810407349258</v>
      </c>
      <c r="G198" s="241" t="s">
        <v>173</v>
      </c>
    </row>
    <row r="199" spans="1:7">
      <c r="A199" s="203" t="s">
        <v>110</v>
      </c>
      <c r="B199" s="203" t="s">
        <v>665</v>
      </c>
      <c r="C199" s="203" t="s">
        <v>666</v>
      </c>
      <c r="D199" s="203" t="s">
        <v>172</v>
      </c>
      <c r="E199" s="203" t="s">
        <v>650</v>
      </c>
      <c r="F199" s="240">
        <v>0</v>
      </c>
      <c r="G199" s="241" t="s">
        <v>173</v>
      </c>
    </row>
    <row r="200" spans="1:7">
      <c r="A200" s="203" t="s">
        <v>110</v>
      </c>
      <c r="B200" s="203" t="s">
        <v>667</v>
      </c>
      <c r="C200" s="203" t="s">
        <v>668</v>
      </c>
      <c r="D200" s="203" t="s">
        <v>172</v>
      </c>
      <c r="E200" s="203" t="s">
        <v>650</v>
      </c>
      <c r="F200" s="241" t="s">
        <v>173</v>
      </c>
      <c r="G200" s="240">
        <v>5.4691091242536197E-2</v>
      </c>
    </row>
    <row r="201" spans="1:7">
      <c r="A201" s="203" t="s">
        <v>110</v>
      </c>
      <c r="B201" s="203" t="s">
        <v>669</v>
      </c>
      <c r="C201" s="203" t="s">
        <v>670</v>
      </c>
      <c r="D201" s="203" t="s">
        <v>172</v>
      </c>
      <c r="E201" s="203" t="s">
        <v>650</v>
      </c>
      <c r="F201" s="241" t="s">
        <v>173</v>
      </c>
      <c r="G201" s="240">
        <v>0.62658749139338799</v>
      </c>
    </row>
    <row r="202" spans="1:7">
      <c r="A202" s="203" t="s">
        <v>110</v>
      </c>
      <c r="B202" s="203" t="s">
        <v>671</v>
      </c>
      <c r="C202" s="203" t="s">
        <v>672</v>
      </c>
      <c r="D202" s="203" t="s">
        <v>172</v>
      </c>
      <c r="E202" s="203" t="s">
        <v>650</v>
      </c>
      <c r="F202" s="241" t="s">
        <v>173</v>
      </c>
      <c r="G202" s="240">
        <v>2.2677644800615302</v>
      </c>
    </row>
    <row r="203" spans="1:7">
      <c r="A203" s="203" t="s">
        <v>110</v>
      </c>
      <c r="B203" s="203" t="s">
        <v>673</v>
      </c>
      <c r="C203" s="203" t="s">
        <v>674</v>
      </c>
      <c r="D203" s="203" t="s">
        <v>172</v>
      </c>
      <c r="E203" s="203" t="s">
        <v>650</v>
      </c>
      <c r="F203" s="241" t="s">
        <v>173</v>
      </c>
      <c r="G203" s="240">
        <v>0.12823457359118601</v>
      </c>
    </row>
    <row r="204" spans="1:7">
      <c r="A204" s="203" t="s">
        <v>110</v>
      </c>
      <c r="B204" s="203" t="s">
        <v>675</v>
      </c>
      <c r="C204" s="203" t="s">
        <v>676</v>
      </c>
      <c r="D204" s="203" t="s">
        <v>172</v>
      </c>
      <c r="E204" s="203" t="s">
        <v>650</v>
      </c>
      <c r="F204" s="241" t="s">
        <v>173</v>
      </c>
      <c r="G204" s="240">
        <v>0</v>
      </c>
    </row>
    <row r="205" spans="1:7">
      <c r="A205" s="203" t="s">
        <v>110</v>
      </c>
      <c r="B205" s="203" t="s">
        <v>677</v>
      </c>
      <c r="C205" s="203" t="s">
        <v>678</v>
      </c>
      <c r="D205" s="203" t="s">
        <v>172</v>
      </c>
      <c r="E205" s="203" t="s">
        <v>650</v>
      </c>
      <c r="F205" s="240">
        <v>0</v>
      </c>
      <c r="G205" s="241" t="s">
        <v>173</v>
      </c>
    </row>
    <row r="206" spans="1:7">
      <c r="A206" s="203" t="s">
        <v>110</v>
      </c>
      <c r="B206" s="203" t="s">
        <v>679</v>
      </c>
      <c r="C206" s="203" t="s">
        <v>680</v>
      </c>
      <c r="D206" s="203" t="s">
        <v>172</v>
      </c>
      <c r="E206" s="203" t="s">
        <v>650</v>
      </c>
      <c r="F206" s="240">
        <v>0</v>
      </c>
      <c r="G206" s="241" t="s">
        <v>173</v>
      </c>
    </row>
    <row r="207" spans="1:7">
      <c r="A207" s="203" t="s">
        <v>110</v>
      </c>
      <c r="B207" s="203" t="s">
        <v>681</v>
      </c>
      <c r="C207" s="203" t="s">
        <v>682</v>
      </c>
      <c r="D207" s="203" t="s">
        <v>172</v>
      </c>
      <c r="E207" s="203" t="s">
        <v>650</v>
      </c>
      <c r="F207" s="240">
        <v>0</v>
      </c>
      <c r="G207" s="241" t="s">
        <v>173</v>
      </c>
    </row>
    <row r="208" spans="1:7">
      <c r="A208" s="203" t="s">
        <v>110</v>
      </c>
      <c r="B208" s="203" t="s">
        <v>683</v>
      </c>
      <c r="C208" s="203" t="s">
        <v>684</v>
      </c>
      <c r="D208" s="203" t="s">
        <v>172</v>
      </c>
      <c r="E208" s="203" t="s">
        <v>650</v>
      </c>
      <c r="F208" s="240">
        <v>0</v>
      </c>
      <c r="G208" s="241" t="s">
        <v>173</v>
      </c>
    </row>
    <row r="209" spans="1:7">
      <c r="A209" s="203" t="s">
        <v>110</v>
      </c>
      <c r="B209" s="203" t="s">
        <v>685</v>
      </c>
      <c r="C209" s="203" t="s">
        <v>686</v>
      </c>
      <c r="D209" s="203" t="s">
        <v>172</v>
      </c>
      <c r="E209" s="203" t="s">
        <v>650</v>
      </c>
      <c r="F209" s="240">
        <v>0</v>
      </c>
      <c r="G209" s="241" t="s">
        <v>173</v>
      </c>
    </row>
    <row r="210" spans="1:7">
      <c r="A210" s="203" t="s">
        <v>110</v>
      </c>
      <c r="B210" s="203" t="s">
        <v>687</v>
      </c>
      <c r="C210" s="203" t="s">
        <v>688</v>
      </c>
      <c r="D210" s="203" t="s">
        <v>172</v>
      </c>
      <c r="E210" s="203" t="s">
        <v>650</v>
      </c>
      <c r="F210" s="240">
        <v>0</v>
      </c>
      <c r="G210" s="241" t="s">
        <v>173</v>
      </c>
    </row>
    <row r="211" spans="1:7">
      <c r="A211" s="203" t="s">
        <v>110</v>
      </c>
      <c r="B211" s="203" t="s">
        <v>689</v>
      </c>
      <c r="C211" s="203" t="s">
        <v>690</v>
      </c>
      <c r="D211" s="203" t="s">
        <v>172</v>
      </c>
      <c r="E211" s="203" t="s">
        <v>650</v>
      </c>
      <c r="F211" s="240">
        <v>0</v>
      </c>
      <c r="G211" s="241" t="s">
        <v>173</v>
      </c>
    </row>
    <row r="212" spans="1:7">
      <c r="A212" s="203" t="s">
        <v>110</v>
      </c>
      <c r="B212" s="203" t="s">
        <v>691</v>
      </c>
      <c r="C212" s="203" t="s">
        <v>692</v>
      </c>
      <c r="D212" s="203" t="s">
        <v>172</v>
      </c>
      <c r="E212" s="203" t="s">
        <v>650</v>
      </c>
      <c r="F212" s="240">
        <v>0</v>
      </c>
      <c r="G212" s="241" t="s">
        <v>173</v>
      </c>
    </row>
    <row r="213" spans="1:7">
      <c r="A213" s="203" t="s">
        <v>118</v>
      </c>
      <c r="B213" s="203" t="s">
        <v>648</v>
      </c>
      <c r="C213" s="203" t="s">
        <v>649</v>
      </c>
      <c r="D213" s="203" t="s">
        <v>172</v>
      </c>
      <c r="E213" s="203" t="s">
        <v>650</v>
      </c>
      <c r="F213" s="240">
        <v>-2.0656873166400101E-2</v>
      </c>
      <c r="G213" s="241" t="s">
        <v>173</v>
      </c>
    </row>
    <row r="214" spans="1:7">
      <c r="A214" s="203" t="s">
        <v>118</v>
      </c>
      <c r="B214" s="203" t="s">
        <v>651</v>
      </c>
      <c r="C214" s="203" t="s">
        <v>652</v>
      </c>
      <c r="D214" s="203" t="s">
        <v>172</v>
      </c>
      <c r="E214" s="203" t="s">
        <v>650</v>
      </c>
      <c r="F214" s="240">
        <v>0</v>
      </c>
      <c r="G214" s="241" t="s">
        <v>173</v>
      </c>
    </row>
    <row r="215" spans="1:7">
      <c r="A215" s="203" t="s">
        <v>118</v>
      </c>
      <c r="B215" s="203" t="s">
        <v>653</v>
      </c>
      <c r="C215" s="203" t="s">
        <v>654</v>
      </c>
      <c r="D215" s="203" t="s">
        <v>172</v>
      </c>
      <c r="E215" s="203" t="s">
        <v>650</v>
      </c>
      <c r="F215" s="240">
        <v>0</v>
      </c>
      <c r="G215" s="241" t="s">
        <v>173</v>
      </c>
    </row>
    <row r="216" spans="1:7">
      <c r="A216" s="203" t="s">
        <v>118</v>
      </c>
      <c r="B216" s="203" t="s">
        <v>655</v>
      </c>
      <c r="C216" s="203" t="s">
        <v>656</v>
      </c>
      <c r="D216" s="203" t="s">
        <v>172</v>
      </c>
      <c r="E216" s="203" t="s">
        <v>650</v>
      </c>
      <c r="F216" s="240">
        <v>0</v>
      </c>
      <c r="G216" s="241" t="s">
        <v>173</v>
      </c>
    </row>
    <row r="217" spans="1:7">
      <c r="A217" s="203" t="s">
        <v>118</v>
      </c>
      <c r="B217" s="203" t="s">
        <v>657</v>
      </c>
      <c r="C217" s="203" t="s">
        <v>658</v>
      </c>
      <c r="D217" s="203" t="s">
        <v>172</v>
      </c>
      <c r="E217" s="203" t="s">
        <v>650</v>
      </c>
      <c r="F217" s="240">
        <v>3.41709770458132</v>
      </c>
      <c r="G217" s="241" t="s">
        <v>173</v>
      </c>
    </row>
    <row r="218" spans="1:7">
      <c r="A218" s="203" t="s">
        <v>118</v>
      </c>
      <c r="B218" s="203" t="s">
        <v>659</v>
      </c>
      <c r="C218" s="203" t="s">
        <v>660</v>
      </c>
      <c r="D218" s="203" t="s">
        <v>172</v>
      </c>
      <c r="E218" s="203" t="s">
        <v>650</v>
      </c>
      <c r="F218" s="240">
        <v>7.0526221424135498</v>
      </c>
      <c r="G218" s="241" t="s">
        <v>173</v>
      </c>
    </row>
    <row r="219" spans="1:7">
      <c r="A219" s="203" t="s">
        <v>118</v>
      </c>
      <c r="B219" s="203" t="s">
        <v>661</v>
      </c>
      <c r="C219" s="203" t="s">
        <v>662</v>
      </c>
      <c r="D219" s="203" t="s">
        <v>172</v>
      </c>
      <c r="E219" s="203" t="s">
        <v>650</v>
      </c>
      <c r="F219" s="240">
        <v>-7.04180394077542</v>
      </c>
      <c r="G219" s="241" t="s">
        <v>173</v>
      </c>
    </row>
    <row r="220" spans="1:7">
      <c r="A220" s="203" t="s">
        <v>118</v>
      </c>
      <c r="B220" s="203" t="s">
        <v>349</v>
      </c>
      <c r="C220" s="203" t="s">
        <v>350</v>
      </c>
      <c r="D220" s="203" t="s">
        <v>172</v>
      </c>
      <c r="E220" s="203" t="s">
        <v>650</v>
      </c>
      <c r="F220" s="240">
        <v>5.408052995267</v>
      </c>
      <c r="G220" s="241" t="s">
        <v>173</v>
      </c>
    </row>
    <row r="221" spans="1:7">
      <c r="A221" s="203" t="s">
        <v>118</v>
      </c>
      <c r="B221" s="203" t="s">
        <v>663</v>
      </c>
      <c r="C221" s="203" t="s">
        <v>664</v>
      </c>
      <c r="D221" s="203" t="s">
        <v>172</v>
      </c>
      <c r="E221" s="203" t="s">
        <v>650</v>
      </c>
      <c r="F221" s="240">
        <v>6.1139033200514499</v>
      </c>
      <c r="G221" s="241" t="s">
        <v>173</v>
      </c>
    </row>
    <row r="222" spans="1:7">
      <c r="A222" s="203" t="s">
        <v>118</v>
      </c>
      <c r="B222" s="203" t="s">
        <v>665</v>
      </c>
      <c r="C222" s="203" t="s">
        <v>666</v>
      </c>
      <c r="D222" s="203" t="s">
        <v>172</v>
      </c>
      <c r="E222" s="203" t="s">
        <v>650</v>
      </c>
      <c r="F222" s="240">
        <v>0</v>
      </c>
      <c r="G222" s="241" t="s">
        <v>173</v>
      </c>
    </row>
    <row r="223" spans="1:7">
      <c r="A223" s="203" t="s">
        <v>118</v>
      </c>
      <c r="B223" s="203" t="s">
        <v>667</v>
      </c>
      <c r="C223" s="203" t="s">
        <v>668</v>
      </c>
      <c r="D223" s="203" t="s">
        <v>172</v>
      </c>
      <c r="E223" s="203" t="s">
        <v>650</v>
      </c>
      <c r="F223" s="241" t="s">
        <v>173</v>
      </c>
      <c r="G223" s="240">
        <v>0.89494863545495895</v>
      </c>
    </row>
    <row r="224" spans="1:7">
      <c r="A224" s="203" t="s">
        <v>118</v>
      </c>
      <c r="B224" s="203" t="s">
        <v>669</v>
      </c>
      <c r="C224" s="203" t="s">
        <v>670</v>
      </c>
      <c r="D224" s="203" t="s">
        <v>172</v>
      </c>
      <c r="E224" s="203" t="s">
        <v>650</v>
      </c>
      <c r="F224" s="241" t="s">
        <v>173</v>
      </c>
      <c r="G224" s="240">
        <v>17.902329809213999</v>
      </c>
    </row>
    <row r="225" spans="1:7">
      <c r="A225" s="203" t="s">
        <v>118</v>
      </c>
      <c r="B225" s="203" t="s">
        <v>671</v>
      </c>
      <c r="C225" s="203" t="s">
        <v>672</v>
      </c>
      <c r="D225" s="203" t="s">
        <v>172</v>
      </c>
      <c r="E225" s="203" t="s">
        <v>650</v>
      </c>
      <c r="F225" s="241" t="s">
        <v>173</v>
      </c>
      <c r="G225" s="240">
        <v>23.767918415354</v>
      </c>
    </row>
    <row r="226" spans="1:7">
      <c r="A226" s="203" t="s">
        <v>118</v>
      </c>
      <c r="B226" s="203" t="s">
        <v>673</v>
      </c>
      <c r="C226" s="203" t="s">
        <v>674</v>
      </c>
      <c r="D226" s="203" t="s">
        <v>172</v>
      </c>
      <c r="E226" s="203" t="s">
        <v>650</v>
      </c>
      <c r="F226" s="241" t="s">
        <v>173</v>
      </c>
      <c r="G226" s="240">
        <v>4.5754664316959897</v>
      </c>
    </row>
    <row r="227" spans="1:7">
      <c r="A227" s="203" t="s">
        <v>118</v>
      </c>
      <c r="B227" s="203" t="s">
        <v>675</v>
      </c>
      <c r="C227" s="203" t="s">
        <v>676</v>
      </c>
      <c r="D227" s="203" t="s">
        <v>172</v>
      </c>
      <c r="E227" s="203" t="s">
        <v>650</v>
      </c>
      <c r="F227" s="241" t="s">
        <v>173</v>
      </c>
      <c r="G227" s="240">
        <v>3.9501277857124801</v>
      </c>
    </row>
    <row r="228" spans="1:7">
      <c r="A228" s="203" t="s">
        <v>118</v>
      </c>
      <c r="B228" s="203" t="s">
        <v>677</v>
      </c>
      <c r="C228" s="203" t="s">
        <v>678</v>
      </c>
      <c r="D228" s="203" t="s">
        <v>172</v>
      </c>
      <c r="E228" s="203" t="s">
        <v>650</v>
      </c>
      <c r="F228" s="240">
        <v>0</v>
      </c>
      <c r="G228" s="241" t="s">
        <v>173</v>
      </c>
    </row>
    <row r="229" spans="1:7">
      <c r="A229" s="203" t="s">
        <v>118</v>
      </c>
      <c r="B229" s="203" t="s">
        <v>679</v>
      </c>
      <c r="C229" s="203" t="s">
        <v>680</v>
      </c>
      <c r="D229" s="203" t="s">
        <v>172</v>
      </c>
      <c r="E229" s="203" t="s">
        <v>650</v>
      </c>
      <c r="F229" s="240">
        <v>-8.19846865290633</v>
      </c>
      <c r="G229" s="241" t="s">
        <v>173</v>
      </c>
    </row>
    <row r="230" spans="1:7">
      <c r="A230" s="203" t="s">
        <v>118</v>
      </c>
      <c r="B230" s="203" t="s">
        <v>681</v>
      </c>
      <c r="C230" s="203" t="s">
        <v>682</v>
      </c>
      <c r="D230" s="203" t="s">
        <v>172</v>
      </c>
      <c r="E230" s="203" t="s">
        <v>650</v>
      </c>
      <c r="F230" s="240">
        <v>0</v>
      </c>
      <c r="G230" s="241" t="s">
        <v>173</v>
      </c>
    </row>
    <row r="231" spans="1:7">
      <c r="A231" s="203" t="s">
        <v>118</v>
      </c>
      <c r="B231" s="203" t="s">
        <v>683</v>
      </c>
      <c r="C231" s="203" t="s">
        <v>684</v>
      </c>
      <c r="D231" s="203" t="s">
        <v>172</v>
      </c>
      <c r="E231" s="203" t="s">
        <v>650</v>
      </c>
      <c r="F231" s="240">
        <v>0</v>
      </c>
      <c r="G231" s="241" t="s">
        <v>173</v>
      </c>
    </row>
    <row r="232" spans="1:7">
      <c r="A232" s="203" t="s">
        <v>118</v>
      </c>
      <c r="B232" s="203" t="s">
        <v>685</v>
      </c>
      <c r="C232" s="203" t="s">
        <v>686</v>
      </c>
      <c r="D232" s="203" t="s">
        <v>172</v>
      </c>
      <c r="E232" s="203" t="s">
        <v>650</v>
      </c>
      <c r="F232" s="240">
        <v>0</v>
      </c>
      <c r="G232" s="241" t="s">
        <v>173</v>
      </c>
    </row>
    <row r="233" spans="1:7">
      <c r="A233" s="203" t="s">
        <v>118</v>
      </c>
      <c r="B233" s="203" t="s">
        <v>687</v>
      </c>
      <c r="C233" s="203" t="s">
        <v>688</v>
      </c>
      <c r="D233" s="203" t="s">
        <v>172</v>
      </c>
      <c r="E233" s="203" t="s">
        <v>650</v>
      </c>
      <c r="F233" s="240">
        <v>0</v>
      </c>
      <c r="G233" s="241" t="s">
        <v>173</v>
      </c>
    </row>
    <row r="234" spans="1:7">
      <c r="A234" s="203" t="s">
        <v>118</v>
      </c>
      <c r="B234" s="203" t="s">
        <v>689</v>
      </c>
      <c r="C234" s="203" t="s">
        <v>690</v>
      </c>
      <c r="D234" s="203" t="s">
        <v>172</v>
      </c>
      <c r="E234" s="203" t="s">
        <v>650</v>
      </c>
      <c r="F234" s="240">
        <v>0</v>
      </c>
      <c r="G234" s="241" t="s">
        <v>173</v>
      </c>
    </row>
    <row r="235" spans="1:7">
      <c r="A235" s="203" t="s">
        <v>118</v>
      </c>
      <c r="B235" s="203" t="s">
        <v>691</v>
      </c>
      <c r="C235" s="203" t="s">
        <v>692</v>
      </c>
      <c r="D235" s="203" t="s">
        <v>172</v>
      </c>
      <c r="E235" s="203" t="s">
        <v>650</v>
      </c>
      <c r="F235" s="240">
        <v>0</v>
      </c>
      <c r="G235" s="241" t="s">
        <v>173</v>
      </c>
    </row>
    <row r="236" spans="1:7">
      <c r="A236" s="203" t="s">
        <v>120</v>
      </c>
      <c r="B236" s="203" t="s">
        <v>648</v>
      </c>
      <c r="C236" s="203" t="s">
        <v>649</v>
      </c>
      <c r="D236" s="203" t="s">
        <v>172</v>
      </c>
      <c r="E236" s="203" t="s">
        <v>650</v>
      </c>
      <c r="F236" s="240">
        <v>0</v>
      </c>
      <c r="G236" s="241" t="s">
        <v>173</v>
      </c>
    </row>
    <row r="237" spans="1:7">
      <c r="A237" s="203" t="s">
        <v>120</v>
      </c>
      <c r="B237" s="203" t="s">
        <v>651</v>
      </c>
      <c r="C237" s="203" t="s">
        <v>652</v>
      </c>
      <c r="D237" s="203" t="s">
        <v>172</v>
      </c>
      <c r="E237" s="203" t="s">
        <v>650</v>
      </c>
      <c r="F237" s="240">
        <v>0</v>
      </c>
      <c r="G237" s="241" t="s">
        <v>173</v>
      </c>
    </row>
    <row r="238" spans="1:7">
      <c r="A238" s="203" t="s">
        <v>120</v>
      </c>
      <c r="B238" s="203" t="s">
        <v>653</v>
      </c>
      <c r="C238" s="203" t="s">
        <v>654</v>
      </c>
      <c r="D238" s="203" t="s">
        <v>172</v>
      </c>
      <c r="E238" s="203" t="s">
        <v>650</v>
      </c>
      <c r="F238" s="240">
        <v>-9.9932673400345902</v>
      </c>
      <c r="G238" s="241" t="s">
        <v>173</v>
      </c>
    </row>
    <row r="239" spans="1:7">
      <c r="A239" s="203" t="s">
        <v>120</v>
      </c>
      <c r="B239" s="203" t="s">
        <v>655</v>
      </c>
      <c r="C239" s="203" t="s">
        <v>656</v>
      </c>
      <c r="D239" s="203" t="s">
        <v>172</v>
      </c>
      <c r="E239" s="203" t="s">
        <v>650</v>
      </c>
      <c r="F239" s="240">
        <v>0</v>
      </c>
      <c r="G239" s="241" t="s">
        <v>173</v>
      </c>
    </row>
    <row r="240" spans="1:7">
      <c r="A240" s="203" t="s">
        <v>120</v>
      </c>
      <c r="B240" s="203" t="s">
        <v>657</v>
      </c>
      <c r="C240" s="203" t="s">
        <v>658</v>
      </c>
      <c r="D240" s="203" t="s">
        <v>172</v>
      </c>
      <c r="E240" s="203" t="s">
        <v>650</v>
      </c>
      <c r="F240" s="240">
        <v>0.72277854479214998</v>
      </c>
      <c r="G240" s="241" t="s">
        <v>173</v>
      </c>
    </row>
    <row r="241" spans="1:7">
      <c r="A241" s="203" t="s">
        <v>120</v>
      </c>
      <c r="B241" s="203" t="s">
        <v>659</v>
      </c>
      <c r="C241" s="203" t="s">
        <v>660</v>
      </c>
      <c r="D241" s="203" t="s">
        <v>172</v>
      </c>
      <c r="E241" s="203" t="s">
        <v>650</v>
      </c>
      <c r="F241" s="240">
        <v>23.3195776440832</v>
      </c>
      <c r="G241" s="241" t="s">
        <v>173</v>
      </c>
    </row>
    <row r="242" spans="1:7">
      <c r="A242" s="203" t="s">
        <v>120</v>
      </c>
      <c r="B242" s="203" t="s">
        <v>661</v>
      </c>
      <c r="C242" s="203" t="s">
        <v>662</v>
      </c>
      <c r="D242" s="203" t="s">
        <v>172</v>
      </c>
      <c r="E242" s="203" t="s">
        <v>650</v>
      </c>
      <c r="F242" s="240">
        <v>0</v>
      </c>
      <c r="G242" s="241" t="s">
        <v>173</v>
      </c>
    </row>
    <row r="243" spans="1:7">
      <c r="A243" s="203" t="s">
        <v>120</v>
      </c>
      <c r="B243" s="203" t="s">
        <v>349</v>
      </c>
      <c r="C243" s="203" t="s">
        <v>350</v>
      </c>
      <c r="D243" s="203" t="s">
        <v>172</v>
      </c>
      <c r="E243" s="203" t="s">
        <v>650</v>
      </c>
      <c r="F243" s="240">
        <v>0.19606336672493899</v>
      </c>
      <c r="G243" s="241" t="s">
        <v>173</v>
      </c>
    </row>
    <row r="244" spans="1:7">
      <c r="A244" s="203" t="s">
        <v>120</v>
      </c>
      <c r="B244" s="203" t="s">
        <v>663</v>
      </c>
      <c r="C244" s="203" t="s">
        <v>664</v>
      </c>
      <c r="D244" s="203" t="s">
        <v>172</v>
      </c>
      <c r="E244" s="203" t="s">
        <v>650</v>
      </c>
      <c r="F244" s="240">
        <v>5.8334943655738103E-2</v>
      </c>
      <c r="G244" s="241" t="s">
        <v>173</v>
      </c>
    </row>
    <row r="245" spans="1:7">
      <c r="A245" s="203" t="s">
        <v>120</v>
      </c>
      <c r="B245" s="203" t="s">
        <v>665</v>
      </c>
      <c r="C245" s="203" t="s">
        <v>666</v>
      </c>
      <c r="D245" s="203" t="s">
        <v>172</v>
      </c>
      <c r="E245" s="203" t="s">
        <v>650</v>
      </c>
      <c r="F245" s="240">
        <v>0</v>
      </c>
      <c r="G245" s="241" t="s">
        <v>173</v>
      </c>
    </row>
    <row r="246" spans="1:7">
      <c r="A246" s="203" t="s">
        <v>120</v>
      </c>
      <c r="B246" s="203" t="s">
        <v>667</v>
      </c>
      <c r="C246" s="203" t="s">
        <v>668</v>
      </c>
      <c r="D246" s="203" t="s">
        <v>172</v>
      </c>
      <c r="E246" s="203" t="s">
        <v>650</v>
      </c>
      <c r="F246" s="241" t="s">
        <v>173</v>
      </c>
      <c r="G246" s="240">
        <v>1.9537054362775601</v>
      </c>
    </row>
    <row r="247" spans="1:7">
      <c r="A247" s="203" t="s">
        <v>120</v>
      </c>
      <c r="B247" s="203" t="s">
        <v>669</v>
      </c>
      <c r="C247" s="203" t="s">
        <v>670</v>
      </c>
      <c r="D247" s="203" t="s">
        <v>172</v>
      </c>
      <c r="E247" s="203" t="s">
        <v>650</v>
      </c>
      <c r="F247" s="241" t="s">
        <v>173</v>
      </c>
      <c r="G247" s="240">
        <v>11.0709974722391</v>
      </c>
    </row>
    <row r="248" spans="1:7">
      <c r="A248" s="203" t="s">
        <v>120</v>
      </c>
      <c r="B248" s="203" t="s">
        <v>671</v>
      </c>
      <c r="C248" s="203" t="s">
        <v>672</v>
      </c>
      <c r="D248" s="203" t="s">
        <v>172</v>
      </c>
      <c r="E248" s="203" t="s">
        <v>650</v>
      </c>
      <c r="F248" s="241" t="s">
        <v>173</v>
      </c>
      <c r="G248" s="240">
        <v>22.25056207247</v>
      </c>
    </row>
    <row r="249" spans="1:7">
      <c r="A249" s="203" t="s">
        <v>120</v>
      </c>
      <c r="B249" s="203" t="s">
        <v>673</v>
      </c>
      <c r="C249" s="203" t="s">
        <v>674</v>
      </c>
      <c r="D249" s="203" t="s">
        <v>172</v>
      </c>
      <c r="E249" s="203" t="s">
        <v>650</v>
      </c>
      <c r="F249" s="241" t="s">
        <v>173</v>
      </c>
      <c r="G249" s="240">
        <v>1.4138007333907601</v>
      </c>
    </row>
    <row r="250" spans="1:7">
      <c r="A250" s="203" t="s">
        <v>120</v>
      </c>
      <c r="B250" s="203" t="s">
        <v>675</v>
      </c>
      <c r="C250" s="203" t="s">
        <v>676</v>
      </c>
      <c r="D250" s="203" t="s">
        <v>172</v>
      </c>
      <c r="E250" s="203" t="s">
        <v>650</v>
      </c>
      <c r="F250" s="241" t="s">
        <v>173</v>
      </c>
      <c r="G250" s="240">
        <v>0</v>
      </c>
    </row>
    <row r="251" spans="1:7">
      <c r="A251" s="203" t="s">
        <v>120</v>
      </c>
      <c r="B251" s="203" t="s">
        <v>677</v>
      </c>
      <c r="C251" s="203" t="s">
        <v>678</v>
      </c>
      <c r="D251" s="203" t="s">
        <v>172</v>
      </c>
      <c r="E251" s="203" t="s">
        <v>650</v>
      </c>
      <c r="F251" s="240">
        <v>0</v>
      </c>
      <c r="G251" s="241" t="s">
        <v>173</v>
      </c>
    </row>
    <row r="252" spans="1:7">
      <c r="A252" s="203" t="s">
        <v>120</v>
      </c>
      <c r="B252" s="203" t="s">
        <v>679</v>
      </c>
      <c r="C252" s="203" t="s">
        <v>680</v>
      </c>
      <c r="D252" s="203" t="s">
        <v>172</v>
      </c>
      <c r="E252" s="203" t="s">
        <v>650</v>
      </c>
      <c r="F252" s="240">
        <v>0</v>
      </c>
      <c r="G252" s="241" t="s">
        <v>173</v>
      </c>
    </row>
    <row r="253" spans="1:7">
      <c r="A253" s="203" t="s">
        <v>120</v>
      </c>
      <c r="B253" s="203" t="s">
        <v>681</v>
      </c>
      <c r="C253" s="203" t="s">
        <v>682</v>
      </c>
      <c r="D253" s="203" t="s">
        <v>172</v>
      </c>
      <c r="E253" s="203" t="s">
        <v>650</v>
      </c>
      <c r="F253" s="240">
        <v>0</v>
      </c>
      <c r="G253" s="241" t="s">
        <v>173</v>
      </c>
    </row>
    <row r="254" spans="1:7">
      <c r="A254" s="203" t="s">
        <v>120</v>
      </c>
      <c r="B254" s="203" t="s">
        <v>683</v>
      </c>
      <c r="C254" s="203" t="s">
        <v>684</v>
      </c>
      <c r="D254" s="203" t="s">
        <v>172</v>
      </c>
      <c r="E254" s="203" t="s">
        <v>650</v>
      </c>
      <c r="F254" s="240">
        <v>0</v>
      </c>
      <c r="G254" s="241" t="s">
        <v>173</v>
      </c>
    </row>
    <row r="255" spans="1:7">
      <c r="A255" s="203" t="s">
        <v>120</v>
      </c>
      <c r="B255" s="203" t="s">
        <v>685</v>
      </c>
      <c r="C255" s="203" t="s">
        <v>686</v>
      </c>
      <c r="D255" s="203" t="s">
        <v>172</v>
      </c>
      <c r="E255" s="203" t="s">
        <v>650</v>
      </c>
      <c r="F255" s="240">
        <v>0</v>
      </c>
      <c r="G255" s="241" t="s">
        <v>173</v>
      </c>
    </row>
    <row r="256" spans="1:7">
      <c r="A256" s="203" t="s">
        <v>120</v>
      </c>
      <c r="B256" s="203" t="s">
        <v>687</v>
      </c>
      <c r="C256" s="203" t="s">
        <v>688</v>
      </c>
      <c r="D256" s="203" t="s">
        <v>172</v>
      </c>
      <c r="E256" s="203" t="s">
        <v>650</v>
      </c>
      <c r="F256" s="240">
        <v>0</v>
      </c>
      <c r="G256" s="241" t="s">
        <v>173</v>
      </c>
    </row>
    <row r="257" spans="1:7">
      <c r="A257" s="203" t="s">
        <v>120</v>
      </c>
      <c r="B257" s="203" t="s">
        <v>689</v>
      </c>
      <c r="C257" s="203" t="s">
        <v>690</v>
      </c>
      <c r="D257" s="203" t="s">
        <v>172</v>
      </c>
      <c r="E257" s="203" t="s">
        <v>650</v>
      </c>
      <c r="F257" s="240">
        <v>0</v>
      </c>
      <c r="G257" s="241" t="s">
        <v>173</v>
      </c>
    </row>
    <row r="258" spans="1:7">
      <c r="A258" s="203" t="s">
        <v>120</v>
      </c>
      <c r="B258" s="203" t="s">
        <v>691</v>
      </c>
      <c r="C258" s="203" t="s">
        <v>692</v>
      </c>
      <c r="D258" s="203" t="s">
        <v>172</v>
      </c>
      <c r="E258" s="203" t="s">
        <v>650</v>
      </c>
      <c r="F258" s="240">
        <v>0</v>
      </c>
      <c r="G258" s="241" t="s">
        <v>173</v>
      </c>
    </row>
    <row r="259" spans="1:7">
      <c r="A259" s="203" t="s">
        <v>122</v>
      </c>
      <c r="B259" s="203" t="s">
        <v>648</v>
      </c>
      <c r="C259" s="203" t="s">
        <v>649</v>
      </c>
      <c r="D259" s="203" t="s">
        <v>172</v>
      </c>
      <c r="E259" s="203" t="s">
        <v>650</v>
      </c>
      <c r="F259" s="240">
        <v>0</v>
      </c>
      <c r="G259" s="241" t="s">
        <v>173</v>
      </c>
    </row>
    <row r="260" spans="1:7">
      <c r="A260" s="203" t="s">
        <v>122</v>
      </c>
      <c r="B260" s="203" t="s">
        <v>651</v>
      </c>
      <c r="C260" s="203" t="s">
        <v>652</v>
      </c>
      <c r="D260" s="203" t="s">
        <v>172</v>
      </c>
      <c r="E260" s="203" t="s">
        <v>650</v>
      </c>
      <c r="F260" s="240">
        <v>0</v>
      </c>
      <c r="G260" s="241" t="s">
        <v>173</v>
      </c>
    </row>
    <row r="261" spans="1:7">
      <c r="A261" s="203" t="s">
        <v>122</v>
      </c>
      <c r="B261" s="203" t="s">
        <v>653</v>
      </c>
      <c r="C261" s="203" t="s">
        <v>654</v>
      </c>
      <c r="D261" s="203" t="s">
        <v>172</v>
      </c>
      <c r="E261" s="203" t="s">
        <v>650</v>
      </c>
      <c r="F261" s="240">
        <v>0</v>
      </c>
      <c r="G261" s="241" t="s">
        <v>173</v>
      </c>
    </row>
    <row r="262" spans="1:7">
      <c r="A262" s="203" t="s">
        <v>122</v>
      </c>
      <c r="B262" s="203" t="s">
        <v>655</v>
      </c>
      <c r="C262" s="203" t="s">
        <v>656</v>
      </c>
      <c r="D262" s="203" t="s">
        <v>172</v>
      </c>
      <c r="E262" s="203" t="s">
        <v>650</v>
      </c>
      <c r="F262" s="240">
        <v>0</v>
      </c>
      <c r="G262" s="241" t="s">
        <v>173</v>
      </c>
    </row>
    <row r="263" spans="1:7">
      <c r="A263" s="203" t="s">
        <v>122</v>
      </c>
      <c r="B263" s="203" t="s">
        <v>657</v>
      </c>
      <c r="C263" s="203" t="s">
        <v>658</v>
      </c>
      <c r="D263" s="203" t="s">
        <v>172</v>
      </c>
      <c r="E263" s="203" t="s">
        <v>650</v>
      </c>
      <c r="F263" s="240">
        <v>1.2364001135879299</v>
      </c>
      <c r="G263" s="241" t="s">
        <v>173</v>
      </c>
    </row>
    <row r="264" spans="1:7">
      <c r="A264" s="203" t="s">
        <v>122</v>
      </c>
      <c r="B264" s="203" t="s">
        <v>659</v>
      </c>
      <c r="C264" s="203" t="s">
        <v>660</v>
      </c>
      <c r="D264" s="203" t="s">
        <v>172</v>
      </c>
      <c r="E264" s="203" t="s">
        <v>650</v>
      </c>
      <c r="F264" s="240">
        <v>4.8998243397048196</v>
      </c>
      <c r="G264" s="241" t="s">
        <v>173</v>
      </c>
    </row>
    <row r="265" spans="1:7">
      <c r="A265" s="203" t="s">
        <v>122</v>
      </c>
      <c r="B265" s="203" t="s">
        <v>661</v>
      </c>
      <c r="C265" s="203" t="s">
        <v>662</v>
      </c>
      <c r="D265" s="203" t="s">
        <v>172</v>
      </c>
      <c r="E265" s="203" t="s">
        <v>650</v>
      </c>
      <c r="F265" s="240">
        <v>0</v>
      </c>
      <c r="G265" s="241" t="s">
        <v>173</v>
      </c>
    </row>
    <row r="266" spans="1:7">
      <c r="A266" s="203" t="s">
        <v>122</v>
      </c>
      <c r="B266" s="203" t="s">
        <v>349</v>
      </c>
      <c r="C266" s="203" t="s">
        <v>350</v>
      </c>
      <c r="D266" s="203" t="s">
        <v>172</v>
      </c>
      <c r="E266" s="203" t="s">
        <v>650</v>
      </c>
      <c r="F266" s="240">
        <v>0.73521481923475096</v>
      </c>
      <c r="G266" s="241" t="s">
        <v>173</v>
      </c>
    </row>
    <row r="267" spans="1:7">
      <c r="A267" s="203" t="s">
        <v>122</v>
      </c>
      <c r="B267" s="203" t="s">
        <v>663</v>
      </c>
      <c r="C267" s="203" t="s">
        <v>664</v>
      </c>
      <c r="D267" s="203" t="s">
        <v>172</v>
      </c>
      <c r="E267" s="203" t="s">
        <v>650</v>
      </c>
      <c r="F267" s="240">
        <v>-1.2763224455084E-2</v>
      </c>
      <c r="G267" s="241" t="s">
        <v>173</v>
      </c>
    </row>
    <row r="268" spans="1:7">
      <c r="A268" s="203" t="s">
        <v>122</v>
      </c>
      <c r="B268" s="203" t="s">
        <v>665</v>
      </c>
      <c r="C268" s="203" t="s">
        <v>666</v>
      </c>
      <c r="D268" s="203" t="s">
        <v>172</v>
      </c>
      <c r="E268" s="203" t="s">
        <v>650</v>
      </c>
      <c r="F268" s="240">
        <v>0</v>
      </c>
      <c r="G268" s="241" t="s">
        <v>173</v>
      </c>
    </row>
    <row r="269" spans="1:7">
      <c r="A269" s="203" t="s">
        <v>122</v>
      </c>
      <c r="B269" s="203" t="s">
        <v>667</v>
      </c>
      <c r="C269" s="203" t="s">
        <v>668</v>
      </c>
      <c r="D269" s="203" t="s">
        <v>172</v>
      </c>
      <c r="E269" s="203" t="s">
        <v>650</v>
      </c>
      <c r="F269" s="240" t="s">
        <v>173</v>
      </c>
      <c r="G269" s="255">
        <v>9.1561274743600499E-2</v>
      </c>
    </row>
    <row r="270" spans="1:7">
      <c r="A270" s="203" t="s">
        <v>122</v>
      </c>
      <c r="B270" s="203" t="s">
        <v>669</v>
      </c>
      <c r="C270" s="203" t="s">
        <v>670</v>
      </c>
      <c r="D270" s="203" t="s">
        <v>172</v>
      </c>
      <c r="E270" s="203" t="s">
        <v>650</v>
      </c>
      <c r="F270" s="240" t="s">
        <v>173</v>
      </c>
      <c r="G270" s="255">
        <v>1.44642565542458</v>
      </c>
    </row>
    <row r="271" spans="1:7">
      <c r="A271" s="203" t="s">
        <v>122</v>
      </c>
      <c r="B271" s="203" t="s">
        <v>671</v>
      </c>
      <c r="C271" s="203" t="s">
        <v>672</v>
      </c>
      <c r="D271" s="203" t="s">
        <v>172</v>
      </c>
      <c r="E271" s="203" t="s">
        <v>650</v>
      </c>
      <c r="F271" s="240" t="s">
        <v>173</v>
      </c>
      <c r="G271" s="255">
        <v>2.57111130469695</v>
      </c>
    </row>
    <row r="272" spans="1:7">
      <c r="A272" s="203" t="s">
        <v>122</v>
      </c>
      <c r="B272" s="203" t="s">
        <v>673</v>
      </c>
      <c r="C272" s="203" t="s">
        <v>674</v>
      </c>
      <c r="D272" s="203" t="s">
        <v>172</v>
      </c>
      <c r="E272" s="203" t="s">
        <v>650</v>
      </c>
      <c r="F272" s="240" t="s">
        <v>173</v>
      </c>
      <c r="G272" s="255">
        <v>0.15939979606368099</v>
      </c>
    </row>
    <row r="273" spans="1:7">
      <c r="A273" s="203" t="s">
        <v>122</v>
      </c>
      <c r="B273" s="203" t="s">
        <v>675</v>
      </c>
      <c r="C273" s="203" t="s">
        <v>676</v>
      </c>
      <c r="D273" s="203" t="s">
        <v>172</v>
      </c>
      <c r="E273" s="203" t="s">
        <v>650</v>
      </c>
      <c r="F273" s="240" t="s">
        <v>173</v>
      </c>
      <c r="G273" s="255">
        <v>0</v>
      </c>
    </row>
    <row r="274" spans="1:7">
      <c r="A274" s="203" t="s">
        <v>122</v>
      </c>
      <c r="B274" s="203" t="s">
        <v>677</v>
      </c>
      <c r="C274" s="203" t="s">
        <v>678</v>
      </c>
      <c r="D274" s="203" t="s">
        <v>172</v>
      </c>
      <c r="E274" s="203" t="s">
        <v>650</v>
      </c>
      <c r="F274" s="240">
        <v>0</v>
      </c>
      <c r="G274" s="241" t="s">
        <v>173</v>
      </c>
    </row>
    <row r="275" spans="1:7">
      <c r="A275" s="203" t="s">
        <v>122</v>
      </c>
      <c r="B275" s="203" t="s">
        <v>679</v>
      </c>
      <c r="C275" s="203" t="s">
        <v>680</v>
      </c>
      <c r="D275" s="203" t="s">
        <v>172</v>
      </c>
      <c r="E275" s="203" t="s">
        <v>650</v>
      </c>
      <c r="F275" s="240">
        <v>0</v>
      </c>
      <c r="G275" s="241" t="s">
        <v>173</v>
      </c>
    </row>
    <row r="276" spans="1:7">
      <c r="A276" s="203" t="s">
        <v>122</v>
      </c>
      <c r="B276" s="203" t="s">
        <v>681</v>
      </c>
      <c r="C276" s="203" t="s">
        <v>682</v>
      </c>
      <c r="D276" s="203" t="s">
        <v>172</v>
      </c>
      <c r="E276" s="203" t="s">
        <v>650</v>
      </c>
      <c r="F276" s="240">
        <v>0</v>
      </c>
      <c r="G276" s="241" t="s">
        <v>173</v>
      </c>
    </row>
    <row r="277" spans="1:7">
      <c r="A277" s="203" t="s">
        <v>122</v>
      </c>
      <c r="B277" s="203" t="s">
        <v>683</v>
      </c>
      <c r="C277" s="203" t="s">
        <v>684</v>
      </c>
      <c r="D277" s="203" t="s">
        <v>172</v>
      </c>
      <c r="E277" s="203" t="s">
        <v>650</v>
      </c>
      <c r="F277" s="240">
        <v>0</v>
      </c>
      <c r="G277" s="241" t="s">
        <v>173</v>
      </c>
    </row>
    <row r="278" spans="1:7">
      <c r="A278" s="203" t="s">
        <v>122</v>
      </c>
      <c r="B278" s="203" t="s">
        <v>685</v>
      </c>
      <c r="C278" s="203" t="s">
        <v>686</v>
      </c>
      <c r="D278" s="203" t="s">
        <v>172</v>
      </c>
      <c r="E278" s="203" t="s">
        <v>650</v>
      </c>
      <c r="F278" s="240">
        <v>0</v>
      </c>
      <c r="G278" s="241" t="s">
        <v>173</v>
      </c>
    </row>
    <row r="279" spans="1:7">
      <c r="A279" s="203" t="s">
        <v>122</v>
      </c>
      <c r="B279" s="203" t="s">
        <v>687</v>
      </c>
      <c r="C279" s="203" t="s">
        <v>688</v>
      </c>
      <c r="D279" s="203" t="s">
        <v>172</v>
      </c>
      <c r="E279" s="203" t="s">
        <v>650</v>
      </c>
      <c r="F279" s="240">
        <v>0</v>
      </c>
      <c r="G279" s="241" t="s">
        <v>173</v>
      </c>
    </row>
    <row r="280" spans="1:7">
      <c r="A280" s="203" t="s">
        <v>122</v>
      </c>
      <c r="B280" s="203" t="s">
        <v>689</v>
      </c>
      <c r="C280" s="203" t="s">
        <v>690</v>
      </c>
      <c r="D280" s="203" t="s">
        <v>172</v>
      </c>
      <c r="E280" s="203" t="s">
        <v>650</v>
      </c>
      <c r="F280" s="240">
        <v>0</v>
      </c>
      <c r="G280" s="241" t="s">
        <v>173</v>
      </c>
    </row>
    <row r="281" spans="1:7">
      <c r="A281" s="203" t="s">
        <v>122</v>
      </c>
      <c r="B281" s="203" t="s">
        <v>691</v>
      </c>
      <c r="C281" s="203" t="s">
        <v>692</v>
      </c>
      <c r="D281" s="203" t="s">
        <v>172</v>
      </c>
      <c r="E281" s="203" t="s">
        <v>650</v>
      </c>
      <c r="F281" s="240">
        <v>0</v>
      </c>
      <c r="G281" s="241" t="s">
        <v>173</v>
      </c>
    </row>
    <row r="282" spans="1:7">
      <c r="A282" s="203" t="s">
        <v>124</v>
      </c>
      <c r="B282" s="203" t="s">
        <v>648</v>
      </c>
      <c r="C282" s="203" t="s">
        <v>649</v>
      </c>
      <c r="D282" s="203" t="s">
        <v>172</v>
      </c>
      <c r="E282" s="203" t="s">
        <v>650</v>
      </c>
      <c r="F282" s="240">
        <v>0</v>
      </c>
      <c r="G282" s="241" t="s">
        <v>173</v>
      </c>
    </row>
    <row r="283" spans="1:7">
      <c r="A283" s="203" t="s">
        <v>124</v>
      </c>
      <c r="B283" s="203" t="s">
        <v>651</v>
      </c>
      <c r="C283" s="203" t="s">
        <v>652</v>
      </c>
      <c r="D283" s="203" t="s">
        <v>172</v>
      </c>
      <c r="E283" s="203" t="s">
        <v>650</v>
      </c>
      <c r="F283" s="240">
        <v>3.2633136064532602</v>
      </c>
      <c r="G283" s="241" t="s">
        <v>173</v>
      </c>
    </row>
    <row r="284" spans="1:7">
      <c r="A284" s="203" t="s">
        <v>124</v>
      </c>
      <c r="B284" s="203" t="s">
        <v>653</v>
      </c>
      <c r="C284" s="203" t="s">
        <v>654</v>
      </c>
      <c r="D284" s="203" t="s">
        <v>172</v>
      </c>
      <c r="E284" s="203" t="s">
        <v>650</v>
      </c>
      <c r="F284" s="240">
        <v>0</v>
      </c>
      <c r="G284" s="241" t="s">
        <v>173</v>
      </c>
    </row>
    <row r="285" spans="1:7">
      <c r="A285" s="203" t="s">
        <v>124</v>
      </c>
      <c r="B285" s="203" t="s">
        <v>655</v>
      </c>
      <c r="C285" s="203" t="s">
        <v>656</v>
      </c>
      <c r="D285" s="203" t="s">
        <v>172</v>
      </c>
      <c r="E285" s="203" t="s">
        <v>650</v>
      </c>
      <c r="F285" s="240">
        <v>0</v>
      </c>
      <c r="G285" s="241" t="s">
        <v>173</v>
      </c>
    </row>
    <row r="286" spans="1:7">
      <c r="A286" s="203" t="s">
        <v>124</v>
      </c>
      <c r="B286" s="203" t="s">
        <v>657</v>
      </c>
      <c r="C286" s="203" t="s">
        <v>658</v>
      </c>
      <c r="D286" s="203" t="s">
        <v>172</v>
      </c>
      <c r="E286" s="203" t="s">
        <v>650</v>
      </c>
      <c r="F286" s="240">
        <v>-7.6055820743138396</v>
      </c>
      <c r="G286" s="241" t="s">
        <v>173</v>
      </c>
    </row>
    <row r="287" spans="1:7">
      <c r="A287" s="203" t="s">
        <v>124</v>
      </c>
      <c r="B287" s="203" t="s">
        <v>659</v>
      </c>
      <c r="C287" s="203" t="s">
        <v>660</v>
      </c>
      <c r="D287" s="203" t="s">
        <v>172</v>
      </c>
      <c r="E287" s="203" t="s">
        <v>650</v>
      </c>
      <c r="F287" s="240">
        <v>17.717535026668401</v>
      </c>
      <c r="G287" s="241" t="s">
        <v>173</v>
      </c>
    </row>
    <row r="288" spans="1:7">
      <c r="A288" s="203" t="s">
        <v>124</v>
      </c>
      <c r="B288" s="203" t="s">
        <v>661</v>
      </c>
      <c r="C288" s="203" t="s">
        <v>662</v>
      </c>
      <c r="D288" s="203" t="s">
        <v>172</v>
      </c>
      <c r="E288" s="203" t="s">
        <v>650</v>
      </c>
      <c r="F288" s="240">
        <v>0</v>
      </c>
      <c r="G288" s="241" t="s">
        <v>173</v>
      </c>
    </row>
    <row r="289" spans="1:7">
      <c r="A289" s="203" t="s">
        <v>124</v>
      </c>
      <c r="B289" s="203" t="s">
        <v>349</v>
      </c>
      <c r="C289" s="203" t="s">
        <v>350</v>
      </c>
      <c r="D289" s="203" t="s">
        <v>172</v>
      </c>
      <c r="E289" s="203" t="s">
        <v>650</v>
      </c>
      <c r="F289" s="240">
        <v>3.31393377364421E-2</v>
      </c>
      <c r="G289" s="241" t="s">
        <v>173</v>
      </c>
    </row>
    <row r="290" spans="1:7">
      <c r="A290" s="203" t="s">
        <v>124</v>
      </c>
      <c r="B290" s="203" t="s">
        <v>663</v>
      </c>
      <c r="C290" s="203" t="s">
        <v>664</v>
      </c>
      <c r="D290" s="203" t="s">
        <v>172</v>
      </c>
      <c r="E290" s="203" t="s">
        <v>650</v>
      </c>
      <c r="F290" s="240">
        <v>-0.231625531252663</v>
      </c>
      <c r="G290" s="241" t="s">
        <v>173</v>
      </c>
    </row>
    <row r="291" spans="1:7">
      <c r="A291" s="203" t="s">
        <v>124</v>
      </c>
      <c r="B291" s="203" t="s">
        <v>665</v>
      </c>
      <c r="C291" s="203" t="s">
        <v>666</v>
      </c>
      <c r="D291" s="203" t="s">
        <v>172</v>
      </c>
      <c r="E291" s="203" t="s">
        <v>650</v>
      </c>
      <c r="F291" s="240">
        <v>0</v>
      </c>
      <c r="G291" s="241" t="s">
        <v>173</v>
      </c>
    </row>
    <row r="292" spans="1:7">
      <c r="A292" s="203" t="s">
        <v>124</v>
      </c>
      <c r="B292" s="203" t="s">
        <v>667</v>
      </c>
      <c r="C292" s="203" t="s">
        <v>668</v>
      </c>
      <c r="D292" s="203" t="s">
        <v>172</v>
      </c>
      <c r="E292" s="203" t="s">
        <v>650</v>
      </c>
      <c r="F292" s="240" t="s">
        <v>173</v>
      </c>
      <c r="G292" s="255">
        <v>1.3869803263838101</v>
      </c>
    </row>
    <row r="293" spans="1:7">
      <c r="A293" s="203" t="s">
        <v>124</v>
      </c>
      <c r="B293" s="203" t="s">
        <v>669</v>
      </c>
      <c r="C293" s="203" t="s">
        <v>670</v>
      </c>
      <c r="D293" s="203" t="s">
        <v>172</v>
      </c>
      <c r="E293" s="203" t="s">
        <v>650</v>
      </c>
      <c r="F293" s="240" t="s">
        <v>173</v>
      </c>
      <c r="G293" s="255">
        <v>5.4758853470441498</v>
      </c>
    </row>
    <row r="294" spans="1:7">
      <c r="A294" s="203" t="s">
        <v>124</v>
      </c>
      <c r="B294" s="203" t="s">
        <v>671</v>
      </c>
      <c r="C294" s="203" t="s">
        <v>672</v>
      </c>
      <c r="D294" s="203" t="s">
        <v>172</v>
      </c>
      <c r="E294" s="203" t="s">
        <v>650</v>
      </c>
      <c r="F294" s="240" t="s">
        <v>173</v>
      </c>
      <c r="G294" s="255">
        <v>8.6164263789390603</v>
      </c>
    </row>
    <row r="295" spans="1:7">
      <c r="A295" s="203" t="s">
        <v>124</v>
      </c>
      <c r="B295" s="203" t="s">
        <v>673</v>
      </c>
      <c r="C295" s="203" t="s">
        <v>674</v>
      </c>
      <c r="D295" s="203" t="s">
        <v>172</v>
      </c>
      <c r="E295" s="203" t="s">
        <v>650</v>
      </c>
      <c r="F295" s="240" t="s">
        <v>173</v>
      </c>
      <c r="G295" s="255">
        <v>0.71563283573783598</v>
      </c>
    </row>
    <row r="296" spans="1:7">
      <c r="A296" s="203" t="s">
        <v>124</v>
      </c>
      <c r="B296" s="203" t="s">
        <v>675</v>
      </c>
      <c r="C296" s="203" t="s">
        <v>676</v>
      </c>
      <c r="D296" s="203" t="s">
        <v>172</v>
      </c>
      <c r="E296" s="203" t="s">
        <v>650</v>
      </c>
      <c r="F296" s="240" t="s">
        <v>173</v>
      </c>
      <c r="G296" s="255">
        <v>0</v>
      </c>
    </row>
    <row r="297" spans="1:7">
      <c r="A297" s="203" t="s">
        <v>124</v>
      </c>
      <c r="B297" s="203" t="s">
        <v>677</v>
      </c>
      <c r="C297" s="203" t="s">
        <v>678</v>
      </c>
      <c r="D297" s="203" t="s">
        <v>172</v>
      </c>
      <c r="E297" s="203" t="s">
        <v>650</v>
      </c>
      <c r="F297" s="240">
        <v>0</v>
      </c>
      <c r="G297" s="241" t="s">
        <v>173</v>
      </c>
    </row>
    <row r="298" spans="1:7">
      <c r="A298" s="203" t="s">
        <v>124</v>
      </c>
      <c r="B298" s="203" t="s">
        <v>679</v>
      </c>
      <c r="C298" s="203" t="s">
        <v>680</v>
      </c>
      <c r="D298" s="203" t="s">
        <v>172</v>
      </c>
      <c r="E298" s="203" t="s">
        <v>650</v>
      </c>
      <c r="F298" s="240">
        <v>0</v>
      </c>
      <c r="G298" s="241" t="s">
        <v>173</v>
      </c>
    </row>
    <row r="299" spans="1:7">
      <c r="A299" s="203" t="s">
        <v>124</v>
      </c>
      <c r="B299" s="203" t="s">
        <v>681</v>
      </c>
      <c r="C299" s="203" t="s">
        <v>682</v>
      </c>
      <c r="D299" s="203" t="s">
        <v>172</v>
      </c>
      <c r="E299" s="203" t="s">
        <v>650</v>
      </c>
      <c r="F299" s="240">
        <v>0</v>
      </c>
      <c r="G299" s="241" t="s">
        <v>173</v>
      </c>
    </row>
    <row r="300" spans="1:7">
      <c r="A300" s="203" t="s">
        <v>124</v>
      </c>
      <c r="B300" s="203" t="s">
        <v>683</v>
      </c>
      <c r="C300" s="203" t="s">
        <v>684</v>
      </c>
      <c r="D300" s="203" t="s">
        <v>172</v>
      </c>
      <c r="E300" s="203" t="s">
        <v>650</v>
      </c>
      <c r="F300" s="240">
        <v>0</v>
      </c>
      <c r="G300" s="241" t="s">
        <v>173</v>
      </c>
    </row>
    <row r="301" spans="1:7">
      <c r="A301" s="203" t="s">
        <v>124</v>
      </c>
      <c r="B301" s="203" t="s">
        <v>685</v>
      </c>
      <c r="C301" s="203" t="s">
        <v>686</v>
      </c>
      <c r="D301" s="203" t="s">
        <v>172</v>
      </c>
      <c r="E301" s="203" t="s">
        <v>650</v>
      </c>
      <c r="F301" s="240">
        <v>0</v>
      </c>
      <c r="G301" s="241" t="s">
        <v>173</v>
      </c>
    </row>
    <row r="302" spans="1:7">
      <c r="A302" s="203" t="s">
        <v>124</v>
      </c>
      <c r="B302" s="203" t="s">
        <v>687</v>
      </c>
      <c r="C302" s="203" t="s">
        <v>688</v>
      </c>
      <c r="D302" s="203" t="s">
        <v>172</v>
      </c>
      <c r="E302" s="203" t="s">
        <v>650</v>
      </c>
      <c r="F302" s="240">
        <v>0</v>
      </c>
      <c r="G302" s="241" t="s">
        <v>173</v>
      </c>
    </row>
    <row r="303" spans="1:7">
      <c r="A303" s="203" t="s">
        <v>124</v>
      </c>
      <c r="B303" s="203" t="s">
        <v>689</v>
      </c>
      <c r="C303" s="203" t="s">
        <v>690</v>
      </c>
      <c r="D303" s="203" t="s">
        <v>172</v>
      </c>
      <c r="E303" s="203" t="s">
        <v>650</v>
      </c>
      <c r="F303" s="240">
        <v>0</v>
      </c>
      <c r="G303" s="241" t="s">
        <v>173</v>
      </c>
    </row>
    <row r="304" spans="1:7">
      <c r="A304" s="203" t="s">
        <v>124</v>
      </c>
      <c r="B304" s="203" t="s">
        <v>691</v>
      </c>
      <c r="C304" s="203" t="s">
        <v>692</v>
      </c>
      <c r="D304" s="203" t="s">
        <v>172</v>
      </c>
      <c r="E304" s="203" t="s">
        <v>650</v>
      </c>
      <c r="F304" s="240">
        <v>0</v>
      </c>
      <c r="G304" s="241" t="s">
        <v>173</v>
      </c>
    </row>
    <row r="305" spans="1:7">
      <c r="A305" s="203" t="s">
        <v>96</v>
      </c>
      <c r="B305" s="203" t="s">
        <v>648</v>
      </c>
      <c r="C305" s="203" t="s">
        <v>649</v>
      </c>
      <c r="D305" s="203" t="s">
        <v>172</v>
      </c>
      <c r="E305" s="203" t="s">
        <v>650</v>
      </c>
      <c r="F305" s="240">
        <v>0</v>
      </c>
      <c r="G305" s="241" t="s">
        <v>173</v>
      </c>
    </row>
    <row r="306" spans="1:7">
      <c r="A306" s="203" t="s">
        <v>96</v>
      </c>
      <c r="B306" s="203" t="s">
        <v>651</v>
      </c>
      <c r="C306" s="203" t="s">
        <v>652</v>
      </c>
      <c r="D306" s="203" t="s">
        <v>172</v>
      </c>
      <c r="E306" s="203" t="s">
        <v>650</v>
      </c>
      <c r="F306" s="240">
        <v>0</v>
      </c>
      <c r="G306" s="241" t="s">
        <v>173</v>
      </c>
    </row>
    <row r="307" spans="1:7">
      <c r="A307" s="203" t="s">
        <v>96</v>
      </c>
      <c r="B307" s="203" t="s">
        <v>653</v>
      </c>
      <c r="C307" s="203" t="s">
        <v>654</v>
      </c>
      <c r="D307" s="203" t="s">
        <v>172</v>
      </c>
      <c r="E307" s="203" t="s">
        <v>650</v>
      </c>
      <c r="F307" s="240">
        <v>0</v>
      </c>
      <c r="G307" s="241" t="s">
        <v>173</v>
      </c>
    </row>
    <row r="308" spans="1:7">
      <c r="A308" s="203" t="s">
        <v>96</v>
      </c>
      <c r="B308" s="203" t="s">
        <v>655</v>
      </c>
      <c r="C308" s="203" t="s">
        <v>656</v>
      </c>
      <c r="D308" s="203" t="s">
        <v>172</v>
      </c>
      <c r="E308" s="203" t="s">
        <v>650</v>
      </c>
      <c r="F308" s="240">
        <v>0</v>
      </c>
      <c r="G308" s="241" t="s">
        <v>173</v>
      </c>
    </row>
    <row r="309" spans="1:7">
      <c r="A309" s="203" t="s">
        <v>96</v>
      </c>
      <c r="B309" s="203" t="s">
        <v>657</v>
      </c>
      <c r="C309" s="203" t="s">
        <v>658</v>
      </c>
      <c r="D309" s="203" t="s">
        <v>172</v>
      </c>
      <c r="E309" s="203" t="s">
        <v>650</v>
      </c>
      <c r="F309" s="240">
        <v>1.71487039402036</v>
      </c>
      <c r="G309" s="241" t="s">
        <v>173</v>
      </c>
    </row>
    <row r="310" spans="1:7">
      <c r="A310" s="203" t="s">
        <v>96</v>
      </c>
      <c r="B310" s="203" t="s">
        <v>659</v>
      </c>
      <c r="C310" s="203" t="s">
        <v>660</v>
      </c>
      <c r="D310" s="203" t="s">
        <v>172</v>
      </c>
      <c r="E310" s="203" t="s">
        <v>650</v>
      </c>
      <c r="F310" s="240">
        <v>0</v>
      </c>
      <c r="G310" s="241" t="s">
        <v>173</v>
      </c>
    </row>
    <row r="311" spans="1:7">
      <c r="A311" s="203" t="s">
        <v>96</v>
      </c>
      <c r="B311" s="203" t="s">
        <v>661</v>
      </c>
      <c r="C311" s="203" t="s">
        <v>662</v>
      </c>
      <c r="D311" s="203" t="s">
        <v>172</v>
      </c>
      <c r="E311" s="203" t="s">
        <v>650</v>
      </c>
      <c r="F311" s="240">
        <v>0</v>
      </c>
      <c r="G311" s="241" t="s">
        <v>173</v>
      </c>
    </row>
    <row r="312" spans="1:7">
      <c r="A312" s="203" t="s">
        <v>96</v>
      </c>
      <c r="B312" s="203" t="s">
        <v>349</v>
      </c>
      <c r="C312" s="203" t="s">
        <v>350</v>
      </c>
      <c r="D312" s="203" t="s">
        <v>172</v>
      </c>
      <c r="E312" s="203" t="s">
        <v>650</v>
      </c>
      <c r="F312" s="240">
        <v>6.3715029375947196E-2</v>
      </c>
      <c r="G312" s="241" t="s">
        <v>173</v>
      </c>
    </row>
    <row r="313" spans="1:7">
      <c r="A313" s="203" t="s">
        <v>96</v>
      </c>
      <c r="B313" s="203" t="s">
        <v>663</v>
      </c>
      <c r="C313" s="203" t="s">
        <v>664</v>
      </c>
      <c r="D313" s="203" t="s">
        <v>172</v>
      </c>
      <c r="E313" s="203" t="s">
        <v>650</v>
      </c>
      <c r="F313" s="240">
        <v>0</v>
      </c>
      <c r="G313" s="241" t="s">
        <v>173</v>
      </c>
    </row>
    <row r="314" spans="1:7">
      <c r="A314" s="203" t="s">
        <v>96</v>
      </c>
      <c r="B314" s="203" t="s">
        <v>665</v>
      </c>
      <c r="C314" s="203" t="s">
        <v>666</v>
      </c>
      <c r="D314" s="203" t="s">
        <v>172</v>
      </c>
      <c r="E314" s="203" t="s">
        <v>650</v>
      </c>
      <c r="F314" s="240">
        <v>0</v>
      </c>
      <c r="G314" s="241" t="s">
        <v>173</v>
      </c>
    </row>
    <row r="315" spans="1:7">
      <c r="A315" s="203" t="s">
        <v>96</v>
      </c>
      <c r="B315" s="203" t="s">
        <v>667</v>
      </c>
      <c r="C315" s="203" t="s">
        <v>668</v>
      </c>
      <c r="D315" s="203" t="s">
        <v>172</v>
      </c>
      <c r="E315" s="203" t="s">
        <v>650</v>
      </c>
      <c r="F315" s="241" t="s">
        <v>173</v>
      </c>
      <c r="G315" s="240">
        <v>-0.31621873043889598</v>
      </c>
    </row>
    <row r="316" spans="1:7">
      <c r="A316" s="203" t="s">
        <v>96</v>
      </c>
      <c r="B316" s="203" t="s">
        <v>669</v>
      </c>
      <c r="C316" s="203" t="s">
        <v>670</v>
      </c>
      <c r="D316" s="203" t="s">
        <v>172</v>
      </c>
      <c r="E316" s="203" t="s">
        <v>650</v>
      </c>
      <c r="F316" s="241" t="s">
        <v>173</v>
      </c>
      <c r="G316" s="240">
        <v>-2.5593456796999501</v>
      </c>
    </row>
    <row r="317" spans="1:7">
      <c r="A317" s="203" t="s">
        <v>96</v>
      </c>
      <c r="B317" s="203" t="s">
        <v>671</v>
      </c>
      <c r="C317" s="203" t="s">
        <v>672</v>
      </c>
      <c r="D317" s="203" t="s">
        <v>172</v>
      </c>
      <c r="E317" s="203" t="s">
        <v>650</v>
      </c>
      <c r="F317" s="241" t="s">
        <v>173</v>
      </c>
      <c r="G317" s="240">
        <v>0</v>
      </c>
    </row>
    <row r="318" spans="1:7">
      <c r="A318" s="203" t="s">
        <v>96</v>
      </c>
      <c r="B318" s="203" t="s">
        <v>673</v>
      </c>
      <c r="C318" s="203" t="s">
        <v>674</v>
      </c>
      <c r="D318" s="203" t="s">
        <v>172</v>
      </c>
      <c r="E318" s="203" t="s">
        <v>650</v>
      </c>
      <c r="F318" s="241" t="s">
        <v>173</v>
      </c>
      <c r="G318" s="240">
        <v>0</v>
      </c>
    </row>
    <row r="319" spans="1:7">
      <c r="A319" s="203" t="s">
        <v>96</v>
      </c>
      <c r="B319" s="203" t="s">
        <v>675</v>
      </c>
      <c r="C319" s="203" t="s">
        <v>676</v>
      </c>
      <c r="D319" s="203" t="s">
        <v>172</v>
      </c>
      <c r="E319" s="203" t="s">
        <v>650</v>
      </c>
      <c r="F319" s="241" t="s">
        <v>173</v>
      </c>
      <c r="G319" s="240">
        <v>0</v>
      </c>
    </row>
    <row r="320" spans="1:7">
      <c r="A320" s="203" t="s">
        <v>96</v>
      </c>
      <c r="B320" s="203" t="s">
        <v>677</v>
      </c>
      <c r="C320" s="203" t="s">
        <v>678</v>
      </c>
      <c r="D320" s="203" t="s">
        <v>172</v>
      </c>
      <c r="E320" s="203" t="s">
        <v>650</v>
      </c>
      <c r="F320" s="240">
        <v>0</v>
      </c>
      <c r="G320" s="241" t="s">
        <v>173</v>
      </c>
    </row>
    <row r="321" spans="1:7">
      <c r="A321" s="203" t="s">
        <v>96</v>
      </c>
      <c r="B321" s="203" t="s">
        <v>679</v>
      </c>
      <c r="C321" s="203" t="s">
        <v>680</v>
      </c>
      <c r="D321" s="203" t="s">
        <v>172</v>
      </c>
      <c r="E321" s="203" t="s">
        <v>650</v>
      </c>
      <c r="F321" s="240">
        <v>0</v>
      </c>
      <c r="G321" s="241" t="s">
        <v>173</v>
      </c>
    </row>
    <row r="322" spans="1:7">
      <c r="A322" s="203" t="s">
        <v>96</v>
      </c>
      <c r="B322" s="203" t="s">
        <v>681</v>
      </c>
      <c r="C322" s="203" t="s">
        <v>682</v>
      </c>
      <c r="D322" s="203" t="s">
        <v>172</v>
      </c>
      <c r="E322" s="203" t="s">
        <v>650</v>
      </c>
      <c r="F322" s="240">
        <v>0</v>
      </c>
      <c r="G322" s="241" t="s">
        <v>173</v>
      </c>
    </row>
    <row r="323" spans="1:7">
      <c r="A323" s="203" t="s">
        <v>96</v>
      </c>
      <c r="B323" s="203" t="s">
        <v>683</v>
      </c>
      <c r="C323" s="203" t="s">
        <v>684</v>
      </c>
      <c r="D323" s="203" t="s">
        <v>172</v>
      </c>
      <c r="E323" s="203" t="s">
        <v>650</v>
      </c>
      <c r="F323" s="240">
        <v>0</v>
      </c>
      <c r="G323" s="241" t="s">
        <v>173</v>
      </c>
    </row>
    <row r="324" spans="1:7">
      <c r="A324" s="203" t="s">
        <v>96</v>
      </c>
      <c r="B324" s="203" t="s">
        <v>685</v>
      </c>
      <c r="C324" s="203" t="s">
        <v>686</v>
      </c>
      <c r="D324" s="203" t="s">
        <v>172</v>
      </c>
      <c r="E324" s="203" t="s">
        <v>650</v>
      </c>
      <c r="F324" s="240">
        <v>0</v>
      </c>
      <c r="G324" s="241" t="s">
        <v>173</v>
      </c>
    </row>
    <row r="325" spans="1:7">
      <c r="A325" s="203" t="s">
        <v>96</v>
      </c>
      <c r="B325" s="203" t="s">
        <v>687</v>
      </c>
      <c r="C325" s="203" t="s">
        <v>688</v>
      </c>
      <c r="D325" s="203" t="s">
        <v>172</v>
      </c>
      <c r="E325" s="203" t="s">
        <v>650</v>
      </c>
      <c r="F325" s="240">
        <v>0</v>
      </c>
      <c r="G325" s="241" t="s">
        <v>173</v>
      </c>
    </row>
    <row r="326" spans="1:7">
      <c r="A326" s="203" t="s">
        <v>96</v>
      </c>
      <c r="B326" s="203" t="s">
        <v>689</v>
      </c>
      <c r="C326" s="203" t="s">
        <v>690</v>
      </c>
      <c r="D326" s="203" t="s">
        <v>172</v>
      </c>
      <c r="E326" s="203" t="s">
        <v>650</v>
      </c>
      <c r="F326" s="240">
        <v>0</v>
      </c>
      <c r="G326" s="241" t="s">
        <v>173</v>
      </c>
    </row>
    <row r="327" spans="1:7">
      <c r="A327" s="203" t="s">
        <v>96</v>
      </c>
      <c r="B327" s="203" t="s">
        <v>691</v>
      </c>
      <c r="C327" s="203" t="s">
        <v>692</v>
      </c>
      <c r="D327" s="203" t="s">
        <v>172</v>
      </c>
      <c r="E327" s="203" t="s">
        <v>650</v>
      </c>
      <c r="F327" s="240">
        <v>0</v>
      </c>
      <c r="G327" s="241" t="s">
        <v>173</v>
      </c>
    </row>
    <row r="328" spans="1:7">
      <c r="A328" s="203" t="s">
        <v>100</v>
      </c>
      <c r="B328" s="203" t="s">
        <v>648</v>
      </c>
      <c r="C328" s="203" t="s">
        <v>649</v>
      </c>
      <c r="D328" s="203" t="s">
        <v>172</v>
      </c>
      <c r="E328" s="203" t="s">
        <v>650</v>
      </c>
      <c r="F328" s="240">
        <v>0</v>
      </c>
      <c r="G328" s="241" t="s">
        <v>173</v>
      </c>
    </row>
    <row r="329" spans="1:7">
      <c r="A329" s="203" t="s">
        <v>100</v>
      </c>
      <c r="B329" s="203" t="s">
        <v>651</v>
      </c>
      <c r="C329" s="203" t="s">
        <v>652</v>
      </c>
      <c r="D329" s="203" t="s">
        <v>172</v>
      </c>
      <c r="E329" s="203" t="s">
        <v>650</v>
      </c>
      <c r="F329" s="240">
        <v>0</v>
      </c>
      <c r="G329" s="241" t="s">
        <v>173</v>
      </c>
    </row>
    <row r="330" spans="1:7">
      <c r="A330" s="203" t="s">
        <v>100</v>
      </c>
      <c r="B330" s="203" t="s">
        <v>653</v>
      </c>
      <c r="C330" s="203" t="s">
        <v>654</v>
      </c>
      <c r="D330" s="203" t="s">
        <v>172</v>
      </c>
      <c r="E330" s="203" t="s">
        <v>650</v>
      </c>
      <c r="F330" s="240">
        <v>0</v>
      </c>
      <c r="G330" s="241" t="s">
        <v>173</v>
      </c>
    </row>
    <row r="331" spans="1:7">
      <c r="A331" s="203" t="s">
        <v>100</v>
      </c>
      <c r="B331" s="203" t="s">
        <v>655</v>
      </c>
      <c r="C331" s="203" t="s">
        <v>656</v>
      </c>
      <c r="D331" s="203" t="s">
        <v>172</v>
      </c>
      <c r="E331" s="203" t="s">
        <v>650</v>
      </c>
      <c r="F331" s="240">
        <v>0</v>
      </c>
      <c r="G331" s="241" t="s">
        <v>173</v>
      </c>
    </row>
    <row r="332" spans="1:7">
      <c r="A332" s="203" t="s">
        <v>100</v>
      </c>
      <c r="B332" s="203" t="s">
        <v>657</v>
      </c>
      <c r="C332" s="203" t="s">
        <v>658</v>
      </c>
      <c r="D332" s="203" t="s">
        <v>172</v>
      </c>
      <c r="E332" s="203" t="s">
        <v>650</v>
      </c>
      <c r="F332" s="240">
        <v>3.6718597693590498</v>
      </c>
      <c r="G332" s="241" t="s">
        <v>173</v>
      </c>
    </row>
    <row r="333" spans="1:7">
      <c r="A333" s="203" t="s">
        <v>100</v>
      </c>
      <c r="B333" s="203" t="s">
        <v>659</v>
      </c>
      <c r="C333" s="203" t="s">
        <v>660</v>
      </c>
      <c r="D333" s="203" t="s">
        <v>172</v>
      </c>
      <c r="E333" s="203" t="s">
        <v>650</v>
      </c>
      <c r="F333" s="240">
        <v>0</v>
      </c>
      <c r="G333" s="241" t="s">
        <v>173</v>
      </c>
    </row>
    <row r="334" spans="1:7">
      <c r="A334" s="203" t="s">
        <v>100</v>
      </c>
      <c r="B334" s="203" t="s">
        <v>661</v>
      </c>
      <c r="C334" s="203" t="s">
        <v>662</v>
      </c>
      <c r="D334" s="203" t="s">
        <v>172</v>
      </c>
      <c r="E334" s="203" t="s">
        <v>650</v>
      </c>
      <c r="F334" s="240">
        <v>0</v>
      </c>
      <c r="G334" s="241" t="s">
        <v>173</v>
      </c>
    </row>
    <row r="335" spans="1:7">
      <c r="A335" s="203" t="s">
        <v>100</v>
      </c>
      <c r="B335" s="203" t="s">
        <v>349</v>
      </c>
      <c r="C335" s="203" t="s">
        <v>350</v>
      </c>
      <c r="D335" s="203" t="s">
        <v>172</v>
      </c>
      <c r="E335" s="203" t="s">
        <v>650</v>
      </c>
      <c r="F335" s="240">
        <v>-5.3060950378903699E-3</v>
      </c>
      <c r="G335" s="241" t="s">
        <v>173</v>
      </c>
    </row>
    <row r="336" spans="1:7">
      <c r="A336" s="203" t="s">
        <v>100</v>
      </c>
      <c r="B336" s="203" t="s">
        <v>663</v>
      </c>
      <c r="C336" s="203" t="s">
        <v>664</v>
      </c>
      <c r="D336" s="203" t="s">
        <v>172</v>
      </c>
      <c r="E336" s="203" t="s">
        <v>650</v>
      </c>
      <c r="F336" s="240">
        <v>0</v>
      </c>
      <c r="G336" s="241" t="s">
        <v>173</v>
      </c>
    </row>
    <row r="337" spans="1:7">
      <c r="A337" s="203" t="s">
        <v>100</v>
      </c>
      <c r="B337" s="203" t="s">
        <v>665</v>
      </c>
      <c r="C337" s="203" t="s">
        <v>666</v>
      </c>
      <c r="D337" s="203" t="s">
        <v>172</v>
      </c>
      <c r="E337" s="203" t="s">
        <v>650</v>
      </c>
      <c r="F337" s="240">
        <v>0</v>
      </c>
      <c r="G337" s="241" t="s">
        <v>173</v>
      </c>
    </row>
    <row r="338" spans="1:7">
      <c r="A338" s="203" t="s">
        <v>100</v>
      </c>
      <c r="B338" s="203" t="s">
        <v>667</v>
      </c>
      <c r="C338" s="203" t="s">
        <v>668</v>
      </c>
      <c r="D338" s="203" t="s">
        <v>172</v>
      </c>
      <c r="E338" s="203" t="s">
        <v>650</v>
      </c>
      <c r="F338" s="241" t="s">
        <v>173</v>
      </c>
      <c r="G338" s="240">
        <v>0.38925396631125198</v>
      </c>
    </row>
    <row r="339" spans="1:7">
      <c r="A339" s="203" t="s">
        <v>100</v>
      </c>
      <c r="B339" s="203" t="s">
        <v>669</v>
      </c>
      <c r="C339" s="203" t="s">
        <v>670</v>
      </c>
      <c r="D339" s="203" t="s">
        <v>172</v>
      </c>
      <c r="E339" s="203" t="s">
        <v>650</v>
      </c>
      <c r="F339" s="241" t="s">
        <v>173</v>
      </c>
      <c r="G339" s="240">
        <v>1.37205119775673</v>
      </c>
    </row>
    <row r="340" spans="1:7">
      <c r="A340" s="203" t="s">
        <v>100</v>
      </c>
      <c r="B340" s="203" t="s">
        <v>671</v>
      </c>
      <c r="C340" s="203" t="s">
        <v>672</v>
      </c>
      <c r="D340" s="203" t="s">
        <v>172</v>
      </c>
      <c r="E340" s="203" t="s">
        <v>650</v>
      </c>
      <c r="F340" s="241" t="s">
        <v>173</v>
      </c>
      <c r="G340" s="240">
        <v>0</v>
      </c>
    </row>
    <row r="341" spans="1:7">
      <c r="A341" s="203" t="s">
        <v>100</v>
      </c>
      <c r="B341" s="203" t="s">
        <v>673</v>
      </c>
      <c r="C341" s="203" t="s">
        <v>674</v>
      </c>
      <c r="D341" s="203" t="s">
        <v>172</v>
      </c>
      <c r="E341" s="203" t="s">
        <v>650</v>
      </c>
      <c r="F341" s="241" t="s">
        <v>173</v>
      </c>
      <c r="G341" s="240">
        <v>0</v>
      </c>
    </row>
    <row r="342" spans="1:7">
      <c r="A342" s="203" t="s">
        <v>100</v>
      </c>
      <c r="B342" s="203" t="s">
        <v>675</v>
      </c>
      <c r="C342" s="203" t="s">
        <v>676</v>
      </c>
      <c r="D342" s="203" t="s">
        <v>172</v>
      </c>
      <c r="E342" s="203" t="s">
        <v>650</v>
      </c>
      <c r="F342" s="241" t="s">
        <v>173</v>
      </c>
      <c r="G342" s="240">
        <v>0</v>
      </c>
    </row>
    <row r="343" spans="1:7">
      <c r="A343" s="203" t="s">
        <v>100</v>
      </c>
      <c r="B343" s="203" t="s">
        <v>677</v>
      </c>
      <c r="C343" s="203" t="s">
        <v>678</v>
      </c>
      <c r="D343" s="203" t="s">
        <v>172</v>
      </c>
      <c r="E343" s="203" t="s">
        <v>650</v>
      </c>
      <c r="F343" s="240">
        <v>0</v>
      </c>
      <c r="G343" s="241" t="s">
        <v>173</v>
      </c>
    </row>
    <row r="344" spans="1:7">
      <c r="A344" s="203" t="s">
        <v>100</v>
      </c>
      <c r="B344" s="203" t="s">
        <v>679</v>
      </c>
      <c r="C344" s="203" t="s">
        <v>680</v>
      </c>
      <c r="D344" s="203" t="s">
        <v>172</v>
      </c>
      <c r="E344" s="203" t="s">
        <v>650</v>
      </c>
      <c r="F344" s="240">
        <v>0</v>
      </c>
      <c r="G344" s="241" t="s">
        <v>173</v>
      </c>
    </row>
    <row r="345" spans="1:7">
      <c r="A345" s="203" t="s">
        <v>100</v>
      </c>
      <c r="B345" s="203" t="s">
        <v>681</v>
      </c>
      <c r="C345" s="203" t="s">
        <v>682</v>
      </c>
      <c r="D345" s="203" t="s">
        <v>172</v>
      </c>
      <c r="E345" s="203" t="s">
        <v>650</v>
      </c>
      <c r="F345" s="240">
        <v>0</v>
      </c>
      <c r="G345" s="241" t="s">
        <v>173</v>
      </c>
    </row>
    <row r="346" spans="1:7">
      <c r="A346" s="203" t="s">
        <v>100</v>
      </c>
      <c r="B346" s="203" t="s">
        <v>683</v>
      </c>
      <c r="C346" s="203" t="s">
        <v>684</v>
      </c>
      <c r="D346" s="203" t="s">
        <v>172</v>
      </c>
      <c r="E346" s="203" t="s">
        <v>650</v>
      </c>
      <c r="F346" s="240">
        <v>0</v>
      </c>
      <c r="G346" s="241" t="s">
        <v>173</v>
      </c>
    </row>
    <row r="347" spans="1:7">
      <c r="A347" s="203" t="s">
        <v>100</v>
      </c>
      <c r="B347" s="203" t="s">
        <v>685</v>
      </c>
      <c r="C347" s="203" t="s">
        <v>686</v>
      </c>
      <c r="D347" s="203" t="s">
        <v>172</v>
      </c>
      <c r="E347" s="203" t="s">
        <v>650</v>
      </c>
      <c r="F347" s="240">
        <v>0</v>
      </c>
      <c r="G347" s="241" t="s">
        <v>173</v>
      </c>
    </row>
    <row r="348" spans="1:7">
      <c r="A348" s="203" t="s">
        <v>100</v>
      </c>
      <c r="B348" s="203" t="s">
        <v>687</v>
      </c>
      <c r="C348" s="203" t="s">
        <v>688</v>
      </c>
      <c r="D348" s="203" t="s">
        <v>172</v>
      </c>
      <c r="E348" s="203" t="s">
        <v>650</v>
      </c>
      <c r="F348" s="240">
        <v>0</v>
      </c>
      <c r="G348" s="241" t="s">
        <v>173</v>
      </c>
    </row>
    <row r="349" spans="1:7">
      <c r="A349" s="203" t="s">
        <v>100</v>
      </c>
      <c r="B349" s="203" t="s">
        <v>689</v>
      </c>
      <c r="C349" s="203" t="s">
        <v>690</v>
      </c>
      <c r="D349" s="203" t="s">
        <v>172</v>
      </c>
      <c r="E349" s="203" t="s">
        <v>650</v>
      </c>
      <c r="F349" s="240">
        <v>0</v>
      </c>
      <c r="G349" s="241" t="s">
        <v>173</v>
      </c>
    </row>
    <row r="350" spans="1:7">
      <c r="A350" s="203" t="s">
        <v>100</v>
      </c>
      <c r="B350" s="203" t="s">
        <v>691</v>
      </c>
      <c r="C350" s="203" t="s">
        <v>692</v>
      </c>
      <c r="D350" s="203" t="s">
        <v>172</v>
      </c>
      <c r="E350" s="203" t="s">
        <v>650</v>
      </c>
      <c r="F350" s="240">
        <v>0</v>
      </c>
      <c r="G350" s="241" t="s">
        <v>173</v>
      </c>
    </row>
    <row r="351" spans="1:7">
      <c r="A351" s="203" t="s">
        <v>106</v>
      </c>
      <c r="B351" s="203" t="s">
        <v>648</v>
      </c>
      <c r="C351" s="203" t="s">
        <v>649</v>
      </c>
      <c r="D351" s="203" t="s">
        <v>172</v>
      </c>
      <c r="E351" s="203" t="s">
        <v>650</v>
      </c>
      <c r="F351" s="240">
        <v>0</v>
      </c>
      <c r="G351" s="241" t="s">
        <v>173</v>
      </c>
    </row>
    <row r="352" spans="1:7">
      <c r="A352" s="203" t="s">
        <v>106</v>
      </c>
      <c r="B352" s="203" t="s">
        <v>651</v>
      </c>
      <c r="C352" s="203" t="s">
        <v>652</v>
      </c>
      <c r="D352" s="203" t="s">
        <v>172</v>
      </c>
      <c r="E352" s="203" t="s">
        <v>650</v>
      </c>
      <c r="F352" s="240">
        <v>0</v>
      </c>
      <c r="G352" s="241" t="s">
        <v>173</v>
      </c>
    </row>
    <row r="353" spans="1:7">
      <c r="A353" s="203" t="s">
        <v>106</v>
      </c>
      <c r="B353" s="203" t="s">
        <v>653</v>
      </c>
      <c r="C353" s="203" t="s">
        <v>654</v>
      </c>
      <c r="D353" s="203" t="s">
        <v>172</v>
      </c>
      <c r="E353" s="203" t="s">
        <v>650</v>
      </c>
      <c r="F353" s="240">
        <v>0</v>
      </c>
      <c r="G353" s="241" t="s">
        <v>173</v>
      </c>
    </row>
    <row r="354" spans="1:7">
      <c r="A354" s="203" t="s">
        <v>106</v>
      </c>
      <c r="B354" s="203" t="s">
        <v>655</v>
      </c>
      <c r="C354" s="203" t="s">
        <v>656</v>
      </c>
      <c r="D354" s="203" t="s">
        <v>172</v>
      </c>
      <c r="E354" s="203" t="s">
        <v>650</v>
      </c>
      <c r="F354" s="240">
        <v>0</v>
      </c>
      <c r="G354" s="241" t="s">
        <v>173</v>
      </c>
    </row>
    <row r="355" spans="1:7">
      <c r="A355" s="203" t="s">
        <v>106</v>
      </c>
      <c r="B355" s="203" t="s">
        <v>657</v>
      </c>
      <c r="C355" s="203" t="s">
        <v>658</v>
      </c>
      <c r="D355" s="203" t="s">
        <v>172</v>
      </c>
      <c r="E355" s="203" t="s">
        <v>650</v>
      </c>
      <c r="F355" s="240">
        <v>0.18248671618059001</v>
      </c>
      <c r="G355" s="241" t="s">
        <v>173</v>
      </c>
    </row>
    <row r="356" spans="1:7">
      <c r="A356" s="203" t="s">
        <v>106</v>
      </c>
      <c r="B356" s="203" t="s">
        <v>659</v>
      </c>
      <c r="C356" s="203" t="s">
        <v>660</v>
      </c>
      <c r="D356" s="203" t="s">
        <v>172</v>
      </c>
      <c r="E356" s="203" t="s">
        <v>650</v>
      </c>
      <c r="F356" s="240">
        <v>0</v>
      </c>
      <c r="G356" s="241" t="s">
        <v>173</v>
      </c>
    </row>
    <row r="357" spans="1:7">
      <c r="A357" s="203" t="s">
        <v>106</v>
      </c>
      <c r="B357" s="203" t="s">
        <v>661</v>
      </c>
      <c r="C357" s="203" t="s">
        <v>662</v>
      </c>
      <c r="D357" s="203" t="s">
        <v>172</v>
      </c>
      <c r="E357" s="203" t="s">
        <v>650</v>
      </c>
      <c r="F357" s="240">
        <v>0</v>
      </c>
      <c r="G357" s="241" t="s">
        <v>173</v>
      </c>
    </row>
    <row r="358" spans="1:7">
      <c r="A358" s="203" t="s">
        <v>106</v>
      </c>
      <c r="B358" s="203" t="s">
        <v>349</v>
      </c>
      <c r="C358" s="203" t="s">
        <v>350</v>
      </c>
      <c r="D358" s="203" t="s">
        <v>172</v>
      </c>
      <c r="E358" s="203" t="s">
        <v>650</v>
      </c>
      <c r="F358" s="240">
        <v>0</v>
      </c>
      <c r="G358" s="241" t="s">
        <v>173</v>
      </c>
    </row>
    <row r="359" spans="1:7">
      <c r="A359" s="203" t="s">
        <v>106</v>
      </c>
      <c r="B359" s="203" t="s">
        <v>663</v>
      </c>
      <c r="C359" s="203" t="s">
        <v>664</v>
      </c>
      <c r="D359" s="203" t="s">
        <v>172</v>
      </c>
      <c r="E359" s="203" t="s">
        <v>650</v>
      </c>
      <c r="F359" s="240">
        <v>0</v>
      </c>
      <c r="G359" s="241" t="s">
        <v>173</v>
      </c>
    </row>
    <row r="360" spans="1:7">
      <c r="A360" s="203" t="s">
        <v>106</v>
      </c>
      <c r="B360" s="203" t="s">
        <v>665</v>
      </c>
      <c r="C360" s="203" t="s">
        <v>666</v>
      </c>
      <c r="D360" s="203" t="s">
        <v>172</v>
      </c>
      <c r="E360" s="203" t="s">
        <v>650</v>
      </c>
      <c r="F360" s="240">
        <v>0</v>
      </c>
      <c r="G360" s="241" t="s">
        <v>173</v>
      </c>
    </row>
    <row r="361" spans="1:7">
      <c r="A361" s="203" t="s">
        <v>106</v>
      </c>
      <c r="B361" s="203" t="s">
        <v>667</v>
      </c>
      <c r="C361" s="203" t="s">
        <v>668</v>
      </c>
      <c r="D361" s="203" t="s">
        <v>172</v>
      </c>
      <c r="E361" s="203" t="s">
        <v>650</v>
      </c>
      <c r="F361" s="241" t="s">
        <v>173</v>
      </c>
      <c r="G361" s="240">
        <v>6.2038371246436498E-3</v>
      </c>
    </row>
    <row r="362" spans="1:7">
      <c r="A362" s="203" t="s">
        <v>106</v>
      </c>
      <c r="B362" s="203" t="s">
        <v>669</v>
      </c>
      <c r="C362" s="203" t="s">
        <v>670</v>
      </c>
      <c r="D362" s="203" t="s">
        <v>172</v>
      </c>
      <c r="E362" s="203" t="s">
        <v>650</v>
      </c>
      <c r="F362" s="241" t="s">
        <v>173</v>
      </c>
      <c r="G362" s="240">
        <v>0.196318232255767</v>
      </c>
    </row>
    <row r="363" spans="1:7">
      <c r="A363" s="203" t="s">
        <v>106</v>
      </c>
      <c r="B363" s="203" t="s">
        <v>671</v>
      </c>
      <c r="C363" s="203" t="s">
        <v>672</v>
      </c>
      <c r="D363" s="203" t="s">
        <v>172</v>
      </c>
      <c r="E363" s="203" t="s">
        <v>650</v>
      </c>
      <c r="F363" s="241" t="s">
        <v>173</v>
      </c>
      <c r="G363" s="240">
        <v>0</v>
      </c>
    </row>
    <row r="364" spans="1:7">
      <c r="A364" s="203" t="s">
        <v>106</v>
      </c>
      <c r="B364" s="203" t="s">
        <v>673</v>
      </c>
      <c r="C364" s="203" t="s">
        <v>674</v>
      </c>
      <c r="D364" s="203" t="s">
        <v>172</v>
      </c>
      <c r="E364" s="203" t="s">
        <v>650</v>
      </c>
      <c r="F364" s="241" t="s">
        <v>173</v>
      </c>
      <c r="G364" s="240">
        <v>0</v>
      </c>
    </row>
    <row r="365" spans="1:7">
      <c r="A365" s="203" t="s">
        <v>106</v>
      </c>
      <c r="B365" s="203" t="s">
        <v>675</v>
      </c>
      <c r="C365" s="203" t="s">
        <v>676</v>
      </c>
      <c r="D365" s="203" t="s">
        <v>172</v>
      </c>
      <c r="E365" s="203" t="s">
        <v>650</v>
      </c>
      <c r="F365" s="241" t="s">
        <v>173</v>
      </c>
      <c r="G365" s="240">
        <v>0</v>
      </c>
    </row>
    <row r="366" spans="1:7">
      <c r="A366" s="203" t="s">
        <v>106</v>
      </c>
      <c r="B366" s="203" t="s">
        <v>677</v>
      </c>
      <c r="C366" s="203" t="s">
        <v>678</v>
      </c>
      <c r="D366" s="203" t="s">
        <v>172</v>
      </c>
      <c r="E366" s="203" t="s">
        <v>650</v>
      </c>
      <c r="F366" s="240">
        <v>0</v>
      </c>
      <c r="G366" s="241" t="s">
        <v>173</v>
      </c>
    </row>
    <row r="367" spans="1:7">
      <c r="A367" s="203" t="s">
        <v>106</v>
      </c>
      <c r="B367" s="203" t="s">
        <v>679</v>
      </c>
      <c r="C367" s="203" t="s">
        <v>680</v>
      </c>
      <c r="D367" s="203" t="s">
        <v>172</v>
      </c>
      <c r="E367" s="203" t="s">
        <v>650</v>
      </c>
      <c r="F367" s="240">
        <v>0</v>
      </c>
      <c r="G367" s="241" t="s">
        <v>173</v>
      </c>
    </row>
    <row r="368" spans="1:7">
      <c r="A368" s="203" t="s">
        <v>106</v>
      </c>
      <c r="B368" s="203" t="s">
        <v>681</v>
      </c>
      <c r="C368" s="203" t="s">
        <v>682</v>
      </c>
      <c r="D368" s="203" t="s">
        <v>172</v>
      </c>
      <c r="E368" s="203" t="s">
        <v>650</v>
      </c>
      <c r="F368" s="240">
        <v>0</v>
      </c>
      <c r="G368" s="241" t="s">
        <v>173</v>
      </c>
    </row>
    <row r="369" spans="1:7">
      <c r="A369" s="203" t="s">
        <v>106</v>
      </c>
      <c r="B369" s="203" t="s">
        <v>683</v>
      </c>
      <c r="C369" s="203" t="s">
        <v>684</v>
      </c>
      <c r="D369" s="203" t="s">
        <v>172</v>
      </c>
      <c r="E369" s="203" t="s">
        <v>650</v>
      </c>
      <c r="F369" s="240">
        <v>0</v>
      </c>
      <c r="G369" s="241" t="s">
        <v>173</v>
      </c>
    </row>
    <row r="370" spans="1:7">
      <c r="A370" s="203" t="s">
        <v>106</v>
      </c>
      <c r="B370" s="203" t="s">
        <v>685</v>
      </c>
      <c r="C370" s="203" t="s">
        <v>686</v>
      </c>
      <c r="D370" s="203" t="s">
        <v>172</v>
      </c>
      <c r="E370" s="203" t="s">
        <v>650</v>
      </c>
      <c r="F370" s="240">
        <v>0</v>
      </c>
      <c r="G370" s="241" t="s">
        <v>173</v>
      </c>
    </row>
    <row r="371" spans="1:7">
      <c r="A371" s="203" t="s">
        <v>106</v>
      </c>
      <c r="B371" s="203" t="s">
        <v>687</v>
      </c>
      <c r="C371" s="203" t="s">
        <v>688</v>
      </c>
      <c r="D371" s="203" t="s">
        <v>172</v>
      </c>
      <c r="E371" s="203" t="s">
        <v>650</v>
      </c>
      <c r="F371" s="240">
        <v>0</v>
      </c>
      <c r="G371" s="241" t="s">
        <v>173</v>
      </c>
    </row>
    <row r="372" spans="1:7">
      <c r="A372" s="203" t="s">
        <v>106</v>
      </c>
      <c r="B372" s="203" t="s">
        <v>689</v>
      </c>
      <c r="C372" s="203" t="s">
        <v>690</v>
      </c>
      <c r="D372" s="203" t="s">
        <v>172</v>
      </c>
      <c r="E372" s="203" t="s">
        <v>650</v>
      </c>
      <c r="F372" s="240">
        <v>0</v>
      </c>
      <c r="G372" s="241" t="s">
        <v>173</v>
      </c>
    </row>
    <row r="373" spans="1:7">
      <c r="A373" s="203" t="s">
        <v>106</v>
      </c>
      <c r="B373" s="203" t="s">
        <v>691</v>
      </c>
      <c r="C373" s="203" t="s">
        <v>692</v>
      </c>
      <c r="D373" s="203" t="s">
        <v>172</v>
      </c>
      <c r="E373" s="203" t="s">
        <v>650</v>
      </c>
      <c r="F373" s="240">
        <v>0</v>
      </c>
      <c r="G373" s="241" t="s">
        <v>173</v>
      </c>
    </row>
    <row r="374" spans="1:7">
      <c r="A374" s="203" t="s">
        <v>112</v>
      </c>
      <c r="B374" s="203" t="s">
        <v>648</v>
      </c>
      <c r="C374" s="203" t="s">
        <v>649</v>
      </c>
      <c r="D374" s="203" t="s">
        <v>172</v>
      </c>
      <c r="E374" s="203" t="s">
        <v>650</v>
      </c>
      <c r="F374" s="240">
        <v>0</v>
      </c>
      <c r="G374" s="241" t="s">
        <v>173</v>
      </c>
    </row>
    <row r="375" spans="1:7">
      <c r="A375" s="203" t="s">
        <v>112</v>
      </c>
      <c r="B375" s="203" t="s">
        <v>651</v>
      </c>
      <c r="C375" s="203" t="s">
        <v>652</v>
      </c>
      <c r="D375" s="203" t="s">
        <v>172</v>
      </c>
      <c r="E375" s="203" t="s">
        <v>650</v>
      </c>
      <c r="F375" s="240">
        <v>9.6573177261050094E-2</v>
      </c>
      <c r="G375" s="241" t="s">
        <v>173</v>
      </c>
    </row>
    <row r="376" spans="1:7">
      <c r="A376" s="203" t="s">
        <v>112</v>
      </c>
      <c r="B376" s="203" t="s">
        <v>653</v>
      </c>
      <c r="C376" s="203" t="s">
        <v>654</v>
      </c>
      <c r="D376" s="203" t="s">
        <v>172</v>
      </c>
      <c r="E376" s="203" t="s">
        <v>650</v>
      </c>
      <c r="F376" s="240">
        <v>0</v>
      </c>
      <c r="G376" s="241" t="s">
        <v>173</v>
      </c>
    </row>
    <row r="377" spans="1:7">
      <c r="A377" s="203" t="s">
        <v>112</v>
      </c>
      <c r="B377" s="203" t="s">
        <v>655</v>
      </c>
      <c r="C377" s="203" t="s">
        <v>656</v>
      </c>
      <c r="D377" s="203" t="s">
        <v>172</v>
      </c>
      <c r="E377" s="203" t="s">
        <v>650</v>
      </c>
      <c r="F377" s="240">
        <v>0</v>
      </c>
      <c r="G377" s="241" t="s">
        <v>173</v>
      </c>
    </row>
    <row r="378" spans="1:7">
      <c r="A378" s="203" t="s">
        <v>112</v>
      </c>
      <c r="B378" s="203" t="s">
        <v>657</v>
      </c>
      <c r="C378" s="203" t="s">
        <v>658</v>
      </c>
      <c r="D378" s="203" t="s">
        <v>172</v>
      </c>
      <c r="E378" s="203" t="s">
        <v>650</v>
      </c>
      <c r="F378" s="240">
        <v>0.353424426415752</v>
      </c>
      <c r="G378" s="241" t="s">
        <v>173</v>
      </c>
    </row>
    <row r="379" spans="1:7">
      <c r="A379" s="203" t="s">
        <v>112</v>
      </c>
      <c r="B379" s="203" t="s">
        <v>659</v>
      </c>
      <c r="C379" s="203" t="s">
        <v>660</v>
      </c>
      <c r="D379" s="203" t="s">
        <v>172</v>
      </c>
      <c r="E379" s="203" t="s">
        <v>650</v>
      </c>
      <c r="F379" s="240">
        <v>0</v>
      </c>
      <c r="G379" s="241" t="s">
        <v>173</v>
      </c>
    </row>
    <row r="380" spans="1:7">
      <c r="A380" s="203" t="s">
        <v>112</v>
      </c>
      <c r="B380" s="203" t="s">
        <v>661</v>
      </c>
      <c r="C380" s="203" t="s">
        <v>662</v>
      </c>
      <c r="D380" s="203" t="s">
        <v>172</v>
      </c>
      <c r="E380" s="203" t="s">
        <v>650</v>
      </c>
      <c r="F380" s="240">
        <v>0</v>
      </c>
      <c r="G380" s="241" t="s">
        <v>173</v>
      </c>
    </row>
    <row r="381" spans="1:7">
      <c r="A381" s="203" t="s">
        <v>112</v>
      </c>
      <c r="B381" s="203" t="s">
        <v>349</v>
      </c>
      <c r="C381" s="203" t="s">
        <v>350</v>
      </c>
      <c r="D381" s="203" t="s">
        <v>172</v>
      </c>
      <c r="E381" s="203" t="s">
        <v>650</v>
      </c>
      <c r="F381" s="240">
        <v>9.831384733779789E-4</v>
      </c>
      <c r="G381" s="241" t="s">
        <v>173</v>
      </c>
    </row>
    <row r="382" spans="1:7">
      <c r="A382" s="203" t="s">
        <v>112</v>
      </c>
      <c r="B382" s="203" t="s">
        <v>663</v>
      </c>
      <c r="C382" s="203" t="s">
        <v>664</v>
      </c>
      <c r="D382" s="203" t="s">
        <v>172</v>
      </c>
      <c r="E382" s="203" t="s">
        <v>650</v>
      </c>
      <c r="F382" s="240">
        <v>0</v>
      </c>
      <c r="G382" s="241" t="s">
        <v>173</v>
      </c>
    </row>
    <row r="383" spans="1:7">
      <c r="A383" s="203" t="s">
        <v>112</v>
      </c>
      <c r="B383" s="203" t="s">
        <v>665</v>
      </c>
      <c r="C383" s="203" t="s">
        <v>666</v>
      </c>
      <c r="D383" s="203" t="s">
        <v>172</v>
      </c>
      <c r="E383" s="203" t="s">
        <v>650</v>
      </c>
      <c r="F383" s="240">
        <v>0</v>
      </c>
      <c r="G383" s="241" t="s">
        <v>173</v>
      </c>
    </row>
    <row r="384" spans="1:7">
      <c r="A384" s="203" t="s">
        <v>112</v>
      </c>
      <c r="B384" s="203" t="s">
        <v>667</v>
      </c>
      <c r="C384" s="203" t="s">
        <v>668</v>
      </c>
      <c r="D384" s="203" t="s">
        <v>172</v>
      </c>
      <c r="E384" s="203" t="s">
        <v>650</v>
      </c>
      <c r="F384" s="241" t="s">
        <v>173</v>
      </c>
      <c r="G384" s="240">
        <v>1.50857632274288E-2</v>
      </c>
    </row>
    <row r="385" spans="1:7">
      <c r="A385" s="203" t="s">
        <v>112</v>
      </c>
      <c r="B385" s="203" t="s">
        <v>669</v>
      </c>
      <c r="C385" s="203" t="s">
        <v>670</v>
      </c>
      <c r="D385" s="203" t="s">
        <v>172</v>
      </c>
      <c r="E385" s="203" t="s">
        <v>650</v>
      </c>
      <c r="F385" s="241" t="s">
        <v>173</v>
      </c>
      <c r="G385" s="240">
        <v>0.28653704054866902</v>
      </c>
    </row>
    <row r="386" spans="1:7">
      <c r="A386" s="203" t="s">
        <v>112</v>
      </c>
      <c r="B386" s="203" t="s">
        <v>671</v>
      </c>
      <c r="C386" s="203" t="s">
        <v>672</v>
      </c>
      <c r="D386" s="203" t="s">
        <v>172</v>
      </c>
      <c r="E386" s="203" t="s">
        <v>650</v>
      </c>
      <c r="F386" s="241" t="s">
        <v>173</v>
      </c>
      <c r="G386" s="240">
        <v>0</v>
      </c>
    </row>
    <row r="387" spans="1:7">
      <c r="A387" s="203" t="s">
        <v>112</v>
      </c>
      <c r="B387" s="203" t="s">
        <v>673</v>
      </c>
      <c r="C387" s="203" t="s">
        <v>674</v>
      </c>
      <c r="D387" s="203" t="s">
        <v>172</v>
      </c>
      <c r="E387" s="203" t="s">
        <v>650</v>
      </c>
      <c r="F387" s="241" t="s">
        <v>173</v>
      </c>
      <c r="G387" s="240">
        <v>0</v>
      </c>
    </row>
    <row r="388" spans="1:7">
      <c r="A388" s="203" t="s">
        <v>112</v>
      </c>
      <c r="B388" s="203" t="s">
        <v>675</v>
      </c>
      <c r="C388" s="203" t="s">
        <v>676</v>
      </c>
      <c r="D388" s="203" t="s">
        <v>172</v>
      </c>
      <c r="E388" s="203" t="s">
        <v>650</v>
      </c>
      <c r="F388" s="241" t="s">
        <v>173</v>
      </c>
      <c r="G388" s="240">
        <v>0</v>
      </c>
    </row>
    <row r="389" spans="1:7">
      <c r="A389" s="203" t="s">
        <v>112</v>
      </c>
      <c r="B389" s="203" t="s">
        <v>677</v>
      </c>
      <c r="C389" s="203" t="s">
        <v>678</v>
      </c>
      <c r="D389" s="203" t="s">
        <v>172</v>
      </c>
      <c r="E389" s="203" t="s">
        <v>650</v>
      </c>
      <c r="F389" s="240">
        <v>0</v>
      </c>
      <c r="G389" s="241" t="s">
        <v>173</v>
      </c>
    </row>
    <row r="390" spans="1:7">
      <c r="A390" s="203" t="s">
        <v>112</v>
      </c>
      <c r="B390" s="203" t="s">
        <v>679</v>
      </c>
      <c r="C390" s="203" t="s">
        <v>680</v>
      </c>
      <c r="D390" s="203" t="s">
        <v>172</v>
      </c>
      <c r="E390" s="203" t="s">
        <v>650</v>
      </c>
      <c r="F390" s="240">
        <v>0</v>
      </c>
      <c r="G390" s="241" t="s">
        <v>173</v>
      </c>
    </row>
    <row r="391" spans="1:7">
      <c r="A391" s="203" t="s">
        <v>112</v>
      </c>
      <c r="B391" s="203" t="s">
        <v>681</v>
      </c>
      <c r="C391" s="203" t="s">
        <v>682</v>
      </c>
      <c r="D391" s="203" t="s">
        <v>172</v>
      </c>
      <c r="E391" s="203" t="s">
        <v>650</v>
      </c>
      <c r="F391" s="240">
        <v>0</v>
      </c>
      <c r="G391" s="241" t="s">
        <v>173</v>
      </c>
    </row>
    <row r="392" spans="1:7">
      <c r="A392" s="203" t="s">
        <v>112</v>
      </c>
      <c r="B392" s="203" t="s">
        <v>683</v>
      </c>
      <c r="C392" s="203" t="s">
        <v>684</v>
      </c>
      <c r="D392" s="203" t="s">
        <v>172</v>
      </c>
      <c r="E392" s="203" t="s">
        <v>650</v>
      </c>
      <c r="F392" s="240">
        <v>0</v>
      </c>
      <c r="G392" s="241" t="s">
        <v>173</v>
      </c>
    </row>
    <row r="393" spans="1:7">
      <c r="A393" s="203" t="s">
        <v>112</v>
      </c>
      <c r="B393" s="203" t="s">
        <v>685</v>
      </c>
      <c r="C393" s="203" t="s">
        <v>686</v>
      </c>
      <c r="D393" s="203" t="s">
        <v>172</v>
      </c>
      <c r="E393" s="203" t="s">
        <v>650</v>
      </c>
      <c r="F393" s="240">
        <v>0</v>
      </c>
      <c r="G393" s="241" t="s">
        <v>173</v>
      </c>
    </row>
    <row r="394" spans="1:7">
      <c r="A394" s="203" t="s">
        <v>112</v>
      </c>
      <c r="B394" s="203" t="s">
        <v>687</v>
      </c>
      <c r="C394" s="203" t="s">
        <v>688</v>
      </c>
      <c r="D394" s="203" t="s">
        <v>172</v>
      </c>
      <c r="E394" s="203" t="s">
        <v>650</v>
      </c>
      <c r="F394" s="240">
        <v>0</v>
      </c>
      <c r="G394" s="241" t="s">
        <v>173</v>
      </c>
    </row>
    <row r="395" spans="1:7">
      <c r="A395" s="203" t="s">
        <v>112</v>
      </c>
      <c r="B395" s="203" t="s">
        <v>689</v>
      </c>
      <c r="C395" s="203" t="s">
        <v>690</v>
      </c>
      <c r="D395" s="203" t="s">
        <v>172</v>
      </c>
      <c r="E395" s="203" t="s">
        <v>650</v>
      </c>
      <c r="F395" s="240">
        <v>0</v>
      </c>
      <c r="G395" s="241" t="s">
        <v>173</v>
      </c>
    </row>
    <row r="396" spans="1:7">
      <c r="A396" s="203" t="s">
        <v>112</v>
      </c>
      <c r="B396" s="203" t="s">
        <v>691</v>
      </c>
      <c r="C396" s="203" t="s">
        <v>692</v>
      </c>
      <c r="D396" s="203" t="s">
        <v>172</v>
      </c>
      <c r="E396" s="203" t="s">
        <v>650</v>
      </c>
      <c r="F396" s="240">
        <v>0</v>
      </c>
      <c r="G396" s="241" t="s">
        <v>173</v>
      </c>
    </row>
    <row r="397" spans="1:7">
      <c r="A397" s="203" t="s">
        <v>114</v>
      </c>
      <c r="B397" s="203" t="s">
        <v>648</v>
      </c>
      <c r="C397" s="203" t="s">
        <v>649</v>
      </c>
      <c r="D397" s="203" t="s">
        <v>172</v>
      </c>
      <c r="E397" s="203" t="s">
        <v>650</v>
      </c>
      <c r="F397" s="240">
        <v>0</v>
      </c>
      <c r="G397" s="241" t="s">
        <v>173</v>
      </c>
    </row>
    <row r="398" spans="1:7">
      <c r="A398" s="203" t="s">
        <v>114</v>
      </c>
      <c r="B398" s="203" t="s">
        <v>651</v>
      </c>
      <c r="C398" s="203" t="s">
        <v>652</v>
      </c>
      <c r="D398" s="203" t="s">
        <v>172</v>
      </c>
      <c r="E398" s="203" t="s">
        <v>650</v>
      </c>
      <c r="F398" s="240">
        <v>0</v>
      </c>
      <c r="G398" s="241" t="s">
        <v>173</v>
      </c>
    </row>
    <row r="399" spans="1:7">
      <c r="A399" s="203" t="s">
        <v>114</v>
      </c>
      <c r="B399" s="203" t="s">
        <v>653</v>
      </c>
      <c r="C399" s="203" t="s">
        <v>654</v>
      </c>
      <c r="D399" s="203" t="s">
        <v>172</v>
      </c>
      <c r="E399" s="203" t="s">
        <v>650</v>
      </c>
      <c r="F399" s="240">
        <v>0</v>
      </c>
      <c r="G399" s="241" t="s">
        <v>173</v>
      </c>
    </row>
    <row r="400" spans="1:7">
      <c r="A400" s="203" t="s">
        <v>114</v>
      </c>
      <c r="B400" s="203" t="s">
        <v>655</v>
      </c>
      <c r="C400" s="203" t="s">
        <v>656</v>
      </c>
      <c r="D400" s="203" t="s">
        <v>172</v>
      </c>
      <c r="E400" s="203" t="s">
        <v>650</v>
      </c>
      <c r="F400" s="240">
        <v>0</v>
      </c>
      <c r="G400" s="241" t="s">
        <v>173</v>
      </c>
    </row>
    <row r="401" spans="1:7">
      <c r="A401" s="203" t="s">
        <v>114</v>
      </c>
      <c r="B401" s="203" t="s">
        <v>657</v>
      </c>
      <c r="C401" s="203" t="s">
        <v>658</v>
      </c>
      <c r="D401" s="203" t="s">
        <v>172</v>
      </c>
      <c r="E401" s="203" t="s">
        <v>650</v>
      </c>
      <c r="F401" s="240">
        <v>0.34462547368971003</v>
      </c>
      <c r="G401" s="241" t="s">
        <v>173</v>
      </c>
    </row>
    <row r="402" spans="1:7">
      <c r="A402" s="203" t="s">
        <v>114</v>
      </c>
      <c r="B402" s="203" t="s">
        <v>659</v>
      </c>
      <c r="C402" s="203" t="s">
        <v>660</v>
      </c>
      <c r="D402" s="203" t="s">
        <v>172</v>
      </c>
      <c r="E402" s="203" t="s">
        <v>650</v>
      </c>
      <c r="F402" s="240">
        <v>0</v>
      </c>
      <c r="G402" s="241" t="s">
        <v>173</v>
      </c>
    </row>
    <row r="403" spans="1:7">
      <c r="A403" s="203" t="s">
        <v>114</v>
      </c>
      <c r="B403" s="203" t="s">
        <v>661</v>
      </c>
      <c r="C403" s="203" t="s">
        <v>662</v>
      </c>
      <c r="D403" s="203" t="s">
        <v>172</v>
      </c>
      <c r="E403" s="203" t="s">
        <v>650</v>
      </c>
      <c r="F403" s="240">
        <v>0</v>
      </c>
      <c r="G403" s="241" t="s">
        <v>173</v>
      </c>
    </row>
    <row r="404" spans="1:7">
      <c r="A404" s="203" t="s">
        <v>114</v>
      </c>
      <c r="B404" s="203" t="s">
        <v>349</v>
      </c>
      <c r="C404" s="203" t="s">
        <v>350</v>
      </c>
      <c r="D404" s="203" t="s">
        <v>172</v>
      </c>
      <c r="E404" s="203" t="s">
        <v>650</v>
      </c>
      <c r="F404" s="240">
        <v>0</v>
      </c>
      <c r="G404" s="241" t="s">
        <v>173</v>
      </c>
    </row>
    <row r="405" spans="1:7">
      <c r="A405" s="203" t="s">
        <v>114</v>
      </c>
      <c r="B405" s="203" t="s">
        <v>663</v>
      </c>
      <c r="C405" s="203" t="s">
        <v>664</v>
      </c>
      <c r="D405" s="203" t="s">
        <v>172</v>
      </c>
      <c r="E405" s="203" t="s">
        <v>650</v>
      </c>
      <c r="F405" s="240">
        <v>0</v>
      </c>
      <c r="G405" s="241" t="s">
        <v>173</v>
      </c>
    </row>
    <row r="406" spans="1:7">
      <c r="A406" s="203" t="s">
        <v>114</v>
      </c>
      <c r="B406" s="203" t="s">
        <v>665</v>
      </c>
      <c r="C406" s="203" t="s">
        <v>666</v>
      </c>
      <c r="D406" s="203" t="s">
        <v>172</v>
      </c>
      <c r="E406" s="203" t="s">
        <v>650</v>
      </c>
      <c r="F406" s="240">
        <v>0</v>
      </c>
      <c r="G406" s="241" t="s">
        <v>173</v>
      </c>
    </row>
    <row r="407" spans="1:7">
      <c r="A407" s="203" t="s">
        <v>114</v>
      </c>
      <c r="B407" s="203" t="s">
        <v>667</v>
      </c>
      <c r="C407" s="203" t="s">
        <v>668</v>
      </c>
      <c r="D407" s="203" t="s">
        <v>172</v>
      </c>
      <c r="E407" s="203" t="s">
        <v>650</v>
      </c>
      <c r="F407" s="241" t="s">
        <v>173</v>
      </c>
      <c r="G407" s="240">
        <v>3.2735579364273397E-2</v>
      </c>
    </row>
    <row r="408" spans="1:7">
      <c r="A408" s="203" t="s">
        <v>114</v>
      </c>
      <c r="B408" s="203" t="s">
        <v>669</v>
      </c>
      <c r="C408" s="203" t="s">
        <v>670</v>
      </c>
      <c r="D408" s="203" t="s">
        <v>172</v>
      </c>
      <c r="E408" s="203" t="s">
        <v>650</v>
      </c>
      <c r="F408" s="241" t="s">
        <v>173</v>
      </c>
      <c r="G408" s="240">
        <v>0.85999210174865204</v>
      </c>
    </row>
    <row r="409" spans="1:7">
      <c r="A409" s="203" t="s">
        <v>114</v>
      </c>
      <c r="B409" s="203" t="s">
        <v>671</v>
      </c>
      <c r="C409" s="203" t="s">
        <v>672</v>
      </c>
      <c r="D409" s="203" t="s">
        <v>172</v>
      </c>
      <c r="E409" s="203" t="s">
        <v>650</v>
      </c>
      <c r="F409" s="241" t="s">
        <v>173</v>
      </c>
      <c r="G409" s="240">
        <v>0</v>
      </c>
    </row>
    <row r="410" spans="1:7">
      <c r="A410" s="203" t="s">
        <v>114</v>
      </c>
      <c r="B410" s="203" t="s">
        <v>673</v>
      </c>
      <c r="C410" s="203" t="s">
        <v>674</v>
      </c>
      <c r="D410" s="203" t="s">
        <v>172</v>
      </c>
      <c r="E410" s="203" t="s">
        <v>650</v>
      </c>
      <c r="F410" s="241" t="s">
        <v>173</v>
      </c>
      <c r="G410" s="240">
        <v>0</v>
      </c>
    </row>
    <row r="411" spans="1:7">
      <c r="A411" s="203" t="s">
        <v>114</v>
      </c>
      <c r="B411" s="203" t="s">
        <v>675</v>
      </c>
      <c r="C411" s="203" t="s">
        <v>676</v>
      </c>
      <c r="D411" s="203" t="s">
        <v>172</v>
      </c>
      <c r="E411" s="203" t="s">
        <v>650</v>
      </c>
      <c r="F411" s="241" t="s">
        <v>173</v>
      </c>
      <c r="G411" s="240">
        <v>0</v>
      </c>
    </row>
    <row r="412" spans="1:7">
      <c r="A412" s="203" t="s">
        <v>114</v>
      </c>
      <c r="B412" s="203" t="s">
        <v>677</v>
      </c>
      <c r="C412" s="203" t="s">
        <v>678</v>
      </c>
      <c r="D412" s="203" t="s">
        <v>172</v>
      </c>
      <c r="E412" s="203" t="s">
        <v>650</v>
      </c>
      <c r="F412" s="240">
        <v>0</v>
      </c>
      <c r="G412" s="241" t="s">
        <v>173</v>
      </c>
    </row>
    <row r="413" spans="1:7">
      <c r="A413" s="203" t="s">
        <v>114</v>
      </c>
      <c r="B413" s="203" t="s">
        <v>679</v>
      </c>
      <c r="C413" s="203" t="s">
        <v>680</v>
      </c>
      <c r="D413" s="203" t="s">
        <v>172</v>
      </c>
      <c r="E413" s="203" t="s">
        <v>650</v>
      </c>
      <c r="F413" s="240">
        <v>0</v>
      </c>
      <c r="G413" s="241" t="s">
        <v>173</v>
      </c>
    </row>
    <row r="414" spans="1:7">
      <c r="A414" s="203" t="s">
        <v>114</v>
      </c>
      <c r="B414" s="203" t="s">
        <v>681</v>
      </c>
      <c r="C414" s="203" t="s">
        <v>682</v>
      </c>
      <c r="D414" s="203" t="s">
        <v>172</v>
      </c>
      <c r="E414" s="203" t="s">
        <v>650</v>
      </c>
      <c r="F414" s="240">
        <v>0</v>
      </c>
      <c r="G414" s="241" t="s">
        <v>173</v>
      </c>
    </row>
    <row r="415" spans="1:7">
      <c r="A415" s="203" t="s">
        <v>114</v>
      </c>
      <c r="B415" s="203" t="s">
        <v>683</v>
      </c>
      <c r="C415" s="203" t="s">
        <v>684</v>
      </c>
      <c r="D415" s="203" t="s">
        <v>172</v>
      </c>
      <c r="E415" s="203" t="s">
        <v>650</v>
      </c>
      <c r="F415" s="240">
        <v>0</v>
      </c>
      <c r="G415" s="241" t="s">
        <v>173</v>
      </c>
    </row>
    <row r="416" spans="1:7">
      <c r="A416" s="203" t="s">
        <v>114</v>
      </c>
      <c r="B416" s="203" t="s">
        <v>685</v>
      </c>
      <c r="C416" s="203" t="s">
        <v>686</v>
      </c>
      <c r="D416" s="203" t="s">
        <v>172</v>
      </c>
      <c r="E416" s="203" t="s">
        <v>650</v>
      </c>
      <c r="F416" s="240">
        <v>0</v>
      </c>
      <c r="G416" s="241" t="s">
        <v>173</v>
      </c>
    </row>
    <row r="417" spans="1:7">
      <c r="A417" s="203" t="s">
        <v>114</v>
      </c>
      <c r="B417" s="203" t="s">
        <v>687</v>
      </c>
      <c r="C417" s="203" t="s">
        <v>688</v>
      </c>
      <c r="D417" s="203" t="s">
        <v>172</v>
      </c>
      <c r="E417" s="203" t="s">
        <v>650</v>
      </c>
      <c r="F417" s="240">
        <v>0</v>
      </c>
      <c r="G417" s="241" t="s">
        <v>173</v>
      </c>
    </row>
    <row r="418" spans="1:7">
      <c r="A418" s="203" t="s">
        <v>114</v>
      </c>
      <c r="B418" s="203" t="s">
        <v>689</v>
      </c>
      <c r="C418" s="203" t="s">
        <v>690</v>
      </c>
      <c r="D418" s="203" t="s">
        <v>172</v>
      </c>
      <c r="E418" s="203" t="s">
        <v>650</v>
      </c>
      <c r="F418" s="240">
        <v>0</v>
      </c>
      <c r="G418" s="241" t="s">
        <v>173</v>
      </c>
    </row>
    <row r="419" spans="1:7">
      <c r="A419" s="203" t="s">
        <v>114</v>
      </c>
      <c r="B419" s="203" t="s">
        <v>691</v>
      </c>
      <c r="C419" s="203" t="s">
        <v>692</v>
      </c>
      <c r="D419" s="203" t="s">
        <v>172</v>
      </c>
      <c r="E419" s="203" t="s">
        <v>650</v>
      </c>
      <c r="F419" s="240">
        <v>0</v>
      </c>
      <c r="G419" s="241" t="s">
        <v>173</v>
      </c>
    </row>
    <row r="420" spans="1:7">
      <c r="A420" s="203" t="s">
        <v>108</v>
      </c>
      <c r="B420" s="203" t="s">
        <v>648</v>
      </c>
      <c r="C420" s="203" t="s">
        <v>649</v>
      </c>
      <c r="D420" s="203" t="s">
        <v>172</v>
      </c>
      <c r="E420" s="203" t="s">
        <v>650</v>
      </c>
      <c r="F420" s="240">
        <v>0</v>
      </c>
      <c r="G420" s="241" t="s">
        <v>173</v>
      </c>
    </row>
    <row r="421" spans="1:7">
      <c r="A421" s="203" t="s">
        <v>108</v>
      </c>
      <c r="B421" s="203" t="s">
        <v>651</v>
      </c>
      <c r="C421" s="203" t="s">
        <v>652</v>
      </c>
      <c r="D421" s="203" t="s">
        <v>172</v>
      </c>
      <c r="E421" s="203" t="s">
        <v>650</v>
      </c>
      <c r="F421" s="240">
        <v>0</v>
      </c>
      <c r="G421" s="241" t="s">
        <v>173</v>
      </c>
    </row>
    <row r="422" spans="1:7">
      <c r="A422" s="203" t="s">
        <v>108</v>
      </c>
      <c r="B422" s="203" t="s">
        <v>653</v>
      </c>
      <c r="C422" s="203" t="s">
        <v>654</v>
      </c>
      <c r="D422" s="203" t="s">
        <v>172</v>
      </c>
      <c r="E422" s="203" t="s">
        <v>650</v>
      </c>
      <c r="F422" s="240">
        <v>0</v>
      </c>
      <c r="G422" s="241" t="s">
        <v>173</v>
      </c>
    </row>
    <row r="423" spans="1:7">
      <c r="A423" s="203" t="s">
        <v>108</v>
      </c>
      <c r="B423" s="203" t="s">
        <v>655</v>
      </c>
      <c r="C423" s="203" t="s">
        <v>656</v>
      </c>
      <c r="D423" s="203" t="s">
        <v>172</v>
      </c>
      <c r="E423" s="203" t="s">
        <v>650</v>
      </c>
      <c r="F423" s="240">
        <v>0</v>
      </c>
      <c r="G423" s="241" t="s">
        <v>173</v>
      </c>
    </row>
    <row r="424" spans="1:7">
      <c r="A424" s="203" t="s">
        <v>108</v>
      </c>
      <c r="B424" s="203" t="s">
        <v>657</v>
      </c>
      <c r="C424" s="203" t="s">
        <v>658</v>
      </c>
      <c r="D424" s="203" t="s">
        <v>172</v>
      </c>
      <c r="E424" s="203" t="s">
        <v>650</v>
      </c>
      <c r="F424" s="240">
        <v>-3.9047824837260499E-2</v>
      </c>
      <c r="G424" s="241" t="s">
        <v>173</v>
      </c>
    </row>
    <row r="425" spans="1:7">
      <c r="A425" s="203" t="s">
        <v>108</v>
      </c>
      <c r="B425" s="203" t="s">
        <v>659</v>
      </c>
      <c r="C425" s="203" t="s">
        <v>660</v>
      </c>
      <c r="D425" s="203" t="s">
        <v>172</v>
      </c>
      <c r="E425" s="203" t="s">
        <v>650</v>
      </c>
      <c r="F425" s="240">
        <v>0</v>
      </c>
      <c r="G425" s="241" t="s">
        <v>173</v>
      </c>
    </row>
    <row r="426" spans="1:7">
      <c r="A426" s="203" t="s">
        <v>108</v>
      </c>
      <c r="B426" s="203" t="s">
        <v>661</v>
      </c>
      <c r="C426" s="203" t="s">
        <v>662</v>
      </c>
      <c r="D426" s="203" t="s">
        <v>172</v>
      </c>
      <c r="E426" s="203" t="s">
        <v>650</v>
      </c>
      <c r="F426" s="240">
        <v>0</v>
      </c>
      <c r="G426" s="241" t="s">
        <v>173</v>
      </c>
    </row>
    <row r="427" spans="1:7">
      <c r="A427" s="203" t="s">
        <v>108</v>
      </c>
      <c r="B427" s="203" t="s">
        <v>349</v>
      </c>
      <c r="C427" s="203" t="s">
        <v>350</v>
      </c>
      <c r="D427" s="203" t="s">
        <v>172</v>
      </c>
      <c r="E427" s="203" t="s">
        <v>650</v>
      </c>
      <c r="F427" s="240">
        <v>-1.10809655752028E-2</v>
      </c>
      <c r="G427" s="241" t="s">
        <v>173</v>
      </c>
    </row>
    <row r="428" spans="1:7">
      <c r="A428" s="203" t="s">
        <v>108</v>
      </c>
      <c r="B428" s="203" t="s">
        <v>663</v>
      </c>
      <c r="C428" s="203" t="s">
        <v>664</v>
      </c>
      <c r="D428" s="203" t="s">
        <v>172</v>
      </c>
      <c r="E428" s="203" t="s">
        <v>650</v>
      </c>
      <c r="F428" s="240">
        <v>0</v>
      </c>
      <c r="G428" s="241" t="s">
        <v>173</v>
      </c>
    </row>
    <row r="429" spans="1:7">
      <c r="A429" s="203" t="s">
        <v>108</v>
      </c>
      <c r="B429" s="203" t="s">
        <v>665</v>
      </c>
      <c r="C429" s="203" t="s">
        <v>666</v>
      </c>
      <c r="D429" s="203" t="s">
        <v>172</v>
      </c>
      <c r="E429" s="203" t="s">
        <v>650</v>
      </c>
      <c r="F429" s="240">
        <v>0</v>
      </c>
      <c r="G429" s="241" t="s">
        <v>173</v>
      </c>
    </row>
    <row r="430" spans="1:7">
      <c r="A430" s="203" t="s">
        <v>108</v>
      </c>
      <c r="B430" s="203" t="s">
        <v>667</v>
      </c>
      <c r="C430" s="203" t="s">
        <v>668</v>
      </c>
      <c r="D430" s="203" t="s">
        <v>172</v>
      </c>
      <c r="E430" s="203" t="s">
        <v>650</v>
      </c>
      <c r="F430" s="241" t="s">
        <v>173</v>
      </c>
      <c r="G430" s="240">
        <v>2.3683801907484901E-2</v>
      </c>
    </row>
    <row r="431" spans="1:7">
      <c r="A431" s="203" t="s">
        <v>108</v>
      </c>
      <c r="B431" s="203" t="s">
        <v>669</v>
      </c>
      <c r="C431" s="203" t="s">
        <v>670</v>
      </c>
      <c r="D431" s="203" t="s">
        <v>172</v>
      </c>
      <c r="E431" s="203" t="s">
        <v>650</v>
      </c>
      <c r="F431" s="241" t="s">
        <v>173</v>
      </c>
      <c r="G431" s="240">
        <v>0.42929226203450099</v>
      </c>
    </row>
    <row r="432" spans="1:7">
      <c r="A432" s="203" t="s">
        <v>108</v>
      </c>
      <c r="B432" s="203" t="s">
        <v>671</v>
      </c>
      <c r="C432" s="203" t="s">
        <v>672</v>
      </c>
      <c r="D432" s="203" t="s">
        <v>172</v>
      </c>
      <c r="E432" s="203" t="s">
        <v>650</v>
      </c>
      <c r="F432" s="241" t="s">
        <v>173</v>
      </c>
      <c r="G432" s="240">
        <v>0</v>
      </c>
    </row>
    <row r="433" spans="1:7">
      <c r="A433" s="203" t="s">
        <v>108</v>
      </c>
      <c r="B433" s="203" t="s">
        <v>673</v>
      </c>
      <c r="C433" s="203" t="s">
        <v>674</v>
      </c>
      <c r="D433" s="203" t="s">
        <v>172</v>
      </c>
      <c r="E433" s="203" t="s">
        <v>650</v>
      </c>
      <c r="F433" s="241" t="s">
        <v>173</v>
      </c>
      <c r="G433" s="240">
        <v>0</v>
      </c>
    </row>
    <row r="434" spans="1:7">
      <c r="A434" s="203" t="s">
        <v>108</v>
      </c>
      <c r="B434" s="203" t="s">
        <v>675</v>
      </c>
      <c r="C434" s="203" t="s">
        <v>676</v>
      </c>
      <c r="D434" s="203" t="s">
        <v>172</v>
      </c>
      <c r="E434" s="203" t="s">
        <v>650</v>
      </c>
      <c r="F434" s="241" t="s">
        <v>173</v>
      </c>
      <c r="G434" s="240">
        <v>0</v>
      </c>
    </row>
    <row r="435" spans="1:7">
      <c r="A435" s="203" t="s">
        <v>108</v>
      </c>
      <c r="B435" s="203" t="s">
        <v>677</v>
      </c>
      <c r="C435" s="203" t="s">
        <v>678</v>
      </c>
      <c r="D435" s="203" t="s">
        <v>172</v>
      </c>
      <c r="E435" s="203" t="s">
        <v>650</v>
      </c>
      <c r="F435" s="240">
        <v>0</v>
      </c>
      <c r="G435" s="241" t="s">
        <v>173</v>
      </c>
    </row>
    <row r="436" spans="1:7">
      <c r="A436" s="203" t="s">
        <v>108</v>
      </c>
      <c r="B436" s="203" t="s">
        <v>679</v>
      </c>
      <c r="C436" s="203" t="s">
        <v>680</v>
      </c>
      <c r="D436" s="203" t="s">
        <v>172</v>
      </c>
      <c r="E436" s="203" t="s">
        <v>650</v>
      </c>
      <c r="F436" s="240">
        <v>0</v>
      </c>
      <c r="G436" s="241" t="s">
        <v>173</v>
      </c>
    </row>
    <row r="437" spans="1:7">
      <c r="A437" s="203" t="s">
        <v>108</v>
      </c>
      <c r="B437" s="203" t="s">
        <v>681</v>
      </c>
      <c r="C437" s="203" t="s">
        <v>682</v>
      </c>
      <c r="D437" s="203" t="s">
        <v>172</v>
      </c>
      <c r="E437" s="203" t="s">
        <v>650</v>
      </c>
      <c r="F437" s="240">
        <v>0</v>
      </c>
      <c r="G437" s="241" t="s">
        <v>173</v>
      </c>
    </row>
    <row r="438" spans="1:7">
      <c r="A438" s="203" t="s">
        <v>108</v>
      </c>
      <c r="B438" s="203" t="s">
        <v>683</v>
      </c>
      <c r="C438" s="203" t="s">
        <v>684</v>
      </c>
      <c r="D438" s="203" t="s">
        <v>172</v>
      </c>
      <c r="E438" s="203" t="s">
        <v>650</v>
      </c>
      <c r="F438" s="240">
        <v>0</v>
      </c>
      <c r="G438" s="241" t="s">
        <v>173</v>
      </c>
    </row>
    <row r="439" spans="1:7">
      <c r="A439" s="203" t="s">
        <v>108</v>
      </c>
      <c r="B439" s="203" t="s">
        <v>685</v>
      </c>
      <c r="C439" s="203" t="s">
        <v>686</v>
      </c>
      <c r="D439" s="203" t="s">
        <v>172</v>
      </c>
      <c r="E439" s="203" t="s">
        <v>650</v>
      </c>
      <c r="F439" s="240">
        <v>0</v>
      </c>
      <c r="G439" s="241" t="s">
        <v>173</v>
      </c>
    </row>
    <row r="440" spans="1:7">
      <c r="A440" s="203" t="s">
        <v>108</v>
      </c>
      <c r="B440" s="203" t="s">
        <v>687</v>
      </c>
      <c r="C440" s="203" t="s">
        <v>688</v>
      </c>
      <c r="D440" s="203" t="s">
        <v>172</v>
      </c>
      <c r="E440" s="203" t="s">
        <v>650</v>
      </c>
      <c r="F440" s="240">
        <v>0</v>
      </c>
      <c r="G440" s="241" t="s">
        <v>173</v>
      </c>
    </row>
    <row r="441" spans="1:7">
      <c r="A441" s="203" t="s">
        <v>108</v>
      </c>
      <c r="B441" s="203" t="s">
        <v>689</v>
      </c>
      <c r="C441" s="203" t="s">
        <v>690</v>
      </c>
      <c r="D441" s="203" t="s">
        <v>172</v>
      </c>
      <c r="E441" s="203" t="s">
        <v>650</v>
      </c>
      <c r="F441" s="240">
        <v>0</v>
      </c>
      <c r="G441" s="241" t="s">
        <v>173</v>
      </c>
    </row>
    <row r="442" spans="1:7">
      <c r="A442" s="203" t="s">
        <v>108</v>
      </c>
      <c r="B442" s="203" t="s">
        <v>691</v>
      </c>
      <c r="C442" s="203" t="s">
        <v>692</v>
      </c>
      <c r="D442" s="203" t="s">
        <v>172</v>
      </c>
      <c r="E442" s="203" t="s">
        <v>650</v>
      </c>
      <c r="F442" s="240">
        <v>0</v>
      </c>
      <c r="G442" s="241" t="s">
        <v>173</v>
      </c>
    </row>
  </sheetData>
  <pageMargins left="0.70866141732283472" right="0.70866141732283472" top="0.74803149606299213" bottom="0.74803149606299213" header="0.31496062992125984" footer="0.31496062992125984"/>
  <pageSetup paperSize="8" scale="79" fitToHeight="0" orientation="landscape" r:id="rId1"/>
  <headerFooter>
    <oddHeader>&amp;L&amp;F&amp;C&amp;A</oddHeader>
    <oddFooter>&amp;LPrinted on &amp;D at &amp;T&amp;CPage &amp;P of &amp;N&amp;ROfwat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81ABF-E82E-4CE3-AD3C-03998F0F9EA1}">
  <dimension ref="A1:K442"/>
  <sheetViews>
    <sheetView zoomScale="80" zoomScaleNormal="80" workbookViewId="0"/>
  </sheetViews>
  <sheetFormatPr defaultRowHeight="9.75"/>
  <cols>
    <col min="1" max="1" width="33.33203125" customWidth="1"/>
    <col min="2" max="2" width="32.1640625" bestFit="1" customWidth="1"/>
    <col min="3" max="3" width="76.5" customWidth="1"/>
    <col min="4" max="4" width="11.83203125" bestFit="1" customWidth="1"/>
    <col min="5" max="5" width="31.5" bestFit="1" customWidth="1"/>
    <col min="6" max="7" width="26.5" bestFit="1" customWidth="1"/>
    <col min="8" max="8" width="20.6640625" customWidth="1"/>
    <col min="9" max="9" width="27.6640625" customWidth="1"/>
    <col min="10" max="10" width="40.83203125" customWidth="1"/>
  </cols>
  <sheetData>
    <row r="1" spans="1:11" ht="24.75">
      <c r="A1" s="211" t="e">
        <f ca="1" xml:space="preserve"> RIGHT(CELL("filename", $A$1), LEN(CELL("filename", $A$1)) - SEARCH("]", CELL("filename", $A$1)))</f>
        <v>#VALUE!</v>
      </c>
    </row>
    <row r="2" spans="1:11" ht="14.25">
      <c r="A2" s="203"/>
      <c r="B2" s="203"/>
      <c r="C2" s="204" t="s">
        <v>638</v>
      </c>
      <c r="D2" s="203"/>
      <c r="E2" s="256" t="s">
        <v>639</v>
      </c>
      <c r="F2" s="203"/>
      <c r="G2" s="203"/>
    </row>
    <row r="3" spans="1:11" ht="14.25">
      <c r="A3" s="203"/>
      <c r="B3" s="203"/>
      <c r="C3" s="203"/>
      <c r="D3" s="203"/>
      <c r="E3" s="203"/>
      <c r="F3" s="203"/>
      <c r="G3" s="203"/>
    </row>
    <row r="4" spans="1:11" ht="14.25">
      <c r="A4" s="239" t="s">
        <v>640</v>
      </c>
      <c r="B4" s="239" t="s">
        <v>641</v>
      </c>
      <c r="C4" s="205" t="s">
        <v>642</v>
      </c>
      <c r="D4" s="205" t="s">
        <v>643</v>
      </c>
      <c r="E4" s="205" t="s">
        <v>644</v>
      </c>
      <c r="F4" s="239" t="s">
        <v>645</v>
      </c>
      <c r="G4" s="239" t="s">
        <v>646</v>
      </c>
      <c r="H4" s="212" t="s">
        <v>587</v>
      </c>
      <c r="I4" s="212" t="s">
        <v>588</v>
      </c>
      <c r="J4" s="213" t="s">
        <v>589</v>
      </c>
    </row>
    <row r="5" spans="1:11" ht="14.25">
      <c r="A5" s="239" t="s">
        <v>640</v>
      </c>
      <c r="B5" s="239" t="s">
        <v>641</v>
      </c>
      <c r="C5" s="205" t="s">
        <v>642</v>
      </c>
      <c r="D5" s="205" t="s">
        <v>643</v>
      </c>
      <c r="E5" s="205" t="s">
        <v>644</v>
      </c>
      <c r="F5" s="239" t="s">
        <v>647</v>
      </c>
      <c r="G5" s="239" t="s">
        <v>647</v>
      </c>
      <c r="H5" s="212" t="s">
        <v>587</v>
      </c>
      <c r="I5" s="212" t="s">
        <v>588</v>
      </c>
      <c r="J5" s="213" t="s">
        <v>589</v>
      </c>
    </row>
    <row r="6" spans="1:11">
      <c r="A6" t="str">
        <f>BYR!A6</f>
        <v>ANH</v>
      </c>
      <c r="B6" t="str">
        <f>BYR!B6</f>
        <v>C_APP27048_PR19PD016</v>
      </c>
      <c r="C6" t="str">
        <f>BYR!C6</f>
        <v>ODI end of period RCV adjustment ~ Water resources at 2017-18 FYA CPIH deflated price base - BY Adjustment</v>
      </c>
      <c r="D6" t="str">
        <f>BYR!D6</f>
        <v>£m</v>
      </c>
      <c r="E6" t="str">
        <f>BYR!E6</f>
        <v>Price Review 2019</v>
      </c>
      <c r="F6" s="207"/>
      <c r="G6" s="207"/>
      <c r="H6" s="237"/>
      <c r="I6" s="237"/>
      <c r="J6" s="236"/>
      <c r="K6" s="209"/>
    </row>
    <row r="7" spans="1:11">
      <c r="A7" t="str">
        <f>BYR!A7</f>
        <v>ANH</v>
      </c>
      <c r="B7" t="str">
        <f>BYR!B7</f>
        <v>C_APP27049_PR19PD016</v>
      </c>
      <c r="C7" t="str">
        <f>BYR!C7</f>
        <v>ODI end of period RCV adjustment  ~ Water network plus at 2017-18 FYA CPIH deflated price base - BY Adjustment</v>
      </c>
      <c r="D7" t="str">
        <f>BYR!D7</f>
        <v>£m</v>
      </c>
      <c r="E7" t="str">
        <f>BYR!E7</f>
        <v>Price Review 2019</v>
      </c>
      <c r="F7" s="207"/>
      <c r="G7" s="207"/>
      <c r="H7" s="237"/>
      <c r="I7" s="237"/>
      <c r="J7" s="236"/>
      <c r="K7" s="209"/>
    </row>
    <row r="8" spans="1:11">
      <c r="A8" t="str">
        <f>BYR!A8</f>
        <v>ANH</v>
      </c>
      <c r="B8" t="str">
        <f>BYR!B8</f>
        <v>C_APP27050_PR19PD016</v>
      </c>
      <c r="C8" t="str">
        <f>BYR!C8</f>
        <v>ODI end of period RCV adjustment ~ Wastewater network plus - BY Adjustment at 2017-18 FYA CPIH deflated price base</v>
      </c>
      <c r="D8" t="str">
        <f>BYR!D8</f>
        <v>£m</v>
      </c>
      <c r="E8" t="str">
        <f>BYR!E8</f>
        <v>Price Review 2019</v>
      </c>
      <c r="F8" s="207"/>
      <c r="G8" s="207"/>
      <c r="H8" s="237"/>
      <c r="I8" s="237"/>
      <c r="J8" s="236"/>
      <c r="K8" s="209"/>
    </row>
    <row r="9" spans="1:11">
      <c r="A9" t="str">
        <f>BYR!A9</f>
        <v>ANH</v>
      </c>
      <c r="B9" t="str">
        <f>BYR!B9</f>
        <v>C_APP27051_PR19PD016</v>
      </c>
      <c r="C9" t="str">
        <f>BYR!C9</f>
        <v>ODI end of period RCV adjustment  ~ Thames Tideway at 2017-18 FYA CPIH deflated price base - BY Adjustment</v>
      </c>
      <c r="D9" t="str">
        <f>BYR!D9</f>
        <v>£m</v>
      </c>
      <c r="E9" t="str">
        <f>BYR!E9</f>
        <v>Price Review 2019</v>
      </c>
      <c r="F9" s="207"/>
      <c r="G9" s="207"/>
      <c r="H9" s="237"/>
      <c r="I9" s="237"/>
      <c r="J9" s="236"/>
      <c r="K9" s="209"/>
    </row>
    <row r="10" spans="1:11">
      <c r="A10" t="str">
        <f>BYR!A10</f>
        <v>ANH</v>
      </c>
      <c r="B10" t="str">
        <f>BYR!B10</f>
        <v>C_WS15027_PR19PD016</v>
      </c>
      <c r="C10" t="str">
        <f>BYR!C10</f>
        <v>Water: Totex menu RCV adjustment at 2017-18 FYA CPIH deflated price base - BY Adjustment</v>
      </c>
      <c r="D10" t="str">
        <f>BYR!D10</f>
        <v>£m</v>
      </c>
      <c r="E10" t="str">
        <f>BYR!E10</f>
        <v>Price Review 2019</v>
      </c>
      <c r="F10" s="207"/>
      <c r="G10" s="207"/>
      <c r="H10" s="237"/>
      <c r="I10" s="237"/>
      <c r="J10" s="236"/>
      <c r="K10" s="209"/>
    </row>
    <row r="11" spans="1:11">
      <c r="A11" t="str">
        <f>BYR!A11</f>
        <v>ANH</v>
      </c>
      <c r="B11" t="str">
        <f>BYR!B11</f>
        <v>C_WWS15022_PR19PD016</v>
      </c>
      <c r="C11" t="str">
        <f>BYR!C11</f>
        <v>Wastewater: Totex menu RCV adjustment - BY adjustment at 2017-18 FYA CPIH deflated price base</v>
      </c>
      <c r="D11" t="str">
        <f>BYR!D11</f>
        <v>£m</v>
      </c>
      <c r="E11" t="str">
        <f>BYR!E11</f>
        <v>Price Review 2019</v>
      </c>
      <c r="F11" s="207"/>
      <c r="G11" s="207"/>
      <c r="H11" s="237"/>
      <c r="I11" s="237"/>
      <c r="J11" s="236"/>
      <c r="K11" s="209"/>
    </row>
    <row r="12" spans="1:11">
      <c r="A12" t="str">
        <f>BYR!A12</f>
        <v>ANH</v>
      </c>
      <c r="B12" t="str">
        <f>BYR!B12</f>
        <v>C_WWS15022DMMY_PR19PD016</v>
      </c>
      <c r="C12" t="str">
        <f>BYR!C12</f>
        <v>Dummy ~ Totex menu RCV adjustment at 2017-18 FYA CPIH deflated price base - BY Adjustment</v>
      </c>
      <c r="D12" t="str">
        <f>BYR!D12</f>
        <v>£m</v>
      </c>
      <c r="E12" t="str">
        <f>BYR!E12</f>
        <v>Price Review 2019</v>
      </c>
      <c r="F12" s="207"/>
      <c r="G12" s="207"/>
      <c r="H12" s="237"/>
      <c r="I12" s="237"/>
      <c r="J12" s="236"/>
      <c r="K12" s="209"/>
    </row>
    <row r="13" spans="1:11">
      <c r="A13" t="str">
        <f>BYR!A13</f>
        <v>ANH</v>
      </c>
      <c r="B13" t="str">
        <f>BYR!B13</f>
        <v>C_A7011W_PR19PD016</v>
      </c>
      <c r="C13" t="str">
        <f>BYR!C13</f>
        <v>Water ~ NPV effect of 50% of proceeds from disposals of interest in land at 2017-18 FYA CPIH deflated price base - BY Adjustment</v>
      </c>
      <c r="D13" t="str">
        <f>BYR!D13</f>
        <v>£m</v>
      </c>
      <c r="E13" t="str">
        <f>BYR!E13</f>
        <v>Price Review 2019</v>
      </c>
      <c r="F13" s="207"/>
      <c r="G13" s="207"/>
      <c r="H13" s="237"/>
      <c r="I13" s="237"/>
      <c r="J13" s="236"/>
      <c r="K13" s="209"/>
    </row>
    <row r="14" spans="1:11">
      <c r="A14" t="str">
        <f>BYR!A14</f>
        <v>ANH</v>
      </c>
      <c r="B14" t="str">
        <f>BYR!B14</f>
        <v>C_A7011WW_PR19PD016</v>
      </c>
      <c r="C14" t="str">
        <f>BYR!C14</f>
        <v>Wastewater ~ NPV effect of 50% of proceeds from disposals of interest in land - BY Adjustment at 2017-18 FYA CPIH deflated price base</v>
      </c>
      <c r="D14" t="str">
        <f>BYR!D14</f>
        <v>£m</v>
      </c>
      <c r="E14" t="str">
        <f>BYR!E14</f>
        <v>Price Review 2019</v>
      </c>
      <c r="F14" s="207"/>
      <c r="G14" s="207"/>
      <c r="H14" s="237"/>
      <c r="I14" s="237"/>
      <c r="J14" s="236"/>
      <c r="K14" s="209"/>
    </row>
    <row r="15" spans="1:11">
      <c r="A15" t="str">
        <f>BYR!A15</f>
        <v>ANH</v>
      </c>
      <c r="B15" t="str">
        <f>BYR!B15</f>
        <v>C_A7011DMMY_PR19PD016</v>
      </c>
      <c r="C15" t="str">
        <f>BYR!C15</f>
        <v>Dummy: NPV effect of 100% of proceeds from disposals of interest in land at 2017-18 FYA CPIH deflated price base - BY Adjustment</v>
      </c>
      <c r="D15" t="str">
        <f>BYR!D15</f>
        <v>£m</v>
      </c>
      <c r="E15" t="str">
        <f>BYR!E15</f>
        <v>Price Review 2019</v>
      </c>
      <c r="F15" s="207"/>
      <c r="G15" s="207"/>
      <c r="H15" s="237"/>
      <c r="I15" s="237"/>
      <c r="J15" s="236"/>
      <c r="K15" s="209"/>
    </row>
    <row r="16" spans="1:11">
      <c r="A16" t="str">
        <f>BYR!A16</f>
        <v>ANH</v>
      </c>
      <c r="B16" t="str">
        <f>BYR!B16</f>
        <v>C402_PR19PD016</v>
      </c>
      <c r="C16" t="str">
        <f>BYR!C16</f>
        <v>2019-20 RPI-CPIH wedge adjustment at 2017-18 FYA CPIH prices - WR</v>
      </c>
      <c r="D16" t="str">
        <f>BYR!D16</f>
        <v>£m</v>
      </c>
      <c r="E16" t="str">
        <f>BYR!E16</f>
        <v>Price Review 2019</v>
      </c>
      <c r="F16" s="207"/>
      <c r="G16" s="207"/>
      <c r="H16" s="237"/>
      <c r="I16" s="237"/>
      <c r="J16" s="236"/>
      <c r="K16" s="209"/>
    </row>
    <row r="17" spans="1:11">
      <c r="A17" t="str">
        <f>BYR!A17</f>
        <v>ANH</v>
      </c>
      <c r="B17" t="str">
        <f>BYR!B17</f>
        <v>C403_PR19PD016</v>
      </c>
      <c r="C17" t="str">
        <f>BYR!C17</f>
        <v>2019-20 RPI-CPIH wedge adjustment at 2017-18 FYA CPIH prices - WN</v>
      </c>
      <c r="D17" t="str">
        <f>BYR!D17</f>
        <v>£m</v>
      </c>
      <c r="E17" t="str">
        <f>BYR!E17</f>
        <v>Price Review 2019</v>
      </c>
      <c r="F17" s="207"/>
      <c r="G17" s="207"/>
      <c r="H17" s="237"/>
      <c r="I17" s="237"/>
      <c r="J17" s="236"/>
      <c r="K17" s="209"/>
    </row>
    <row r="18" spans="1:11">
      <c r="A18" t="str">
        <f>BYR!A18</f>
        <v>ANH</v>
      </c>
      <c r="B18" t="str">
        <f>BYR!B18</f>
        <v>C412_PR19PD016</v>
      </c>
      <c r="C18" t="str">
        <f>BYR!C18</f>
        <v>2019-20 RPI-CPIH wedge adjustment at 2017-18 FYA CPIH prices - WWN</v>
      </c>
      <c r="D18" t="str">
        <f>BYR!D18</f>
        <v>£m</v>
      </c>
      <c r="E18" t="str">
        <f>BYR!E18</f>
        <v>Price Review 2019</v>
      </c>
      <c r="F18" s="207"/>
      <c r="G18" s="207"/>
      <c r="H18" s="237"/>
      <c r="I18" s="237"/>
      <c r="J18" s="236"/>
      <c r="K18" s="209"/>
    </row>
    <row r="19" spans="1:11">
      <c r="A19" t="str">
        <f>BYR!A19</f>
        <v>ANH</v>
      </c>
      <c r="B19" t="str">
        <f>BYR!B19</f>
        <v>C413_PR19PD016</v>
      </c>
      <c r="C19" t="str">
        <f>BYR!C19</f>
        <v>2019-20 RPI-CPIH wedge adjustment at 2017-18 FYA CPIH prices - BR</v>
      </c>
      <c r="D19" t="str">
        <f>BYR!D19</f>
        <v>£m</v>
      </c>
      <c r="E19" t="str">
        <f>BYR!E19</f>
        <v>Price Review 2019</v>
      </c>
      <c r="F19" s="207"/>
      <c r="G19" s="207"/>
      <c r="H19" s="237"/>
      <c r="I19" s="237"/>
      <c r="J19" s="236"/>
      <c r="K19" s="209"/>
    </row>
    <row r="20" spans="1:11">
      <c r="A20" t="str">
        <f>BYR!A20</f>
        <v>ANH</v>
      </c>
      <c r="B20" t="str">
        <f>BYR!B20</f>
        <v>C422_PR19PD016</v>
      </c>
      <c r="C20" t="str">
        <f>BYR!C20</f>
        <v>2019-20 RPI-CPIH wedge adjustment at 2017-18 FYA CPIH prices - Dummy</v>
      </c>
      <c r="D20" t="str">
        <f>BYR!D20</f>
        <v>£m</v>
      </c>
      <c r="E20" t="str">
        <f>BYR!E20</f>
        <v>Price Review 2019</v>
      </c>
      <c r="F20" s="207"/>
      <c r="G20" s="207"/>
      <c r="H20" s="237"/>
      <c r="I20" s="237"/>
      <c r="J20" s="236"/>
      <c r="K20" s="209"/>
    </row>
    <row r="21" spans="1:11">
      <c r="A21" t="str">
        <f>BYR!A21</f>
        <v>ANH</v>
      </c>
      <c r="B21" t="str">
        <f>BYR!B21</f>
        <v>C030_PR19PD016</v>
      </c>
      <c r="C21" t="str">
        <f>BYR!C21</f>
        <v>Water ~ Other adjustment to wholesale RCV - Difference at 2017-18 FYA CPIH deflated price base - BY Adjustment</v>
      </c>
      <c r="D21" t="str">
        <f>BYR!D21</f>
        <v>£m</v>
      </c>
      <c r="E21" t="str">
        <f>BYR!E21</f>
        <v>Price Review 2019</v>
      </c>
      <c r="F21" s="207"/>
      <c r="G21" s="207"/>
      <c r="H21" s="237"/>
      <c r="I21" s="237"/>
      <c r="J21" s="236"/>
    </row>
    <row r="22" spans="1:11">
      <c r="A22" t="str">
        <f>BYR!A22</f>
        <v>ANH</v>
      </c>
      <c r="B22" t="str">
        <f>BYR!B22</f>
        <v>C040_PR19PD016</v>
      </c>
      <c r="C22" t="str">
        <f>BYR!C22</f>
        <v>Wastewater ~ Other adjustment to wholesale RCV - BY Adjustment at 2017-18 FYA CPIH deflated price base</v>
      </c>
      <c r="D22" t="str">
        <f>BYR!D22</f>
        <v>£m</v>
      </c>
      <c r="E22" t="str">
        <f>BYR!E22</f>
        <v>Price Review 2019</v>
      </c>
      <c r="F22" s="207"/>
      <c r="G22" s="207"/>
      <c r="H22" s="237"/>
      <c r="I22" s="237"/>
      <c r="J22" s="236"/>
    </row>
    <row r="23" spans="1:11">
      <c r="A23" t="str">
        <f>BYR!A23</f>
        <v>ANH</v>
      </c>
      <c r="B23" t="str">
        <f>BYR!B23</f>
        <v>C050_PR19PD016</v>
      </c>
      <c r="C23" t="str">
        <f>BYR!C23</f>
        <v>Dummy other RCV adjustment at 2017-18 FYA CPIH deflated price base - BY Adjustment</v>
      </c>
      <c r="D23" t="str">
        <f>BYR!D23</f>
        <v>£m</v>
      </c>
      <c r="E23" t="str">
        <f>BYR!E23</f>
        <v>Price Review 2019</v>
      </c>
      <c r="F23" s="207"/>
      <c r="G23" s="207"/>
      <c r="H23" s="237"/>
      <c r="I23" s="237"/>
      <c r="J23" s="236"/>
    </row>
    <row r="24" spans="1:11">
      <c r="A24" t="str">
        <f>BYR!A24</f>
        <v>ANH</v>
      </c>
      <c r="B24" t="str">
        <f>BYR!B24</f>
        <v>C_APP8022WR_PR19PD016</v>
      </c>
      <c r="C24" t="str">
        <f>BYR!C24</f>
        <v>Water resources IFRS16 RCV adjustment - BY Adjustment at 2017-18 FYA CPIH deflated price base</v>
      </c>
      <c r="D24" t="str">
        <f>BYR!D24</f>
        <v>£m</v>
      </c>
      <c r="E24" t="str">
        <f>BYR!E24</f>
        <v>Price Review 2019</v>
      </c>
      <c r="F24" s="207"/>
      <c r="G24" s="207"/>
      <c r="H24" s="237"/>
      <c r="I24" s="237"/>
      <c r="J24" s="236"/>
    </row>
    <row r="25" spans="1:11">
      <c r="A25" t="str">
        <f>BYR!A25</f>
        <v>ANH</v>
      </c>
      <c r="B25" t="str">
        <f>BYR!B25</f>
        <v>C_APP8022WN_PR19PD016</v>
      </c>
      <c r="C25" t="str">
        <f>BYR!C25</f>
        <v>Water network plus IFRS16 RCV adjustment - BY Adjustment at 2017-18 FYA CPIH deflated price base</v>
      </c>
      <c r="D25" t="str">
        <f>BYR!D25</f>
        <v>£m</v>
      </c>
      <c r="E25" t="str">
        <f>BYR!E25</f>
        <v>Price Review 2019</v>
      </c>
      <c r="F25" s="207"/>
      <c r="G25" s="207"/>
      <c r="H25" s="237"/>
      <c r="I25" s="237"/>
      <c r="J25" s="236"/>
    </row>
    <row r="26" spans="1:11">
      <c r="A26" t="str">
        <f>BYR!A26</f>
        <v>ANH</v>
      </c>
      <c r="B26" t="str">
        <f>BYR!B26</f>
        <v>C_APP8022WWN_PR19PD016</v>
      </c>
      <c r="C26" t="str">
        <f>BYR!C26</f>
        <v>Wastewater network plus IFRS16 RCV adjustment - BY Adjustment at 2017-18 FYA CPIH deflated price base</v>
      </c>
      <c r="D26" t="str">
        <f>BYR!D26</f>
        <v>£m</v>
      </c>
      <c r="E26" t="str">
        <f>BYR!E26</f>
        <v>Price Review 2019</v>
      </c>
      <c r="F26" s="207"/>
      <c r="G26" s="207"/>
      <c r="H26" s="237"/>
      <c r="I26" s="237"/>
      <c r="J26" s="236"/>
    </row>
    <row r="27" spans="1:11">
      <c r="A27" t="str">
        <f>BYR!A27</f>
        <v>ANH</v>
      </c>
      <c r="B27" t="str">
        <f>BYR!B27</f>
        <v>C_APP8022BIO_PR19PD016</v>
      </c>
      <c r="C27" t="str">
        <f>BYR!C27</f>
        <v>Bioresources IFRS16 RCV adjustment - BY Adjustment at 2017-18 FYA CPIH deflated price base</v>
      </c>
      <c r="D27" t="str">
        <f>BYR!D27</f>
        <v>£m</v>
      </c>
      <c r="E27" t="str">
        <f>BYR!E27</f>
        <v>Price Review 2019</v>
      </c>
      <c r="F27" s="207"/>
      <c r="G27" s="207"/>
      <c r="H27" s="237"/>
      <c r="I27" s="237"/>
      <c r="J27" s="236"/>
    </row>
    <row r="28" spans="1:11">
      <c r="A28" t="str">
        <f>BYR!A28</f>
        <v>ANH</v>
      </c>
      <c r="B28" t="str">
        <f>BYR!B28</f>
        <v>C_APP8022DMMY_PR19PD016</v>
      </c>
      <c r="C28" t="str">
        <f>BYR!C28</f>
        <v>Dummy IFRS16 RCV adjustment - BY adjustment at 2017-18 FYA CPIH deflated price base</v>
      </c>
      <c r="D28" t="str">
        <f>BYR!D28</f>
        <v>£m</v>
      </c>
      <c r="E28" t="str">
        <f>BYR!E28</f>
        <v>Price Review 2019</v>
      </c>
      <c r="F28" s="207"/>
      <c r="G28" s="207"/>
      <c r="H28" s="237"/>
      <c r="I28" s="237"/>
      <c r="J28" s="236"/>
    </row>
    <row r="29" spans="1:11">
      <c r="A29" t="str">
        <f>BYR!A29</f>
        <v>WSH</v>
      </c>
      <c r="B29" t="str">
        <f>BYR!B29</f>
        <v>C_APP27048_PR19PD016</v>
      </c>
      <c r="C29" t="str">
        <f>BYR!C29</f>
        <v>ODI end of period RCV adjustment ~ Water resources at 2017-18 FYA CPIH deflated price base - BY Adjustment</v>
      </c>
      <c r="D29" t="str">
        <f>BYR!D29</f>
        <v>£m</v>
      </c>
      <c r="E29" t="str">
        <f>BYR!E29</f>
        <v>Price Review 2019</v>
      </c>
      <c r="F29" s="207"/>
      <c r="G29" s="207"/>
      <c r="H29" s="237"/>
      <c r="I29" s="237"/>
      <c r="J29" s="236"/>
    </row>
    <row r="30" spans="1:11">
      <c r="A30" t="str">
        <f>BYR!A30</f>
        <v>WSH</v>
      </c>
      <c r="B30" t="str">
        <f>BYR!B30</f>
        <v>C_APP27049_PR19PD016</v>
      </c>
      <c r="C30" t="str">
        <f>BYR!C30</f>
        <v>ODI end of period RCV adjustment  ~ Water network plus at 2017-18 FYA CPIH deflated price base - BY Adjustment</v>
      </c>
      <c r="D30" t="str">
        <f>BYR!D30</f>
        <v>£m</v>
      </c>
      <c r="E30" t="str">
        <f>BYR!E30</f>
        <v>Price Review 2019</v>
      </c>
      <c r="F30" s="207"/>
      <c r="G30" s="207"/>
      <c r="H30" s="237"/>
      <c r="I30" s="237"/>
      <c r="J30" s="236"/>
    </row>
    <row r="31" spans="1:11">
      <c r="A31" t="str">
        <f>BYR!A31</f>
        <v>WSH</v>
      </c>
      <c r="B31" t="str">
        <f>BYR!B31</f>
        <v>C_APP27050_PR19PD016</v>
      </c>
      <c r="C31" t="str">
        <f>BYR!C31</f>
        <v>ODI end of period RCV adjustment ~ Wastewater network plus - BY Adjustment at 2017-18 FYA CPIH deflated price base</v>
      </c>
      <c r="D31" t="str">
        <f>BYR!D31</f>
        <v>£m</v>
      </c>
      <c r="E31" t="str">
        <f>BYR!E31</f>
        <v>Price Review 2019</v>
      </c>
      <c r="F31" s="207"/>
      <c r="G31" s="207"/>
      <c r="H31" s="237"/>
      <c r="I31" s="237"/>
      <c r="J31" s="236"/>
    </row>
    <row r="32" spans="1:11">
      <c r="A32" t="str">
        <f>BYR!A32</f>
        <v>WSH</v>
      </c>
      <c r="B32" t="str">
        <f>BYR!B32</f>
        <v>C_APP27051_PR19PD016</v>
      </c>
      <c r="C32" t="str">
        <f>BYR!C32</f>
        <v>ODI end of period RCV adjustment  ~ Thames Tideway at 2017-18 FYA CPIH deflated price base - BY Adjustment</v>
      </c>
      <c r="D32" t="str">
        <f>BYR!D32</f>
        <v>£m</v>
      </c>
      <c r="E32" t="str">
        <f>BYR!E32</f>
        <v>Price Review 2019</v>
      </c>
      <c r="F32" s="207"/>
      <c r="G32" s="207"/>
      <c r="H32" s="237"/>
      <c r="I32" s="237"/>
      <c r="J32" s="236"/>
    </row>
    <row r="33" spans="1:10">
      <c r="A33" t="str">
        <f>BYR!A33</f>
        <v>WSH</v>
      </c>
      <c r="B33" t="str">
        <f>BYR!B33</f>
        <v>C_WS15027_PR19PD016</v>
      </c>
      <c r="C33" t="str">
        <f>BYR!C33</f>
        <v>Water: Totex menu RCV adjustment at 2017-18 FYA CPIH deflated price base - BY Adjustment</v>
      </c>
      <c r="D33" t="str">
        <f>BYR!D33</f>
        <v>£m</v>
      </c>
      <c r="E33" t="str">
        <f>BYR!E33</f>
        <v>Price Review 2019</v>
      </c>
      <c r="F33" s="207"/>
      <c r="G33" s="207"/>
      <c r="H33" s="237"/>
      <c r="I33" s="237"/>
      <c r="J33" s="236"/>
    </row>
    <row r="34" spans="1:10">
      <c r="A34" t="str">
        <f>BYR!A34</f>
        <v>WSH</v>
      </c>
      <c r="B34" t="str">
        <f>BYR!B34</f>
        <v>C_WWS15022_PR19PD016</v>
      </c>
      <c r="C34" t="str">
        <f>BYR!C34</f>
        <v>Wastewater: Totex menu RCV adjustment - BY adjustment at 2017-18 FYA CPIH deflated price base</v>
      </c>
      <c r="D34" t="str">
        <f>BYR!D34</f>
        <v>£m</v>
      </c>
      <c r="E34" t="str">
        <f>BYR!E34</f>
        <v>Price Review 2019</v>
      </c>
      <c r="F34" s="207"/>
      <c r="G34" s="207"/>
      <c r="H34" s="237"/>
      <c r="I34" s="237"/>
      <c r="J34" s="236"/>
    </row>
    <row r="35" spans="1:10">
      <c r="A35" t="str">
        <f>BYR!A35</f>
        <v>WSH</v>
      </c>
      <c r="B35" t="str">
        <f>BYR!B35</f>
        <v>C_WWS15022DMMY_PR19PD016</v>
      </c>
      <c r="C35" t="str">
        <f>BYR!C35</f>
        <v>Dummy ~ Totex menu RCV adjustment at 2017-18 FYA CPIH deflated price base - BY Adjustment</v>
      </c>
      <c r="D35" t="str">
        <f>BYR!D35</f>
        <v>£m</v>
      </c>
      <c r="E35" t="str">
        <f>BYR!E35</f>
        <v>Price Review 2019</v>
      </c>
      <c r="F35" s="207"/>
      <c r="G35" s="207"/>
      <c r="H35" s="237"/>
      <c r="I35" s="237"/>
      <c r="J35" s="236"/>
    </row>
    <row r="36" spans="1:10">
      <c r="A36" t="str">
        <f>BYR!A36</f>
        <v>WSH</v>
      </c>
      <c r="B36" t="str">
        <f>BYR!B36</f>
        <v>C_A7011W_PR19PD016</v>
      </c>
      <c r="C36" t="str">
        <f>BYR!C36</f>
        <v>Water ~ NPV effect of 50% of proceeds from disposals of interest in land at 2017-18 FYA CPIH deflated price base - BY Adjustment</v>
      </c>
      <c r="D36" t="str">
        <f>BYR!D36</f>
        <v>£m</v>
      </c>
      <c r="E36" t="str">
        <f>BYR!E36</f>
        <v>Price Review 2019</v>
      </c>
      <c r="F36" s="207"/>
      <c r="G36" s="207"/>
      <c r="H36" s="237"/>
      <c r="I36" s="237"/>
      <c r="J36" s="236"/>
    </row>
    <row r="37" spans="1:10">
      <c r="A37" t="str">
        <f>BYR!A37</f>
        <v>WSH</v>
      </c>
      <c r="B37" t="str">
        <f>BYR!B37</f>
        <v>C_A7011WW_PR19PD016</v>
      </c>
      <c r="C37" t="str">
        <f>BYR!C37</f>
        <v>Wastewater ~ NPV effect of 50% of proceeds from disposals of interest in land - BY Adjustment at 2017-18 FYA CPIH deflated price base</v>
      </c>
      <c r="D37" t="str">
        <f>BYR!D37</f>
        <v>£m</v>
      </c>
      <c r="E37" t="str">
        <f>BYR!E37</f>
        <v>Price Review 2019</v>
      </c>
      <c r="F37" s="207"/>
      <c r="G37" s="207"/>
      <c r="H37" s="237"/>
      <c r="I37" s="237"/>
      <c r="J37" s="236"/>
    </row>
    <row r="38" spans="1:10">
      <c r="A38" t="str">
        <f>BYR!A38</f>
        <v>WSH</v>
      </c>
      <c r="B38" t="str">
        <f>BYR!B38</f>
        <v>C_A7011DMMY_PR19PD016</v>
      </c>
      <c r="C38" t="str">
        <f>BYR!C38</f>
        <v>Dummy: NPV effect of 100% of proceeds from disposals of interest in land at 2017-18 FYA CPIH deflated price base - BY Adjustment</v>
      </c>
      <c r="D38" t="str">
        <f>BYR!D38</f>
        <v>£m</v>
      </c>
      <c r="E38" t="str">
        <f>BYR!E38</f>
        <v>Price Review 2019</v>
      </c>
      <c r="F38" s="207"/>
      <c r="G38" s="207"/>
      <c r="H38" s="237"/>
      <c r="I38" s="237"/>
      <c r="J38" s="236"/>
    </row>
    <row r="39" spans="1:10">
      <c r="A39" t="str">
        <f>BYR!A39</f>
        <v>WSH</v>
      </c>
      <c r="B39" t="str">
        <f>BYR!B39</f>
        <v>C402_PR19PD016</v>
      </c>
      <c r="C39" t="str">
        <f>BYR!C39</f>
        <v>2019-20 RPI-CPIH wedge adjustment at 2017-18 FYA CPIH prices - WR</v>
      </c>
      <c r="D39" t="str">
        <f>BYR!D39</f>
        <v>£m</v>
      </c>
      <c r="E39" t="str">
        <f>BYR!E39</f>
        <v>Price Review 2019</v>
      </c>
      <c r="F39" s="207"/>
      <c r="G39" s="207"/>
      <c r="H39" s="237"/>
      <c r="I39" s="237"/>
      <c r="J39" s="236"/>
    </row>
    <row r="40" spans="1:10">
      <c r="A40" t="str">
        <f>BYR!A40</f>
        <v>WSH</v>
      </c>
      <c r="B40" t="str">
        <f>BYR!B40</f>
        <v>C403_PR19PD016</v>
      </c>
      <c r="C40" t="str">
        <f>BYR!C40</f>
        <v>2019-20 RPI-CPIH wedge adjustment at 2017-18 FYA CPIH prices - WN</v>
      </c>
      <c r="D40" t="str">
        <f>BYR!D40</f>
        <v>£m</v>
      </c>
      <c r="E40" t="str">
        <f>BYR!E40</f>
        <v>Price Review 2019</v>
      </c>
      <c r="F40" s="207"/>
      <c r="G40" s="207"/>
      <c r="H40" s="237"/>
      <c r="I40" s="237"/>
      <c r="J40" s="236"/>
    </row>
    <row r="41" spans="1:10">
      <c r="A41" t="str">
        <f>BYR!A41</f>
        <v>WSH</v>
      </c>
      <c r="B41" t="str">
        <f>BYR!B41</f>
        <v>C412_PR19PD016</v>
      </c>
      <c r="C41" t="str">
        <f>BYR!C41</f>
        <v>2019-20 RPI-CPIH wedge adjustment at 2017-18 FYA CPIH prices - WWN</v>
      </c>
      <c r="D41" t="str">
        <f>BYR!D41</f>
        <v>£m</v>
      </c>
      <c r="E41" t="str">
        <f>BYR!E41</f>
        <v>Price Review 2019</v>
      </c>
      <c r="F41" s="207"/>
      <c r="G41" s="207"/>
      <c r="H41" s="237"/>
      <c r="I41" s="237"/>
      <c r="J41" s="236"/>
    </row>
    <row r="42" spans="1:10">
      <c r="A42" t="str">
        <f>BYR!A42</f>
        <v>WSH</v>
      </c>
      <c r="B42" t="str">
        <f>BYR!B42</f>
        <v>C413_PR19PD016</v>
      </c>
      <c r="C42" t="str">
        <f>BYR!C42</f>
        <v>2019-20 RPI-CPIH wedge adjustment at 2017-18 FYA CPIH prices - BR</v>
      </c>
      <c r="D42" t="str">
        <f>BYR!D42</f>
        <v>£m</v>
      </c>
      <c r="E42" t="str">
        <f>BYR!E42</f>
        <v>Price Review 2019</v>
      </c>
      <c r="F42" s="207"/>
      <c r="G42" s="207"/>
      <c r="H42" s="237"/>
      <c r="I42" s="237"/>
      <c r="J42" s="236"/>
    </row>
    <row r="43" spans="1:10">
      <c r="A43" t="str">
        <f>BYR!A43</f>
        <v>WSH</v>
      </c>
      <c r="B43" t="str">
        <f>BYR!B43</f>
        <v>C422_PR19PD016</v>
      </c>
      <c r="C43" t="str">
        <f>BYR!C43</f>
        <v>2019-20 RPI-CPIH wedge adjustment at 2017-18 FYA CPIH prices - Dummy</v>
      </c>
      <c r="D43" t="str">
        <f>BYR!D43</f>
        <v>£m</v>
      </c>
      <c r="E43" t="str">
        <f>BYR!E43</f>
        <v>Price Review 2019</v>
      </c>
      <c r="F43" s="207"/>
      <c r="G43" s="207"/>
      <c r="H43" s="237"/>
      <c r="I43" s="237"/>
      <c r="J43" s="236"/>
    </row>
    <row r="44" spans="1:10">
      <c r="A44" t="str">
        <f>BYR!A44</f>
        <v>WSH</v>
      </c>
      <c r="B44" t="str">
        <f>BYR!B44</f>
        <v>C030_PR19PD016</v>
      </c>
      <c r="C44" t="str">
        <f>BYR!C44</f>
        <v>Water ~ Other adjustment to wholesale RCV - Difference at 2017-18 FYA CPIH deflated price base - BY Adjustment</v>
      </c>
      <c r="D44" t="str">
        <f>BYR!D44</f>
        <v>£m</v>
      </c>
      <c r="E44" t="str">
        <f>BYR!E44</f>
        <v>Price Review 2019</v>
      </c>
      <c r="F44" s="207"/>
      <c r="G44" s="207"/>
      <c r="H44" s="237"/>
      <c r="I44" s="237"/>
      <c r="J44" s="236"/>
    </row>
    <row r="45" spans="1:10">
      <c r="A45" t="str">
        <f>BYR!A45</f>
        <v>WSH</v>
      </c>
      <c r="B45" t="str">
        <f>BYR!B45</f>
        <v>C040_PR19PD016</v>
      </c>
      <c r="C45" t="str">
        <f>BYR!C45</f>
        <v>Wastewater ~ Other adjustment to wholesale RCV - BY Adjustment at 2017-18 FYA CPIH deflated price base</v>
      </c>
      <c r="D45" t="str">
        <f>BYR!D45</f>
        <v>£m</v>
      </c>
      <c r="E45" t="str">
        <f>BYR!E45</f>
        <v>Price Review 2019</v>
      </c>
      <c r="F45" s="207"/>
      <c r="G45" s="207"/>
      <c r="H45" s="237"/>
      <c r="I45" s="237"/>
      <c r="J45" s="236"/>
    </row>
    <row r="46" spans="1:10">
      <c r="A46" t="str">
        <f>BYR!A46</f>
        <v>WSH</v>
      </c>
      <c r="B46" t="str">
        <f>BYR!B46</f>
        <v>C050_PR19PD016</v>
      </c>
      <c r="C46" t="str">
        <f>BYR!C46</f>
        <v>Dummy other RCV adjustment at 2017-18 FYA CPIH deflated price base - BY Adjustment</v>
      </c>
      <c r="D46" t="str">
        <f>BYR!D46</f>
        <v>£m</v>
      </c>
      <c r="E46" t="str">
        <f>BYR!E46</f>
        <v>Price Review 2019</v>
      </c>
      <c r="F46" s="207"/>
      <c r="G46" s="207"/>
      <c r="H46" s="237"/>
      <c r="I46" s="237"/>
      <c r="J46" s="236"/>
    </row>
    <row r="47" spans="1:10">
      <c r="A47" t="str">
        <f>BYR!A47</f>
        <v>WSH</v>
      </c>
      <c r="B47" t="str">
        <f>BYR!B47</f>
        <v>C_APP8022WR_PR19PD016</v>
      </c>
      <c r="C47" t="str">
        <f>BYR!C47</f>
        <v>Water resources IFRS16 RCV adjustment - BY Adjustment at 2017-18 FYA CPIH deflated price base</v>
      </c>
      <c r="D47" t="str">
        <f>BYR!D47</f>
        <v>£m</v>
      </c>
      <c r="E47" t="str">
        <f>BYR!E47</f>
        <v>Price Review 2019</v>
      </c>
      <c r="F47" s="207"/>
      <c r="G47" s="207"/>
      <c r="H47" s="237"/>
      <c r="I47" s="237"/>
      <c r="J47" s="236"/>
    </row>
    <row r="48" spans="1:10">
      <c r="A48" t="str">
        <f>BYR!A48</f>
        <v>WSH</v>
      </c>
      <c r="B48" t="str">
        <f>BYR!B48</f>
        <v>C_APP8022WN_PR19PD016</v>
      </c>
      <c r="C48" t="str">
        <f>BYR!C48</f>
        <v>Water network plus IFRS16 RCV adjustment - BY Adjustment at 2017-18 FYA CPIH deflated price base</v>
      </c>
      <c r="D48" t="str">
        <f>BYR!D48</f>
        <v>£m</v>
      </c>
      <c r="E48" t="str">
        <f>BYR!E48</f>
        <v>Price Review 2019</v>
      </c>
      <c r="F48" s="207"/>
      <c r="G48" s="207"/>
      <c r="H48" s="237"/>
      <c r="I48" s="237"/>
      <c r="J48" s="236"/>
    </row>
    <row r="49" spans="1:10">
      <c r="A49" t="str">
        <f>BYR!A49</f>
        <v>WSH</v>
      </c>
      <c r="B49" t="str">
        <f>BYR!B49</f>
        <v>C_APP8022WWN_PR19PD016</v>
      </c>
      <c r="C49" t="str">
        <f>BYR!C49</f>
        <v>Wastewater network plus IFRS16 RCV adjustment - BY Adjustment at 2017-18 FYA CPIH deflated price base</v>
      </c>
      <c r="D49" t="str">
        <f>BYR!D49</f>
        <v>£m</v>
      </c>
      <c r="E49" t="str">
        <f>BYR!E49</f>
        <v>Price Review 2019</v>
      </c>
      <c r="F49" s="207"/>
      <c r="G49" s="207"/>
      <c r="H49" s="237"/>
      <c r="I49" s="237"/>
      <c r="J49" s="236"/>
    </row>
    <row r="50" spans="1:10">
      <c r="A50" t="str">
        <f>BYR!A50</f>
        <v>WSH</v>
      </c>
      <c r="B50" t="str">
        <f>BYR!B50</f>
        <v>C_APP8022BIO_PR19PD016</v>
      </c>
      <c r="C50" t="str">
        <f>BYR!C50</f>
        <v>Bioresources IFRS16 RCV adjustment - BY Adjustment at 2017-18 FYA CPIH deflated price base</v>
      </c>
      <c r="D50" t="str">
        <f>BYR!D50</f>
        <v>£m</v>
      </c>
      <c r="E50" t="str">
        <f>BYR!E50</f>
        <v>Price Review 2019</v>
      </c>
      <c r="F50" s="207"/>
      <c r="G50" s="207"/>
      <c r="H50" s="237"/>
      <c r="I50" s="237"/>
      <c r="J50" s="236"/>
    </row>
    <row r="51" spans="1:10">
      <c r="A51" t="str">
        <f>BYR!A51</f>
        <v>WSH</v>
      </c>
      <c r="B51" t="str">
        <f>BYR!B51</f>
        <v>C_APP8022DMMY_PR19PD016</v>
      </c>
      <c r="C51" t="str">
        <f>BYR!C51</f>
        <v>Dummy IFRS16 RCV adjustment - BY adjustment at 2017-18 FYA CPIH deflated price base</v>
      </c>
      <c r="D51" t="str">
        <f>BYR!D51</f>
        <v>£m</v>
      </c>
      <c r="E51" t="str">
        <f>BYR!E51</f>
        <v>Price Review 2019</v>
      </c>
      <c r="F51" s="207"/>
      <c r="G51" s="207"/>
      <c r="H51" s="237"/>
      <c r="I51" s="237"/>
      <c r="J51" s="236"/>
    </row>
    <row r="52" spans="1:10">
      <c r="A52" t="str">
        <f>BYR!A52</f>
        <v>HDD</v>
      </c>
      <c r="B52" t="str">
        <f>BYR!B52</f>
        <v>C_APP27048_PR19PD016</v>
      </c>
      <c r="C52" t="str">
        <f>BYR!C52</f>
        <v>ODI end of period RCV adjustment ~ Water resources at 2017-18 FYA CPIH deflated price base - BY Adjustment</v>
      </c>
      <c r="D52" t="str">
        <f>BYR!D52</f>
        <v>£m</v>
      </c>
      <c r="E52" t="str">
        <f>BYR!E52</f>
        <v>Price Review 2019</v>
      </c>
      <c r="F52" s="207"/>
      <c r="G52" s="207"/>
      <c r="H52" s="237"/>
      <c r="I52" s="237"/>
      <c r="J52" s="236"/>
    </row>
    <row r="53" spans="1:10">
      <c r="A53" t="str">
        <f>BYR!A53</f>
        <v>HDD</v>
      </c>
      <c r="B53" t="str">
        <f>BYR!B53</f>
        <v>C_APP27049_PR19PD016</v>
      </c>
      <c r="C53" t="str">
        <f>BYR!C53</f>
        <v>ODI end of period RCV adjustment  ~ Water network plus at 2017-18 FYA CPIH deflated price base - BY Adjustment</v>
      </c>
      <c r="D53" t="str">
        <f>BYR!D53</f>
        <v>£m</v>
      </c>
      <c r="E53" t="str">
        <f>BYR!E53</f>
        <v>Price Review 2019</v>
      </c>
      <c r="F53" s="207"/>
      <c r="G53" s="207"/>
      <c r="H53" s="237"/>
      <c r="I53" s="237"/>
      <c r="J53" s="236"/>
    </row>
    <row r="54" spans="1:10">
      <c r="A54" t="str">
        <f>BYR!A54</f>
        <v>HDD</v>
      </c>
      <c r="B54" t="str">
        <f>BYR!B54</f>
        <v>C_APP27050_PR19PD016</v>
      </c>
      <c r="C54" t="str">
        <f>BYR!C54</f>
        <v>ODI end of period RCV adjustment ~ Wastewater network plus - BY Adjustment at 2017-18 FYA CPIH deflated price base</v>
      </c>
      <c r="D54" t="str">
        <f>BYR!D54</f>
        <v>£m</v>
      </c>
      <c r="E54" t="str">
        <f>BYR!E54</f>
        <v>Price Review 2019</v>
      </c>
      <c r="F54" s="207"/>
      <c r="G54" s="207"/>
      <c r="H54" s="237"/>
      <c r="I54" s="237"/>
      <c r="J54" s="236"/>
    </row>
    <row r="55" spans="1:10">
      <c r="A55" t="str">
        <f>BYR!A55</f>
        <v>HDD</v>
      </c>
      <c r="B55" t="str">
        <f>BYR!B55</f>
        <v>C_APP27051_PR19PD016</v>
      </c>
      <c r="C55" t="str">
        <f>BYR!C55</f>
        <v>ODI end of period RCV adjustment  ~ Thames Tideway at 2017-18 FYA CPIH deflated price base - BY Adjustment</v>
      </c>
      <c r="D55" t="str">
        <f>BYR!D55</f>
        <v>£m</v>
      </c>
      <c r="E55" t="str">
        <f>BYR!E55</f>
        <v>Price Review 2019</v>
      </c>
      <c r="F55" s="207"/>
      <c r="G55" s="207"/>
      <c r="H55" s="237"/>
      <c r="I55" s="237"/>
      <c r="J55" s="236"/>
    </row>
    <row r="56" spans="1:10">
      <c r="A56" t="str">
        <f>BYR!A56</f>
        <v>HDD</v>
      </c>
      <c r="B56" t="str">
        <f>BYR!B56</f>
        <v>C_WS15027_PR19PD016</v>
      </c>
      <c r="C56" t="str">
        <f>BYR!C56</f>
        <v>Water: Totex menu RCV adjustment at 2017-18 FYA CPIH deflated price base - BY Adjustment</v>
      </c>
      <c r="D56" t="str">
        <f>BYR!D56</f>
        <v>£m</v>
      </c>
      <c r="E56" t="str">
        <f>BYR!E56</f>
        <v>Price Review 2019</v>
      </c>
      <c r="F56" s="207"/>
      <c r="G56" s="207"/>
      <c r="H56" s="237"/>
      <c r="I56" s="237"/>
      <c r="J56" s="236"/>
    </row>
    <row r="57" spans="1:10">
      <c r="A57" t="str">
        <f>BYR!A57</f>
        <v>HDD</v>
      </c>
      <c r="B57" t="str">
        <f>BYR!B57</f>
        <v>C_WWS15022_PR19PD016</v>
      </c>
      <c r="C57" t="str">
        <f>BYR!C57</f>
        <v>Wastewater: Totex menu RCV adjustment - BY adjustment at 2017-18 FYA CPIH deflated price base</v>
      </c>
      <c r="D57" t="str">
        <f>BYR!D57</f>
        <v>£m</v>
      </c>
      <c r="E57" t="str">
        <f>BYR!E57</f>
        <v>Price Review 2019</v>
      </c>
      <c r="F57" s="207"/>
      <c r="G57" s="207"/>
      <c r="H57" s="237"/>
      <c r="I57" s="237"/>
      <c r="J57" s="236"/>
    </row>
    <row r="58" spans="1:10">
      <c r="A58" t="str">
        <f>BYR!A58</f>
        <v>HDD</v>
      </c>
      <c r="B58" t="str">
        <f>BYR!B58</f>
        <v>C_WWS15022DMMY_PR19PD016</v>
      </c>
      <c r="C58" t="str">
        <f>BYR!C58</f>
        <v>Dummy ~ Totex menu RCV adjustment at 2017-18 FYA CPIH deflated price base - BY Adjustment</v>
      </c>
      <c r="D58" t="str">
        <f>BYR!D58</f>
        <v>£m</v>
      </c>
      <c r="E58" t="str">
        <f>BYR!E58</f>
        <v>Price Review 2019</v>
      </c>
      <c r="F58" s="207"/>
      <c r="G58" s="207"/>
      <c r="H58" s="237"/>
      <c r="I58" s="237"/>
      <c r="J58" s="236"/>
    </row>
    <row r="59" spans="1:10">
      <c r="A59" t="str">
        <f>BYR!A59</f>
        <v>HDD</v>
      </c>
      <c r="B59" t="str">
        <f>BYR!B59</f>
        <v>C_A7011W_PR19PD016</v>
      </c>
      <c r="C59" t="str">
        <f>BYR!C59</f>
        <v>Water ~ NPV effect of 50% of proceeds from disposals of interest in land at 2017-18 FYA CPIH deflated price base - BY Adjustment</v>
      </c>
      <c r="D59" t="str">
        <f>BYR!D59</f>
        <v>£m</v>
      </c>
      <c r="E59" t="str">
        <f>BYR!E59</f>
        <v>Price Review 2019</v>
      </c>
      <c r="F59" s="207"/>
      <c r="G59" s="207"/>
      <c r="H59" s="237"/>
      <c r="I59" s="237"/>
      <c r="J59" s="236"/>
    </row>
    <row r="60" spans="1:10">
      <c r="A60" t="str">
        <f>BYR!A60</f>
        <v>HDD</v>
      </c>
      <c r="B60" t="str">
        <f>BYR!B60</f>
        <v>C_A7011WW_PR19PD016</v>
      </c>
      <c r="C60" t="str">
        <f>BYR!C60</f>
        <v>Wastewater ~ NPV effect of 50% of proceeds from disposals of interest in land - BY Adjustment at 2017-18 FYA CPIH deflated price base</v>
      </c>
      <c r="D60" t="str">
        <f>BYR!D60</f>
        <v>£m</v>
      </c>
      <c r="E60" t="str">
        <f>BYR!E60</f>
        <v>Price Review 2019</v>
      </c>
      <c r="F60" s="207"/>
      <c r="G60" s="207"/>
      <c r="H60" s="237"/>
      <c r="I60" s="237"/>
      <c r="J60" s="236"/>
    </row>
    <row r="61" spans="1:10">
      <c r="A61" t="str">
        <f>BYR!A61</f>
        <v>HDD</v>
      </c>
      <c r="B61" t="str">
        <f>BYR!B61</f>
        <v>C_A7011DMMY_PR19PD016</v>
      </c>
      <c r="C61" t="str">
        <f>BYR!C61</f>
        <v>Dummy: NPV effect of 100% of proceeds from disposals of interest in land at 2017-18 FYA CPIH deflated price base - BY Adjustment</v>
      </c>
      <c r="D61" t="str">
        <f>BYR!D61</f>
        <v>£m</v>
      </c>
      <c r="E61" t="str">
        <f>BYR!E61</f>
        <v>Price Review 2019</v>
      </c>
      <c r="F61" s="207"/>
      <c r="G61" s="207"/>
      <c r="H61" s="237"/>
      <c r="I61" s="237"/>
      <c r="J61" s="236"/>
    </row>
    <row r="62" spans="1:10">
      <c r="A62" t="str">
        <f>BYR!A62</f>
        <v>HDD</v>
      </c>
      <c r="B62" t="str">
        <f>BYR!B62</f>
        <v>C402_PR19PD016</v>
      </c>
      <c r="C62" t="str">
        <f>BYR!C62</f>
        <v>2019-20 RPI-CPIH wedge adjustment at 2017-18 FYA CPIH prices - WR</v>
      </c>
      <c r="D62" t="str">
        <f>BYR!D62</f>
        <v>£m</v>
      </c>
      <c r="E62" t="str">
        <f>BYR!E62</f>
        <v>Price Review 2019</v>
      </c>
      <c r="F62" s="207"/>
      <c r="G62" s="207"/>
      <c r="H62" s="237"/>
      <c r="I62" s="237"/>
      <c r="J62" s="236"/>
    </row>
    <row r="63" spans="1:10">
      <c r="A63" t="str">
        <f>BYR!A63</f>
        <v>HDD</v>
      </c>
      <c r="B63" t="str">
        <f>BYR!B63</f>
        <v>C403_PR19PD016</v>
      </c>
      <c r="C63" t="str">
        <f>BYR!C63</f>
        <v>2019-20 RPI-CPIH wedge adjustment at 2017-18 FYA CPIH prices - WN</v>
      </c>
      <c r="D63" t="str">
        <f>BYR!D63</f>
        <v>£m</v>
      </c>
      <c r="E63" t="str">
        <f>BYR!E63</f>
        <v>Price Review 2019</v>
      </c>
      <c r="F63" s="207"/>
      <c r="G63" s="207"/>
      <c r="H63" s="237"/>
      <c r="I63" s="237"/>
      <c r="J63" s="236"/>
    </row>
    <row r="64" spans="1:10">
      <c r="A64" t="str">
        <f>BYR!A64</f>
        <v>HDD</v>
      </c>
      <c r="B64" t="str">
        <f>BYR!B64</f>
        <v>C412_PR19PD016</v>
      </c>
      <c r="C64" t="str">
        <f>BYR!C64</f>
        <v>2019-20 RPI-CPIH wedge adjustment at 2017-18 FYA CPIH prices - WWN</v>
      </c>
      <c r="D64" t="str">
        <f>BYR!D64</f>
        <v>£m</v>
      </c>
      <c r="E64" t="str">
        <f>BYR!E64</f>
        <v>Price Review 2019</v>
      </c>
      <c r="F64" s="207"/>
      <c r="G64" s="207"/>
      <c r="H64" s="237"/>
      <c r="I64" s="237"/>
      <c r="J64" s="236"/>
    </row>
    <row r="65" spans="1:10">
      <c r="A65" t="str">
        <f>BYR!A65</f>
        <v>HDD</v>
      </c>
      <c r="B65" t="str">
        <f>BYR!B65</f>
        <v>C413_PR19PD016</v>
      </c>
      <c r="C65" t="str">
        <f>BYR!C65</f>
        <v>2019-20 RPI-CPIH wedge adjustment at 2017-18 FYA CPIH prices - BR</v>
      </c>
      <c r="D65" t="str">
        <f>BYR!D65</f>
        <v>£m</v>
      </c>
      <c r="E65" t="str">
        <f>BYR!E65</f>
        <v>Price Review 2019</v>
      </c>
      <c r="F65" s="207"/>
      <c r="G65" s="207"/>
      <c r="H65" s="237"/>
      <c r="I65" s="237"/>
      <c r="J65" s="236"/>
    </row>
    <row r="66" spans="1:10">
      <c r="A66" t="str">
        <f>BYR!A66</f>
        <v>HDD</v>
      </c>
      <c r="B66" t="str">
        <f>BYR!B66</f>
        <v>C422_PR19PD016</v>
      </c>
      <c r="C66" t="str">
        <f>BYR!C66</f>
        <v>2019-20 RPI-CPIH wedge adjustment at 2017-18 FYA CPIH prices - Dummy</v>
      </c>
      <c r="D66" t="str">
        <f>BYR!D66</f>
        <v>£m</v>
      </c>
      <c r="E66" t="str">
        <f>BYR!E66</f>
        <v>Price Review 2019</v>
      </c>
      <c r="F66" s="207"/>
      <c r="G66" s="207"/>
      <c r="H66" s="237"/>
      <c r="I66" s="237"/>
      <c r="J66" s="236"/>
    </row>
    <row r="67" spans="1:10">
      <c r="A67" t="str">
        <f>BYR!A67</f>
        <v>HDD</v>
      </c>
      <c r="B67" t="str">
        <f>BYR!B67</f>
        <v>C030_PR19PD016</v>
      </c>
      <c r="C67" t="str">
        <f>BYR!C67</f>
        <v>Water ~ Other adjustment to wholesale RCV - Difference at 2017-18 FYA CPIH deflated price base - BY Adjustment</v>
      </c>
      <c r="D67" t="str">
        <f>BYR!D67</f>
        <v>£m</v>
      </c>
      <c r="E67" t="str">
        <f>BYR!E67</f>
        <v>Price Review 2019</v>
      </c>
      <c r="F67" s="207"/>
      <c r="G67" s="207"/>
      <c r="H67" s="237"/>
      <c r="I67" s="237"/>
      <c r="J67" s="236"/>
    </row>
    <row r="68" spans="1:10">
      <c r="A68" t="str">
        <f>BYR!A68</f>
        <v>HDD</v>
      </c>
      <c r="B68" t="str">
        <f>BYR!B68</f>
        <v>C040_PR19PD016</v>
      </c>
      <c r="C68" t="str">
        <f>BYR!C68</f>
        <v>Wastewater ~ Other adjustment to wholesale RCV - BY Adjustment at 2017-18 FYA CPIH deflated price base</v>
      </c>
      <c r="D68" t="str">
        <f>BYR!D68</f>
        <v>£m</v>
      </c>
      <c r="E68" t="str">
        <f>BYR!E68</f>
        <v>Price Review 2019</v>
      </c>
      <c r="F68" s="207"/>
      <c r="G68" s="207"/>
      <c r="H68" s="237"/>
      <c r="I68" s="237"/>
      <c r="J68" s="236"/>
    </row>
    <row r="69" spans="1:10">
      <c r="A69" t="str">
        <f>BYR!A69</f>
        <v>HDD</v>
      </c>
      <c r="B69" t="str">
        <f>BYR!B69</f>
        <v>C050_PR19PD016</v>
      </c>
      <c r="C69" t="str">
        <f>BYR!C69</f>
        <v>Dummy other RCV adjustment at 2017-18 FYA CPIH deflated price base - BY Adjustment</v>
      </c>
      <c r="D69" t="str">
        <f>BYR!D69</f>
        <v>£m</v>
      </c>
      <c r="E69" t="str">
        <f>BYR!E69</f>
        <v>Price Review 2019</v>
      </c>
      <c r="F69" s="207"/>
      <c r="G69" s="207"/>
      <c r="H69" s="237"/>
      <c r="I69" s="237"/>
      <c r="J69" s="236"/>
    </row>
    <row r="70" spans="1:10">
      <c r="A70" t="str">
        <f>BYR!A70</f>
        <v>HDD</v>
      </c>
      <c r="B70" t="str">
        <f>BYR!B70</f>
        <v>C_APP8022WR_PR19PD016</v>
      </c>
      <c r="C70" t="str">
        <f>BYR!C70</f>
        <v>Water resources IFRS16 RCV adjustment - BY Adjustment at 2017-18 FYA CPIH deflated price base</v>
      </c>
      <c r="D70" t="str">
        <f>BYR!D70</f>
        <v>£m</v>
      </c>
      <c r="E70" t="str">
        <f>BYR!E70</f>
        <v>Price Review 2019</v>
      </c>
      <c r="F70" s="207"/>
      <c r="G70" s="207"/>
      <c r="H70" s="237"/>
      <c r="I70" s="237"/>
      <c r="J70" s="236"/>
    </row>
    <row r="71" spans="1:10">
      <c r="A71" t="str">
        <f>BYR!A71</f>
        <v>HDD</v>
      </c>
      <c r="B71" t="str">
        <f>BYR!B71</f>
        <v>C_APP8022WN_PR19PD016</v>
      </c>
      <c r="C71" t="str">
        <f>BYR!C71</f>
        <v>Water network plus IFRS16 RCV adjustment - BY Adjustment at 2017-18 FYA CPIH deflated price base</v>
      </c>
      <c r="D71" t="str">
        <f>BYR!D71</f>
        <v>£m</v>
      </c>
      <c r="E71" t="str">
        <f>BYR!E71</f>
        <v>Price Review 2019</v>
      </c>
      <c r="F71" s="207"/>
      <c r="G71" s="207"/>
      <c r="H71" s="237"/>
      <c r="I71" s="237"/>
      <c r="J71" s="236"/>
    </row>
    <row r="72" spans="1:10">
      <c r="A72" t="str">
        <f>BYR!A72</f>
        <v>HDD</v>
      </c>
      <c r="B72" t="str">
        <f>BYR!B72</f>
        <v>C_APP8022WWN_PR19PD016</v>
      </c>
      <c r="C72" t="str">
        <f>BYR!C72</f>
        <v>Wastewater network plus IFRS16 RCV adjustment - BY Adjustment at 2017-18 FYA CPIH deflated price base</v>
      </c>
      <c r="D72" t="str">
        <f>BYR!D72</f>
        <v>£m</v>
      </c>
      <c r="E72" t="str">
        <f>BYR!E72</f>
        <v>Price Review 2019</v>
      </c>
      <c r="F72" s="207"/>
      <c r="G72" s="207"/>
      <c r="H72" s="237"/>
      <c r="I72" s="237"/>
      <c r="J72" s="236"/>
    </row>
    <row r="73" spans="1:10">
      <c r="A73" t="str">
        <f>BYR!A73</f>
        <v>HDD</v>
      </c>
      <c r="B73" t="str">
        <f>BYR!B73</f>
        <v>C_APP8022BIO_PR19PD016</v>
      </c>
      <c r="C73" t="str">
        <f>BYR!C73</f>
        <v>Bioresources IFRS16 RCV adjustment - BY Adjustment at 2017-18 FYA CPIH deflated price base</v>
      </c>
      <c r="D73" t="str">
        <f>BYR!D73</f>
        <v>£m</v>
      </c>
      <c r="E73" t="str">
        <f>BYR!E73</f>
        <v>Price Review 2019</v>
      </c>
      <c r="F73" s="207"/>
      <c r="G73" s="207"/>
      <c r="H73" s="237"/>
      <c r="I73" s="237"/>
      <c r="J73" s="236"/>
    </row>
    <row r="74" spans="1:10">
      <c r="A74" t="str">
        <f>BYR!A74</f>
        <v>HDD</v>
      </c>
      <c r="B74" t="str">
        <f>BYR!B74</f>
        <v>C_APP8022DMMY_PR19PD016</v>
      </c>
      <c r="C74" t="str">
        <f>BYR!C74</f>
        <v>Dummy IFRS16 RCV adjustment - BY adjustment at 2017-18 FYA CPIH deflated price base</v>
      </c>
      <c r="D74" t="str">
        <f>BYR!D74</f>
        <v>£m</v>
      </c>
      <c r="E74" t="str">
        <f>BYR!E74</f>
        <v>Price Review 2019</v>
      </c>
      <c r="F74" s="207"/>
      <c r="G74" s="207"/>
      <c r="H74" s="237"/>
      <c r="I74" s="237"/>
      <c r="J74" s="236"/>
    </row>
    <row r="75" spans="1:10">
      <c r="A75" t="str">
        <f>BYR!A75</f>
        <v>NES</v>
      </c>
      <c r="B75" t="str">
        <f>BYR!B75</f>
        <v>C_APP27048_PR19PD016</v>
      </c>
      <c r="C75" t="str">
        <f>BYR!C75</f>
        <v>ODI end of period RCV adjustment ~ Water resources at 2017-18 FYA CPIH deflated price base - BY Adjustment</v>
      </c>
      <c r="D75" t="str">
        <f>BYR!D75</f>
        <v>£m</v>
      </c>
      <c r="E75" t="str">
        <f>BYR!E75</f>
        <v>Price Review 2019</v>
      </c>
      <c r="F75" s="207"/>
      <c r="G75" s="207"/>
      <c r="H75" s="237"/>
      <c r="I75" s="237"/>
      <c r="J75" s="236"/>
    </row>
    <row r="76" spans="1:10">
      <c r="A76" t="str">
        <f>BYR!A76</f>
        <v>NES</v>
      </c>
      <c r="B76" t="str">
        <f>BYR!B76</f>
        <v>C_APP27049_PR19PD016</v>
      </c>
      <c r="C76" t="str">
        <f>BYR!C76</f>
        <v>ODI end of period RCV adjustment  ~ Water network plus at 2017-18 FYA CPIH deflated price base - BY Adjustment</v>
      </c>
      <c r="D76" t="str">
        <f>BYR!D76</f>
        <v>£m</v>
      </c>
      <c r="E76" t="str">
        <f>BYR!E76</f>
        <v>Price Review 2019</v>
      </c>
      <c r="F76" s="207"/>
      <c r="G76" s="207"/>
      <c r="H76" s="237"/>
      <c r="I76" s="237"/>
      <c r="J76" s="236"/>
    </row>
    <row r="77" spans="1:10">
      <c r="A77" t="str">
        <f>BYR!A77</f>
        <v>NES</v>
      </c>
      <c r="B77" t="str">
        <f>BYR!B77</f>
        <v>C_APP27050_PR19PD016</v>
      </c>
      <c r="C77" t="str">
        <f>BYR!C77</f>
        <v>ODI end of period RCV adjustment ~ Wastewater network plus - BY Adjustment at 2017-18 FYA CPIH deflated price base</v>
      </c>
      <c r="D77" t="str">
        <f>BYR!D77</f>
        <v>£m</v>
      </c>
      <c r="E77" t="str">
        <f>BYR!E77</f>
        <v>Price Review 2019</v>
      </c>
      <c r="F77" s="207"/>
      <c r="G77" s="207"/>
      <c r="H77" s="237"/>
      <c r="I77" s="237"/>
      <c r="J77" s="236"/>
    </row>
    <row r="78" spans="1:10">
      <c r="A78" t="str">
        <f>BYR!A78</f>
        <v>NES</v>
      </c>
      <c r="B78" t="str">
        <f>BYR!B78</f>
        <v>C_APP27051_PR19PD016</v>
      </c>
      <c r="C78" t="str">
        <f>BYR!C78</f>
        <v>ODI end of period RCV adjustment  ~ Thames Tideway at 2017-18 FYA CPIH deflated price base - BY Adjustment</v>
      </c>
      <c r="D78" t="str">
        <f>BYR!D78</f>
        <v>£m</v>
      </c>
      <c r="E78" t="str">
        <f>BYR!E78</f>
        <v>Price Review 2019</v>
      </c>
      <c r="F78" s="207"/>
      <c r="G78" s="207"/>
      <c r="H78" s="237"/>
      <c r="I78" s="237"/>
      <c r="J78" s="236"/>
    </row>
    <row r="79" spans="1:10">
      <c r="A79" t="str">
        <f>BYR!A79</f>
        <v>NES</v>
      </c>
      <c r="B79" t="str">
        <f>BYR!B79</f>
        <v>C_WS15027_PR19PD016</v>
      </c>
      <c r="C79" t="str">
        <f>BYR!C79</f>
        <v>Water: Totex menu RCV adjustment at 2017-18 FYA CPIH deflated price base - BY Adjustment</v>
      </c>
      <c r="D79" t="str">
        <f>BYR!D79</f>
        <v>£m</v>
      </c>
      <c r="E79" t="str">
        <f>BYR!E79</f>
        <v>Price Review 2019</v>
      </c>
      <c r="F79" s="207"/>
      <c r="G79" s="207"/>
      <c r="H79" s="237"/>
      <c r="I79" s="237"/>
      <c r="J79" s="236"/>
    </row>
    <row r="80" spans="1:10">
      <c r="A80" t="str">
        <f>BYR!A80</f>
        <v>NES</v>
      </c>
      <c r="B80" t="str">
        <f>BYR!B80</f>
        <v>C_WWS15022_PR19PD016</v>
      </c>
      <c r="C80" t="str">
        <f>BYR!C80</f>
        <v>Wastewater: Totex menu RCV adjustment - BY adjustment at 2017-18 FYA CPIH deflated price base</v>
      </c>
      <c r="D80" t="str">
        <f>BYR!D80</f>
        <v>£m</v>
      </c>
      <c r="E80" t="str">
        <f>BYR!E80</f>
        <v>Price Review 2019</v>
      </c>
      <c r="F80" s="207"/>
      <c r="G80" s="207"/>
      <c r="H80" s="237"/>
      <c r="I80" s="237"/>
      <c r="J80" s="236"/>
    </row>
    <row r="81" spans="1:10">
      <c r="A81" t="str">
        <f>BYR!A81</f>
        <v>NES</v>
      </c>
      <c r="B81" t="str">
        <f>BYR!B81</f>
        <v>C_WWS15022DMMY_PR19PD016</v>
      </c>
      <c r="C81" t="str">
        <f>BYR!C81</f>
        <v>Dummy ~ Totex menu RCV adjustment at 2017-18 FYA CPIH deflated price base - BY Adjustment</v>
      </c>
      <c r="D81" t="str">
        <f>BYR!D81</f>
        <v>£m</v>
      </c>
      <c r="E81" t="str">
        <f>BYR!E81</f>
        <v>Price Review 2019</v>
      </c>
      <c r="F81" s="207"/>
      <c r="G81" s="207"/>
      <c r="H81" s="237"/>
      <c r="I81" s="237"/>
      <c r="J81" s="236"/>
    </row>
    <row r="82" spans="1:10">
      <c r="A82" t="str">
        <f>BYR!A82</f>
        <v>NES</v>
      </c>
      <c r="B82" t="str">
        <f>BYR!B82</f>
        <v>C_A7011W_PR19PD016</v>
      </c>
      <c r="C82" t="str">
        <f>BYR!C82</f>
        <v>Water ~ NPV effect of 50% of proceeds from disposals of interest in land at 2017-18 FYA CPIH deflated price base - BY Adjustment</v>
      </c>
      <c r="D82" t="str">
        <f>BYR!D82</f>
        <v>£m</v>
      </c>
      <c r="E82" t="str">
        <f>BYR!E82</f>
        <v>Price Review 2019</v>
      </c>
      <c r="F82" s="207"/>
      <c r="G82" s="207"/>
      <c r="H82" s="237"/>
      <c r="I82" s="237"/>
      <c r="J82" s="236"/>
    </row>
    <row r="83" spans="1:10">
      <c r="A83" t="str">
        <f>BYR!A83</f>
        <v>NES</v>
      </c>
      <c r="B83" t="str">
        <f>BYR!B83</f>
        <v>C_A7011WW_PR19PD016</v>
      </c>
      <c r="C83" t="str">
        <f>BYR!C83</f>
        <v>Wastewater ~ NPV effect of 50% of proceeds from disposals of interest in land - BY Adjustment at 2017-18 FYA CPIH deflated price base</v>
      </c>
      <c r="D83" t="str">
        <f>BYR!D83</f>
        <v>£m</v>
      </c>
      <c r="E83" t="str">
        <f>BYR!E83</f>
        <v>Price Review 2019</v>
      </c>
      <c r="F83" s="207"/>
      <c r="G83" s="207"/>
      <c r="H83" s="237"/>
      <c r="I83" s="237"/>
      <c r="J83" s="236"/>
    </row>
    <row r="84" spans="1:10">
      <c r="A84" t="str">
        <f>BYR!A84</f>
        <v>NES</v>
      </c>
      <c r="B84" t="str">
        <f>BYR!B84</f>
        <v>C_A7011DMMY_PR19PD016</v>
      </c>
      <c r="C84" t="str">
        <f>BYR!C84</f>
        <v>Dummy: NPV effect of 100% of proceeds from disposals of interest in land at 2017-18 FYA CPIH deflated price base - BY Adjustment</v>
      </c>
      <c r="D84" t="str">
        <f>BYR!D84</f>
        <v>£m</v>
      </c>
      <c r="E84" t="str">
        <f>BYR!E84</f>
        <v>Price Review 2019</v>
      </c>
      <c r="F84" s="207"/>
      <c r="G84" s="207"/>
      <c r="H84" s="237"/>
      <c r="I84" s="237"/>
      <c r="J84" s="236"/>
    </row>
    <row r="85" spans="1:10">
      <c r="A85" t="str">
        <f>BYR!A85</f>
        <v>NES</v>
      </c>
      <c r="B85" t="str">
        <f>BYR!B85</f>
        <v>C402_PR19PD016</v>
      </c>
      <c r="C85" t="str">
        <f>BYR!C85</f>
        <v>2019-20 RPI-CPIH wedge adjustment at 2017-18 FYA CPIH prices - WR</v>
      </c>
      <c r="D85" t="str">
        <f>BYR!D85</f>
        <v>£m</v>
      </c>
      <c r="E85" t="str">
        <f>BYR!E85</f>
        <v>Price Review 2019</v>
      </c>
      <c r="F85" s="207"/>
      <c r="G85" s="207"/>
      <c r="H85" s="237"/>
      <c r="I85" s="237"/>
      <c r="J85" s="236"/>
    </row>
    <row r="86" spans="1:10">
      <c r="A86" t="str">
        <f>BYR!A86</f>
        <v>NES</v>
      </c>
      <c r="B86" t="str">
        <f>BYR!B86</f>
        <v>C403_PR19PD016</v>
      </c>
      <c r="C86" t="str">
        <f>BYR!C86</f>
        <v>2019-20 RPI-CPIH wedge adjustment at 2017-18 FYA CPIH prices - WN</v>
      </c>
      <c r="D86" t="str">
        <f>BYR!D86</f>
        <v>£m</v>
      </c>
      <c r="E86" t="str">
        <f>BYR!E86</f>
        <v>Price Review 2019</v>
      </c>
      <c r="F86" s="207"/>
      <c r="G86" s="207"/>
      <c r="H86" s="237"/>
      <c r="I86" s="237"/>
      <c r="J86" s="236"/>
    </row>
    <row r="87" spans="1:10">
      <c r="A87" t="str">
        <f>BYR!A87</f>
        <v>NES</v>
      </c>
      <c r="B87" t="str">
        <f>BYR!B87</f>
        <v>C412_PR19PD016</v>
      </c>
      <c r="C87" t="str">
        <f>BYR!C87</f>
        <v>2019-20 RPI-CPIH wedge adjustment at 2017-18 FYA CPIH prices - WWN</v>
      </c>
      <c r="D87" t="str">
        <f>BYR!D87</f>
        <v>£m</v>
      </c>
      <c r="E87" t="str">
        <f>BYR!E87</f>
        <v>Price Review 2019</v>
      </c>
      <c r="F87" s="207"/>
      <c r="G87" s="207"/>
      <c r="H87" s="237"/>
      <c r="I87" s="237"/>
      <c r="J87" s="236"/>
    </row>
    <row r="88" spans="1:10">
      <c r="A88" t="str">
        <f>BYR!A88</f>
        <v>NES</v>
      </c>
      <c r="B88" t="str">
        <f>BYR!B88</f>
        <v>C413_PR19PD016</v>
      </c>
      <c r="C88" t="str">
        <f>BYR!C88</f>
        <v>2019-20 RPI-CPIH wedge adjustment at 2017-18 FYA CPIH prices - BR</v>
      </c>
      <c r="D88" t="str">
        <f>BYR!D88</f>
        <v>£m</v>
      </c>
      <c r="E88" t="str">
        <f>BYR!E88</f>
        <v>Price Review 2019</v>
      </c>
      <c r="F88" s="207"/>
      <c r="G88" s="207"/>
      <c r="H88" s="237"/>
      <c r="I88" s="237"/>
      <c r="J88" s="236"/>
    </row>
    <row r="89" spans="1:10">
      <c r="A89" t="str">
        <f>BYR!A89</f>
        <v>NES</v>
      </c>
      <c r="B89" t="str">
        <f>BYR!B89</f>
        <v>C422_PR19PD016</v>
      </c>
      <c r="C89" t="str">
        <f>BYR!C89</f>
        <v>2019-20 RPI-CPIH wedge adjustment at 2017-18 FYA CPIH prices - Dummy</v>
      </c>
      <c r="D89" t="str">
        <f>BYR!D89</f>
        <v>£m</v>
      </c>
      <c r="E89" t="str">
        <f>BYR!E89</f>
        <v>Price Review 2019</v>
      </c>
      <c r="F89" s="207"/>
      <c r="G89" s="207"/>
      <c r="H89" s="237"/>
      <c r="I89" s="237"/>
      <c r="J89" s="236"/>
    </row>
    <row r="90" spans="1:10">
      <c r="A90" t="str">
        <f>BYR!A90</f>
        <v>NES</v>
      </c>
      <c r="B90" t="str">
        <f>BYR!B90</f>
        <v>C030_PR19PD016</v>
      </c>
      <c r="C90" t="str">
        <f>BYR!C90</f>
        <v>Water ~ Other adjustment to wholesale RCV - Difference at 2017-18 FYA CPIH deflated price base - BY Adjustment</v>
      </c>
      <c r="D90" t="str">
        <f>BYR!D90</f>
        <v>£m</v>
      </c>
      <c r="E90" t="str">
        <f>BYR!E90</f>
        <v>Price Review 2019</v>
      </c>
      <c r="F90" s="207"/>
      <c r="G90" s="207"/>
      <c r="H90" s="237"/>
      <c r="I90" s="237"/>
      <c r="J90" s="236"/>
    </row>
    <row r="91" spans="1:10">
      <c r="A91" t="str">
        <f>BYR!A91</f>
        <v>NES</v>
      </c>
      <c r="B91" t="str">
        <f>BYR!B91</f>
        <v>C040_PR19PD016</v>
      </c>
      <c r="C91" t="str">
        <f>BYR!C91</f>
        <v>Wastewater ~ Other adjustment to wholesale RCV - BY Adjustment at 2017-18 FYA CPIH deflated price base</v>
      </c>
      <c r="D91" t="str">
        <f>BYR!D91</f>
        <v>£m</v>
      </c>
      <c r="E91" t="str">
        <f>BYR!E91</f>
        <v>Price Review 2019</v>
      </c>
      <c r="F91" s="207"/>
      <c r="G91" s="207"/>
      <c r="H91" s="237"/>
      <c r="I91" s="237"/>
      <c r="J91" s="236"/>
    </row>
    <row r="92" spans="1:10">
      <c r="A92" t="str">
        <f>BYR!A92</f>
        <v>NES</v>
      </c>
      <c r="B92" t="str">
        <f>BYR!B92</f>
        <v>C050_PR19PD016</v>
      </c>
      <c r="C92" t="str">
        <f>BYR!C92</f>
        <v>Dummy other RCV adjustment at 2017-18 FYA CPIH deflated price base - BY Adjustment</v>
      </c>
      <c r="D92" t="str">
        <f>BYR!D92</f>
        <v>£m</v>
      </c>
      <c r="E92" t="str">
        <f>BYR!E92</f>
        <v>Price Review 2019</v>
      </c>
      <c r="F92" s="207"/>
      <c r="G92" s="207"/>
      <c r="H92" s="237"/>
      <c r="I92" s="237"/>
      <c r="J92" s="236"/>
    </row>
    <row r="93" spans="1:10">
      <c r="A93" t="str">
        <f>BYR!A93</f>
        <v>NES</v>
      </c>
      <c r="B93" t="str">
        <f>BYR!B93</f>
        <v>C_APP8022WR_PR19PD016</v>
      </c>
      <c r="C93" t="str">
        <f>BYR!C93</f>
        <v>Water resources IFRS16 RCV adjustment - BY Adjustment at 2017-18 FYA CPIH deflated price base</v>
      </c>
      <c r="D93" t="str">
        <f>BYR!D93</f>
        <v>£m</v>
      </c>
      <c r="E93" t="str">
        <f>BYR!E93</f>
        <v>Price Review 2019</v>
      </c>
      <c r="F93" s="207"/>
      <c r="G93" s="207"/>
      <c r="H93" s="237"/>
      <c r="I93" s="237"/>
      <c r="J93" s="236"/>
    </row>
    <row r="94" spans="1:10">
      <c r="A94" t="str">
        <f>BYR!A94</f>
        <v>NES</v>
      </c>
      <c r="B94" t="str">
        <f>BYR!B94</f>
        <v>C_APP8022WN_PR19PD016</v>
      </c>
      <c r="C94" t="str">
        <f>BYR!C94</f>
        <v>Water network plus IFRS16 RCV adjustment - BY Adjustment at 2017-18 FYA CPIH deflated price base</v>
      </c>
      <c r="D94" t="str">
        <f>BYR!D94</f>
        <v>£m</v>
      </c>
      <c r="E94" t="str">
        <f>BYR!E94</f>
        <v>Price Review 2019</v>
      </c>
      <c r="F94" s="207"/>
      <c r="G94" s="207"/>
      <c r="H94" s="237"/>
      <c r="I94" s="237"/>
      <c r="J94" s="236"/>
    </row>
    <row r="95" spans="1:10">
      <c r="A95" t="str">
        <f>BYR!A95</f>
        <v>NES</v>
      </c>
      <c r="B95" t="str">
        <f>BYR!B95</f>
        <v>C_APP8022WWN_PR19PD016</v>
      </c>
      <c r="C95" t="str">
        <f>BYR!C95</f>
        <v>Wastewater network plus IFRS16 RCV adjustment - BY Adjustment at 2017-18 FYA CPIH deflated price base</v>
      </c>
      <c r="D95" t="str">
        <f>BYR!D95</f>
        <v>£m</v>
      </c>
      <c r="E95" t="str">
        <f>BYR!E95</f>
        <v>Price Review 2019</v>
      </c>
      <c r="F95" s="207"/>
      <c r="G95" s="207"/>
      <c r="H95" s="237"/>
      <c r="I95" s="237"/>
      <c r="J95" s="236"/>
    </row>
    <row r="96" spans="1:10">
      <c r="A96" t="str">
        <f>BYR!A96</f>
        <v>NES</v>
      </c>
      <c r="B96" t="str">
        <f>BYR!B96</f>
        <v>C_APP8022BIO_PR19PD016</v>
      </c>
      <c r="C96" t="str">
        <f>BYR!C96</f>
        <v>Bioresources IFRS16 RCV adjustment - BY Adjustment at 2017-18 FYA CPIH deflated price base</v>
      </c>
      <c r="D96" t="str">
        <f>BYR!D96</f>
        <v>£m</v>
      </c>
      <c r="E96" t="str">
        <f>BYR!E96</f>
        <v>Price Review 2019</v>
      </c>
      <c r="F96" s="207"/>
      <c r="G96" s="207"/>
      <c r="H96" s="237"/>
      <c r="I96" s="237"/>
      <c r="J96" s="236"/>
    </row>
    <row r="97" spans="1:10">
      <c r="A97" t="str">
        <f>BYR!A97</f>
        <v>NES</v>
      </c>
      <c r="B97" t="str">
        <f>BYR!B97</f>
        <v>C_APP8022DMMY_PR19PD016</v>
      </c>
      <c r="C97" t="str">
        <f>BYR!C97</f>
        <v>Dummy IFRS16 RCV adjustment - BY adjustment at 2017-18 FYA CPIH deflated price base</v>
      </c>
      <c r="D97" t="str">
        <f>BYR!D97</f>
        <v>£m</v>
      </c>
      <c r="E97" t="str">
        <f>BYR!E97</f>
        <v>Price Review 2019</v>
      </c>
      <c r="F97" s="207"/>
      <c r="G97" s="207"/>
      <c r="H97" s="237"/>
      <c r="I97" s="237"/>
      <c r="J97" s="236"/>
    </row>
    <row r="98" spans="1:10">
      <c r="A98" t="str">
        <f>BYR!A98</f>
        <v>SVE</v>
      </c>
      <c r="B98" t="str">
        <f>BYR!B98</f>
        <v>C_APP27048_PR19PD016</v>
      </c>
      <c r="C98" t="str">
        <f>BYR!C98</f>
        <v>ODI end of period RCV adjustment ~ Water resources at 2017-18 FYA CPIH deflated price base - BY Adjustment</v>
      </c>
      <c r="D98" t="str">
        <f>BYR!D98</f>
        <v>£m</v>
      </c>
      <c r="E98" t="str">
        <f>BYR!E98</f>
        <v>Price Review 2019</v>
      </c>
      <c r="F98" s="207"/>
      <c r="G98" s="207"/>
      <c r="H98" s="237"/>
      <c r="I98" s="237"/>
      <c r="J98" s="236"/>
    </row>
    <row r="99" spans="1:10">
      <c r="A99" t="str">
        <f>BYR!A99</f>
        <v>SVE</v>
      </c>
      <c r="B99" t="str">
        <f>BYR!B99</f>
        <v>C_APP27049_PR19PD016</v>
      </c>
      <c r="C99" t="str">
        <f>BYR!C99</f>
        <v>ODI end of period RCV adjustment  ~ Water network plus at 2017-18 FYA CPIH deflated price base - BY Adjustment</v>
      </c>
      <c r="D99" t="str">
        <f>BYR!D99</f>
        <v>£m</v>
      </c>
      <c r="E99" t="str">
        <f>BYR!E99</f>
        <v>Price Review 2019</v>
      </c>
      <c r="F99" s="207"/>
      <c r="G99" s="207"/>
      <c r="H99" s="237"/>
      <c r="I99" s="237"/>
      <c r="J99" s="236"/>
    </row>
    <row r="100" spans="1:10">
      <c r="A100" t="str">
        <f>BYR!A100</f>
        <v>SVE</v>
      </c>
      <c r="B100" t="str">
        <f>BYR!B100</f>
        <v>C_APP27050_PR19PD016</v>
      </c>
      <c r="C100" t="str">
        <f>BYR!C100</f>
        <v>ODI end of period RCV adjustment ~ Wastewater network plus - BY Adjustment at 2017-18 FYA CPIH deflated price base</v>
      </c>
      <c r="D100" t="str">
        <f>BYR!D100</f>
        <v>£m</v>
      </c>
      <c r="E100" t="str">
        <f>BYR!E100</f>
        <v>Price Review 2019</v>
      </c>
      <c r="F100" s="207"/>
      <c r="G100" s="207"/>
      <c r="H100" s="237"/>
      <c r="I100" s="237"/>
      <c r="J100" s="236"/>
    </row>
    <row r="101" spans="1:10">
      <c r="A101" t="str">
        <f>BYR!A101</f>
        <v>SVE</v>
      </c>
      <c r="B101" t="str">
        <f>BYR!B101</f>
        <v>C_APP27051_PR19PD016</v>
      </c>
      <c r="C101" t="str">
        <f>BYR!C101</f>
        <v>ODI end of period RCV adjustment  ~ Thames Tideway at 2017-18 FYA CPIH deflated price base - BY Adjustment</v>
      </c>
      <c r="D101" t="str">
        <f>BYR!D101</f>
        <v>£m</v>
      </c>
      <c r="E101" t="str">
        <f>BYR!E101</f>
        <v>Price Review 2019</v>
      </c>
      <c r="F101" s="207"/>
      <c r="G101" s="207"/>
      <c r="H101" s="237"/>
      <c r="I101" s="237"/>
      <c r="J101" s="236"/>
    </row>
    <row r="102" spans="1:10">
      <c r="A102" t="str">
        <f>BYR!A102</f>
        <v>SVE</v>
      </c>
      <c r="B102" t="str">
        <f>BYR!B102</f>
        <v>C_WS15027_PR19PD016</v>
      </c>
      <c r="C102" t="str">
        <f>BYR!C102</f>
        <v>Water: Totex menu RCV adjustment at 2017-18 FYA CPIH deflated price base - BY Adjustment</v>
      </c>
      <c r="D102" t="str">
        <f>BYR!D102</f>
        <v>£m</v>
      </c>
      <c r="E102" t="str">
        <f>BYR!E102</f>
        <v>Price Review 2019</v>
      </c>
      <c r="F102" s="207"/>
      <c r="G102" s="207"/>
      <c r="H102" s="237"/>
      <c r="I102" s="237"/>
      <c r="J102" s="236"/>
    </row>
    <row r="103" spans="1:10">
      <c r="A103" t="str">
        <f>BYR!A103</f>
        <v>SVE</v>
      </c>
      <c r="B103" t="str">
        <f>BYR!B103</f>
        <v>C_WWS15022_PR19PD016</v>
      </c>
      <c r="C103" t="str">
        <f>BYR!C103</f>
        <v>Wastewater: Totex menu RCV adjustment - BY adjustment at 2017-18 FYA CPIH deflated price base</v>
      </c>
      <c r="D103" t="str">
        <f>BYR!D103</f>
        <v>£m</v>
      </c>
      <c r="E103" t="str">
        <f>BYR!E103</f>
        <v>Price Review 2019</v>
      </c>
      <c r="F103" s="207"/>
      <c r="G103" s="207"/>
      <c r="H103" s="237"/>
      <c r="I103" s="237"/>
      <c r="J103" s="236"/>
    </row>
    <row r="104" spans="1:10">
      <c r="A104" t="str">
        <f>BYR!A104</f>
        <v>SVE</v>
      </c>
      <c r="B104" t="str">
        <f>BYR!B104</f>
        <v>C_WWS15022DMMY_PR19PD016</v>
      </c>
      <c r="C104" t="str">
        <f>BYR!C104</f>
        <v>Dummy ~ Totex menu RCV adjustment at 2017-18 FYA CPIH deflated price base - BY Adjustment</v>
      </c>
      <c r="D104" t="str">
        <f>BYR!D104</f>
        <v>£m</v>
      </c>
      <c r="E104" t="str">
        <f>BYR!E104</f>
        <v>Price Review 2019</v>
      </c>
      <c r="F104" s="207"/>
      <c r="G104" s="207"/>
      <c r="H104" s="237"/>
      <c r="I104" s="237"/>
      <c r="J104" s="236"/>
    </row>
    <row r="105" spans="1:10">
      <c r="A105" t="str">
        <f>BYR!A105</f>
        <v>SVE</v>
      </c>
      <c r="B105" t="str">
        <f>BYR!B105</f>
        <v>C_A7011W_PR19PD016</v>
      </c>
      <c r="C105" t="str">
        <f>BYR!C105</f>
        <v>Water ~ NPV effect of 50% of proceeds from disposals of interest in land at 2017-18 FYA CPIH deflated price base - BY Adjustment</v>
      </c>
      <c r="D105" t="str">
        <f>BYR!D105</f>
        <v>£m</v>
      </c>
      <c r="E105" t="str">
        <f>BYR!E105</f>
        <v>Price Review 2019</v>
      </c>
      <c r="F105" s="207"/>
      <c r="G105" s="207"/>
      <c r="H105" s="237"/>
      <c r="I105" s="237"/>
      <c r="J105" s="236"/>
    </row>
    <row r="106" spans="1:10">
      <c r="A106" t="str">
        <f>BYR!A106</f>
        <v>SVE</v>
      </c>
      <c r="B106" t="str">
        <f>BYR!B106</f>
        <v>C_A7011WW_PR19PD016</v>
      </c>
      <c r="C106" t="str">
        <f>BYR!C106</f>
        <v>Wastewater ~ NPV effect of 50% of proceeds from disposals of interest in land - BY Adjustment at 2017-18 FYA CPIH deflated price base</v>
      </c>
      <c r="D106" t="str">
        <f>BYR!D106</f>
        <v>£m</v>
      </c>
      <c r="E106" t="str">
        <f>BYR!E106</f>
        <v>Price Review 2019</v>
      </c>
      <c r="F106" s="207"/>
      <c r="G106" s="207"/>
      <c r="H106" s="237"/>
      <c r="I106" s="237"/>
      <c r="J106" s="236"/>
    </row>
    <row r="107" spans="1:10">
      <c r="A107" t="str">
        <f>BYR!A107</f>
        <v>SVE</v>
      </c>
      <c r="B107" t="str">
        <f>BYR!B107</f>
        <v>C_A7011DMMY_PR19PD016</v>
      </c>
      <c r="C107" t="str">
        <f>BYR!C107</f>
        <v>Dummy: NPV effect of 100% of proceeds from disposals of interest in land at 2017-18 FYA CPIH deflated price base - BY Adjustment</v>
      </c>
      <c r="D107" t="str">
        <f>BYR!D107</f>
        <v>£m</v>
      </c>
      <c r="E107" t="str">
        <f>BYR!E107</f>
        <v>Price Review 2019</v>
      </c>
      <c r="F107" s="207"/>
      <c r="G107" s="207"/>
      <c r="H107" s="237"/>
      <c r="I107" s="237"/>
      <c r="J107" s="236"/>
    </row>
    <row r="108" spans="1:10">
      <c r="A108" t="str">
        <f>BYR!A108</f>
        <v>SVE</v>
      </c>
      <c r="B108" t="str">
        <f>BYR!B108</f>
        <v>C402_PR19PD016</v>
      </c>
      <c r="C108" t="str">
        <f>BYR!C108</f>
        <v>2019-20 RPI-CPIH wedge adjustment at 2017-18 FYA CPIH prices - WR</v>
      </c>
      <c r="D108" t="str">
        <f>BYR!D108</f>
        <v>£m</v>
      </c>
      <c r="E108" t="str">
        <f>BYR!E108</f>
        <v>Price Review 2019</v>
      </c>
      <c r="F108" s="207"/>
      <c r="G108" s="207"/>
      <c r="H108" s="237"/>
      <c r="I108" s="237"/>
      <c r="J108" s="236"/>
    </row>
    <row r="109" spans="1:10">
      <c r="A109" t="str">
        <f>BYR!A109</f>
        <v>SVE</v>
      </c>
      <c r="B109" t="str">
        <f>BYR!B109</f>
        <v>C403_PR19PD016</v>
      </c>
      <c r="C109" t="str">
        <f>BYR!C109</f>
        <v>2019-20 RPI-CPIH wedge adjustment at 2017-18 FYA CPIH prices - WN</v>
      </c>
      <c r="D109" t="str">
        <f>BYR!D109</f>
        <v>£m</v>
      </c>
      <c r="E109" t="str">
        <f>BYR!E109</f>
        <v>Price Review 2019</v>
      </c>
      <c r="F109" s="207"/>
      <c r="G109" s="207"/>
      <c r="H109" s="237"/>
      <c r="I109" s="237"/>
      <c r="J109" s="236"/>
    </row>
    <row r="110" spans="1:10">
      <c r="A110" t="str">
        <f>BYR!A110</f>
        <v>SVE</v>
      </c>
      <c r="B110" t="str">
        <f>BYR!B110</f>
        <v>C412_PR19PD016</v>
      </c>
      <c r="C110" t="str">
        <f>BYR!C110</f>
        <v>2019-20 RPI-CPIH wedge adjustment at 2017-18 FYA CPIH prices - WWN</v>
      </c>
      <c r="D110" t="str">
        <f>BYR!D110</f>
        <v>£m</v>
      </c>
      <c r="E110" t="str">
        <f>BYR!E110</f>
        <v>Price Review 2019</v>
      </c>
      <c r="F110" s="207"/>
      <c r="G110" s="207"/>
      <c r="H110" s="237"/>
      <c r="I110" s="237"/>
      <c r="J110" s="236"/>
    </row>
    <row r="111" spans="1:10">
      <c r="A111" t="str">
        <f>BYR!A111</f>
        <v>SVE</v>
      </c>
      <c r="B111" t="str">
        <f>BYR!B111</f>
        <v>C413_PR19PD016</v>
      </c>
      <c r="C111" t="str">
        <f>BYR!C111</f>
        <v>2019-20 RPI-CPIH wedge adjustment at 2017-18 FYA CPIH prices - BR</v>
      </c>
      <c r="D111" t="str">
        <f>BYR!D111</f>
        <v>£m</v>
      </c>
      <c r="E111" t="str">
        <f>BYR!E111</f>
        <v>Price Review 2019</v>
      </c>
      <c r="F111" s="207"/>
      <c r="G111" s="207"/>
      <c r="H111" s="237"/>
      <c r="I111" s="237"/>
      <c r="J111" s="236"/>
    </row>
    <row r="112" spans="1:10">
      <c r="A112" t="str">
        <f>BYR!A112</f>
        <v>SVE</v>
      </c>
      <c r="B112" t="str">
        <f>BYR!B112</f>
        <v>C422_PR19PD016</v>
      </c>
      <c r="C112" t="str">
        <f>BYR!C112</f>
        <v>2019-20 RPI-CPIH wedge adjustment at 2017-18 FYA CPIH prices - Dummy</v>
      </c>
      <c r="D112" t="str">
        <f>BYR!D112</f>
        <v>£m</v>
      </c>
      <c r="E112" t="str">
        <f>BYR!E112</f>
        <v>Price Review 2019</v>
      </c>
      <c r="F112" s="207"/>
      <c r="G112" s="207"/>
      <c r="H112" s="237"/>
      <c r="I112" s="237"/>
      <c r="J112" s="236"/>
    </row>
    <row r="113" spans="1:10">
      <c r="A113" t="str">
        <f>BYR!A113</f>
        <v>SVE</v>
      </c>
      <c r="B113" t="str">
        <f>BYR!B113</f>
        <v>C030_PR19PD016</v>
      </c>
      <c r="C113" t="str">
        <f>BYR!C113</f>
        <v>Water ~ Other adjustment to wholesale RCV - Difference at 2017-18 FYA CPIH deflated price base - BY Adjustment</v>
      </c>
      <c r="D113" t="str">
        <f>BYR!D113</f>
        <v>£m</v>
      </c>
      <c r="E113" t="str">
        <f>BYR!E113</f>
        <v>Price Review 2019</v>
      </c>
      <c r="F113" s="207"/>
      <c r="G113" s="207"/>
      <c r="H113" s="237"/>
      <c r="I113" s="237"/>
      <c r="J113" s="236"/>
    </row>
    <row r="114" spans="1:10">
      <c r="A114" t="str">
        <f>BYR!A114</f>
        <v>SVE</v>
      </c>
      <c r="B114" t="str">
        <f>BYR!B114</f>
        <v>C040_PR19PD016</v>
      </c>
      <c r="C114" t="str">
        <f>BYR!C114</f>
        <v>Wastewater ~ Other adjustment to wholesale RCV - BY Adjustment at 2017-18 FYA CPIH deflated price base</v>
      </c>
      <c r="D114" t="str">
        <f>BYR!D114</f>
        <v>£m</v>
      </c>
      <c r="E114" t="str">
        <f>BYR!E114</f>
        <v>Price Review 2019</v>
      </c>
      <c r="F114" s="207"/>
      <c r="G114" s="207"/>
      <c r="H114" s="237"/>
      <c r="I114" s="237"/>
      <c r="J114" s="236"/>
    </row>
    <row r="115" spans="1:10">
      <c r="A115" t="str">
        <f>BYR!A115</f>
        <v>SVE</v>
      </c>
      <c r="B115" t="str">
        <f>BYR!B115</f>
        <v>C050_PR19PD016</v>
      </c>
      <c r="C115" t="str">
        <f>BYR!C115</f>
        <v>Dummy other RCV adjustment at 2017-18 FYA CPIH deflated price base - BY Adjustment</v>
      </c>
      <c r="D115" t="str">
        <f>BYR!D115</f>
        <v>£m</v>
      </c>
      <c r="E115" t="str">
        <f>BYR!E115</f>
        <v>Price Review 2019</v>
      </c>
      <c r="F115" s="207"/>
      <c r="G115" s="207"/>
      <c r="H115" s="237"/>
      <c r="I115" s="237"/>
      <c r="J115" s="236"/>
    </row>
    <row r="116" spans="1:10">
      <c r="A116" t="str">
        <f>BYR!A116</f>
        <v>SVE</v>
      </c>
      <c r="B116" t="str">
        <f>BYR!B116</f>
        <v>C_APP8022WR_PR19PD016</v>
      </c>
      <c r="C116" t="str">
        <f>BYR!C116</f>
        <v>Water resources IFRS16 RCV adjustment - BY Adjustment at 2017-18 FYA CPIH deflated price base</v>
      </c>
      <c r="D116" t="str">
        <f>BYR!D116</f>
        <v>£m</v>
      </c>
      <c r="E116" t="str">
        <f>BYR!E116</f>
        <v>Price Review 2019</v>
      </c>
      <c r="F116" s="207"/>
      <c r="G116" s="207"/>
      <c r="H116" s="237"/>
      <c r="I116" s="237"/>
      <c r="J116" s="236"/>
    </row>
    <row r="117" spans="1:10">
      <c r="A117" t="str">
        <f>BYR!A117</f>
        <v>SVE</v>
      </c>
      <c r="B117" t="str">
        <f>BYR!B117</f>
        <v>C_APP8022WN_PR19PD016</v>
      </c>
      <c r="C117" t="str">
        <f>BYR!C117</f>
        <v>Water network plus IFRS16 RCV adjustment - BY Adjustment at 2017-18 FYA CPIH deflated price base</v>
      </c>
      <c r="D117" t="str">
        <f>BYR!D117</f>
        <v>£m</v>
      </c>
      <c r="E117" t="str">
        <f>BYR!E117</f>
        <v>Price Review 2019</v>
      </c>
      <c r="F117" s="207"/>
      <c r="G117" s="207"/>
      <c r="H117" s="237"/>
      <c r="I117" s="237"/>
      <c r="J117" s="236"/>
    </row>
    <row r="118" spans="1:10">
      <c r="A118" t="str">
        <f>BYR!A118</f>
        <v>SVE</v>
      </c>
      <c r="B118" t="str">
        <f>BYR!B118</f>
        <v>C_APP8022WWN_PR19PD016</v>
      </c>
      <c r="C118" t="str">
        <f>BYR!C118</f>
        <v>Wastewater network plus IFRS16 RCV adjustment - BY Adjustment at 2017-18 FYA CPIH deflated price base</v>
      </c>
      <c r="D118" t="str">
        <f>BYR!D118</f>
        <v>£m</v>
      </c>
      <c r="E118" t="str">
        <f>BYR!E118</f>
        <v>Price Review 2019</v>
      </c>
      <c r="F118" s="207"/>
      <c r="G118" s="207"/>
      <c r="H118" s="237"/>
      <c r="I118" s="237"/>
      <c r="J118" s="236"/>
    </row>
    <row r="119" spans="1:10">
      <c r="A119" t="str">
        <f>BYR!A119</f>
        <v>SVE</v>
      </c>
      <c r="B119" t="str">
        <f>BYR!B119</f>
        <v>C_APP8022BIO_PR19PD016</v>
      </c>
      <c r="C119" t="str">
        <f>BYR!C119</f>
        <v>Bioresources IFRS16 RCV adjustment - BY Adjustment at 2017-18 FYA CPIH deflated price base</v>
      </c>
      <c r="D119" t="str">
        <f>BYR!D119</f>
        <v>£m</v>
      </c>
      <c r="E119" t="str">
        <f>BYR!E119</f>
        <v>Price Review 2019</v>
      </c>
      <c r="F119" s="207"/>
      <c r="G119" s="207"/>
      <c r="H119" s="237"/>
      <c r="I119" s="237"/>
      <c r="J119" s="236"/>
    </row>
    <row r="120" spans="1:10">
      <c r="A120" t="str">
        <f>BYR!A120</f>
        <v>SVE</v>
      </c>
      <c r="B120" t="str">
        <f>BYR!B120</f>
        <v>C_APP8022DMMY_PR19PD016</v>
      </c>
      <c r="C120" t="str">
        <f>BYR!C120</f>
        <v>Dummy IFRS16 RCV adjustment - BY adjustment at 2017-18 FYA CPIH deflated price base</v>
      </c>
      <c r="D120" t="str">
        <f>BYR!D120</f>
        <v>£m</v>
      </c>
      <c r="E120" t="str">
        <f>BYR!E120</f>
        <v>Price Review 2019</v>
      </c>
      <c r="F120" s="207"/>
      <c r="G120" s="207"/>
      <c r="H120" s="237"/>
      <c r="I120" s="237"/>
      <c r="J120" s="236"/>
    </row>
    <row r="121" spans="1:10">
      <c r="A121" t="str">
        <f>BYR!A121</f>
        <v>SWB</v>
      </c>
      <c r="B121" t="str">
        <f>BYR!B121</f>
        <v>C_APP27048_PR19PD016</v>
      </c>
      <c r="C121" t="str">
        <f>BYR!C121</f>
        <v>ODI end of period RCV adjustment ~ Water resources at 2017-18 FYA CPIH deflated price base - BY Adjustment</v>
      </c>
      <c r="D121" t="str">
        <f>BYR!D121</f>
        <v>£m</v>
      </c>
      <c r="E121" t="str">
        <f>BYR!E121</f>
        <v>Price Review 2019</v>
      </c>
      <c r="F121" s="207"/>
      <c r="G121" s="207"/>
      <c r="H121" s="237"/>
      <c r="I121" s="237"/>
      <c r="J121" s="236"/>
    </row>
    <row r="122" spans="1:10">
      <c r="A122" t="str">
        <f>BYR!A122</f>
        <v>SWB</v>
      </c>
      <c r="B122" t="str">
        <f>BYR!B122</f>
        <v>C_APP27049_PR19PD016</v>
      </c>
      <c r="C122" t="str">
        <f>BYR!C122</f>
        <v>ODI end of period RCV adjustment  ~ Water network plus at 2017-18 FYA CPIH deflated price base - BY Adjustment</v>
      </c>
      <c r="D122" t="str">
        <f>BYR!D122</f>
        <v>£m</v>
      </c>
      <c r="E122" t="str">
        <f>BYR!E122</f>
        <v>Price Review 2019</v>
      </c>
      <c r="F122" s="207"/>
      <c r="G122" s="207"/>
      <c r="H122" s="237"/>
      <c r="I122" s="237"/>
      <c r="J122" s="236"/>
    </row>
    <row r="123" spans="1:10">
      <c r="A123" t="str">
        <f>BYR!A123</f>
        <v>SWB</v>
      </c>
      <c r="B123" t="str">
        <f>BYR!B123</f>
        <v>C_APP27050_PR19PD016</v>
      </c>
      <c r="C123" t="str">
        <f>BYR!C123</f>
        <v>ODI end of period RCV adjustment ~ Wastewater network plus - BY Adjustment at 2017-18 FYA CPIH deflated price base</v>
      </c>
      <c r="D123" t="str">
        <f>BYR!D123</f>
        <v>£m</v>
      </c>
      <c r="E123" t="str">
        <f>BYR!E123</f>
        <v>Price Review 2019</v>
      </c>
      <c r="F123" s="207"/>
      <c r="G123" s="207"/>
      <c r="H123" s="237"/>
      <c r="I123" s="237"/>
      <c r="J123" s="236"/>
    </row>
    <row r="124" spans="1:10">
      <c r="A124" t="str">
        <f>BYR!A124</f>
        <v>SWB</v>
      </c>
      <c r="B124" t="str">
        <f>BYR!B124</f>
        <v>C_APP27051_PR19PD016</v>
      </c>
      <c r="C124" t="str">
        <f>BYR!C124</f>
        <v>ODI end of period RCV adjustment  ~ Thames Tideway at 2017-18 FYA CPIH deflated price base - BY Adjustment</v>
      </c>
      <c r="D124" t="str">
        <f>BYR!D124</f>
        <v>£m</v>
      </c>
      <c r="E124" t="str">
        <f>BYR!E124</f>
        <v>Price Review 2019</v>
      </c>
      <c r="F124" s="207"/>
      <c r="G124" s="207"/>
      <c r="H124" s="237"/>
      <c r="I124" s="237"/>
      <c r="J124" s="236"/>
    </row>
    <row r="125" spans="1:10">
      <c r="A125" t="str">
        <f>BYR!A125</f>
        <v>SWB</v>
      </c>
      <c r="B125" t="str">
        <f>BYR!B125</f>
        <v>C_WS15027_PR19PD016</v>
      </c>
      <c r="C125" t="str">
        <f>BYR!C125</f>
        <v>Water: Totex menu RCV adjustment at 2017-18 FYA CPIH deflated price base - BY Adjustment</v>
      </c>
      <c r="D125" t="str">
        <f>BYR!D125</f>
        <v>£m</v>
      </c>
      <c r="E125" t="str">
        <f>BYR!E125</f>
        <v>Price Review 2019</v>
      </c>
      <c r="F125" s="207"/>
      <c r="G125" s="207"/>
      <c r="H125" s="237"/>
      <c r="I125" s="237"/>
      <c r="J125" s="236"/>
    </row>
    <row r="126" spans="1:10">
      <c r="A126" t="str">
        <f>BYR!A126</f>
        <v>SWB</v>
      </c>
      <c r="B126" t="str">
        <f>BYR!B126</f>
        <v>C_WWS15022_PR19PD016</v>
      </c>
      <c r="C126" t="str">
        <f>BYR!C126</f>
        <v>Wastewater: Totex menu RCV adjustment - BY adjustment at 2017-18 FYA CPIH deflated price base</v>
      </c>
      <c r="D126" t="str">
        <f>BYR!D126</f>
        <v>£m</v>
      </c>
      <c r="E126" t="str">
        <f>BYR!E126</f>
        <v>Price Review 2019</v>
      </c>
      <c r="F126" s="207"/>
      <c r="G126" s="207"/>
      <c r="H126" s="237"/>
      <c r="I126" s="237"/>
      <c r="J126" s="236"/>
    </row>
    <row r="127" spans="1:10">
      <c r="A127" t="str">
        <f>BYR!A127</f>
        <v>SWB</v>
      </c>
      <c r="B127" t="str">
        <f>BYR!B127</f>
        <v>C_WWS15022DMMY_PR19PD016</v>
      </c>
      <c r="C127" t="str">
        <f>BYR!C127</f>
        <v>Dummy ~ Totex menu RCV adjustment at 2017-18 FYA CPIH deflated price base - BY Adjustment</v>
      </c>
      <c r="D127" t="str">
        <f>BYR!D127</f>
        <v>£m</v>
      </c>
      <c r="E127" t="str">
        <f>BYR!E127</f>
        <v>Price Review 2019</v>
      </c>
      <c r="F127" s="207"/>
      <c r="G127" s="207"/>
      <c r="H127" s="237"/>
      <c r="I127" s="237"/>
      <c r="J127" s="236"/>
    </row>
    <row r="128" spans="1:10">
      <c r="A128" t="str">
        <f>BYR!A128</f>
        <v>SWB</v>
      </c>
      <c r="B128" t="str">
        <f>BYR!B128</f>
        <v>C_A7011W_PR19PD016</v>
      </c>
      <c r="C128" t="str">
        <f>BYR!C128</f>
        <v>Water ~ NPV effect of 50% of proceeds from disposals of interest in land at 2017-18 FYA CPIH deflated price base - BY Adjustment</v>
      </c>
      <c r="D128" t="str">
        <f>BYR!D128</f>
        <v>£m</v>
      </c>
      <c r="E128" t="str">
        <f>BYR!E128</f>
        <v>Price Review 2019</v>
      </c>
      <c r="F128" s="207"/>
      <c r="G128" s="207"/>
      <c r="H128" s="237"/>
      <c r="I128" s="237"/>
      <c r="J128" s="236"/>
    </row>
    <row r="129" spans="1:10">
      <c r="A129" t="str">
        <f>BYR!A129</f>
        <v>SWB</v>
      </c>
      <c r="B129" t="str">
        <f>BYR!B129</f>
        <v>C_A7011WW_PR19PD016</v>
      </c>
      <c r="C129" t="str">
        <f>BYR!C129</f>
        <v>Wastewater ~ NPV effect of 50% of proceeds from disposals of interest in land - BY Adjustment at 2017-18 FYA CPIH deflated price base</v>
      </c>
      <c r="D129" t="str">
        <f>BYR!D129</f>
        <v>£m</v>
      </c>
      <c r="E129" t="str">
        <f>BYR!E129</f>
        <v>Price Review 2019</v>
      </c>
      <c r="F129" s="207"/>
      <c r="G129" s="207"/>
      <c r="H129" s="237"/>
      <c r="I129" s="237"/>
      <c r="J129" s="236"/>
    </row>
    <row r="130" spans="1:10">
      <c r="A130" t="str">
        <f>BYR!A130</f>
        <v>SWB</v>
      </c>
      <c r="B130" t="str">
        <f>BYR!B130</f>
        <v>C_A7011DMMY_PR19PD016</v>
      </c>
      <c r="C130" t="str">
        <f>BYR!C130</f>
        <v>Dummy: NPV effect of 100% of proceeds from disposals of interest in land at 2017-18 FYA CPIH deflated price base - BY Adjustment</v>
      </c>
      <c r="D130" t="str">
        <f>BYR!D130</f>
        <v>£m</v>
      </c>
      <c r="E130" t="str">
        <f>BYR!E130</f>
        <v>Price Review 2019</v>
      </c>
      <c r="F130" s="207"/>
      <c r="G130" s="207"/>
      <c r="H130" s="237"/>
      <c r="I130" s="237"/>
      <c r="J130" s="236"/>
    </row>
    <row r="131" spans="1:10">
      <c r="A131" t="str">
        <f>BYR!A131</f>
        <v>SWB</v>
      </c>
      <c r="B131" t="str">
        <f>BYR!B131</f>
        <v>C402_PR19PD016</v>
      </c>
      <c r="C131" t="str">
        <f>BYR!C131</f>
        <v>2019-20 RPI-CPIH wedge adjustment at 2017-18 FYA CPIH prices - WR</v>
      </c>
      <c r="D131" t="str">
        <f>BYR!D131</f>
        <v>£m</v>
      </c>
      <c r="E131" t="str">
        <f>BYR!E131</f>
        <v>Price Review 2019</v>
      </c>
      <c r="F131" s="207"/>
      <c r="G131" s="207"/>
      <c r="H131" s="237"/>
      <c r="I131" s="237"/>
      <c r="J131" s="236"/>
    </row>
    <row r="132" spans="1:10">
      <c r="A132" t="str">
        <f>BYR!A132</f>
        <v>SWB</v>
      </c>
      <c r="B132" t="str">
        <f>BYR!B132</f>
        <v>C403_PR19PD016</v>
      </c>
      <c r="C132" t="str">
        <f>BYR!C132</f>
        <v>2019-20 RPI-CPIH wedge adjustment at 2017-18 FYA CPIH prices - WN</v>
      </c>
      <c r="D132" t="str">
        <f>BYR!D132</f>
        <v>£m</v>
      </c>
      <c r="E132" t="str">
        <f>BYR!E132</f>
        <v>Price Review 2019</v>
      </c>
      <c r="F132" s="207"/>
      <c r="G132" s="207"/>
      <c r="H132" s="237"/>
      <c r="I132" s="237"/>
      <c r="J132" s="236"/>
    </row>
    <row r="133" spans="1:10">
      <c r="A133" t="str">
        <f>BYR!A133</f>
        <v>SWB</v>
      </c>
      <c r="B133" t="str">
        <f>BYR!B133</f>
        <v>C412_PR19PD016</v>
      </c>
      <c r="C133" t="str">
        <f>BYR!C133</f>
        <v>2019-20 RPI-CPIH wedge adjustment at 2017-18 FYA CPIH prices - WWN</v>
      </c>
      <c r="D133" t="str">
        <f>BYR!D133</f>
        <v>£m</v>
      </c>
      <c r="E133" t="str">
        <f>BYR!E133</f>
        <v>Price Review 2019</v>
      </c>
      <c r="F133" s="207"/>
      <c r="G133" s="207"/>
      <c r="H133" s="237"/>
      <c r="I133" s="237"/>
      <c r="J133" s="236"/>
    </row>
    <row r="134" spans="1:10">
      <c r="A134" t="str">
        <f>BYR!A134</f>
        <v>SWB</v>
      </c>
      <c r="B134" t="str">
        <f>BYR!B134</f>
        <v>C413_PR19PD016</v>
      </c>
      <c r="C134" t="str">
        <f>BYR!C134</f>
        <v>2019-20 RPI-CPIH wedge adjustment at 2017-18 FYA CPIH prices - BR</v>
      </c>
      <c r="D134" t="str">
        <f>BYR!D134</f>
        <v>£m</v>
      </c>
      <c r="E134" t="str">
        <f>BYR!E134</f>
        <v>Price Review 2019</v>
      </c>
      <c r="F134" s="207"/>
      <c r="G134" s="207"/>
      <c r="H134" s="237"/>
      <c r="I134" s="237"/>
      <c r="J134" s="236"/>
    </row>
    <row r="135" spans="1:10">
      <c r="A135" t="str">
        <f>BYR!A135</f>
        <v>SWB</v>
      </c>
      <c r="B135" t="str">
        <f>BYR!B135</f>
        <v>C422_PR19PD016</v>
      </c>
      <c r="C135" t="str">
        <f>BYR!C135</f>
        <v>2019-20 RPI-CPIH wedge adjustment at 2017-18 FYA CPIH prices - Dummy</v>
      </c>
      <c r="D135" t="str">
        <f>BYR!D135</f>
        <v>£m</v>
      </c>
      <c r="E135" t="str">
        <f>BYR!E135</f>
        <v>Price Review 2019</v>
      </c>
      <c r="F135" s="207"/>
      <c r="G135" s="207"/>
      <c r="H135" s="237"/>
      <c r="I135" s="237"/>
      <c r="J135" s="236"/>
    </row>
    <row r="136" spans="1:10">
      <c r="A136" t="str">
        <f>BYR!A136</f>
        <v>SWB</v>
      </c>
      <c r="B136" t="str">
        <f>BYR!B136</f>
        <v>C030_PR19PD016</v>
      </c>
      <c r="C136" t="str">
        <f>BYR!C136</f>
        <v>Water ~ Other adjustment to wholesale RCV - Difference at 2017-18 FYA CPIH deflated price base - BY Adjustment</v>
      </c>
      <c r="D136" t="str">
        <f>BYR!D136</f>
        <v>£m</v>
      </c>
      <c r="E136" t="str">
        <f>BYR!E136</f>
        <v>Price Review 2019</v>
      </c>
      <c r="F136" s="207"/>
      <c r="G136" s="207"/>
      <c r="H136" s="237"/>
      <c r="I136" s="237"/>
      <c r="J136" s="236"/>
    </row>
    <row r="137" spans="1:10">
      <c r="A137" t="str">
        <f>BYR!A137</f>
        <v>SWB</v>
      </c>
      <c r="B137" t="str">
        <f>BYR!B137</f>
        <v>C040_PR19PD016</v>
      </c>
      <c r="C137" t="str">
        <f>BYR!C137</f>
        <v>Wastewater ~ Other adjustment to wholesale RCV - BY Adjustment at 2017-18 FYA CPIH deflated price base</v>
      </c>
      <c r="D137" t="str">
        <f>BYR!D137</f>
        <v>£m</v>
      </c>
      <c r="E137" t="str">
        <f>BYR!E137</f>
        <v>Price Review 2019</v>
      </c>
      <c r="F137" s="207"/>
      <c r="G137" s="207"/>
      <c r="H137" s="237"/>
      <c r="I137" s="237"/>
      <c r="J137" s="236"/>
    </row>
    <row r="138" spans="1:10">
      <c r="A138" t="str">
        <f>BYR!A138</f>
        <v>SWB</v>
      </c>
      <c r="B138" t="str">
        <f>BYR!B138</f>
        <v>C050_PR19PD016</v>
      </c>
      <c r="C138" t="str">
        <f>BYR!C138</f>
        <v>Dummy other RCV adjustment at 2017-18 FYA CPIH deflated price base - BY Adjustment</v>
      </c>
      <c r="D138" t="str">
        <f>BYR!D138</f>
        <v>£m</v>
      </c>
      <c r="E138" t="str">
        <f>BYR!E138</f>
        <v>Price Review 2019</v>
      </c>
      <c r="F138" s="207"/>
      <c r="G138" s="207"/>
      <c r="H138" s="237"/>
      <c r="I138" s="237"/>
      <c r="J138" s="236"/>
    </row>
    <row r="139" spans="1:10">
      <c r="A139" t="str">
        <f>BYR!A139</f>
        <v>SWB</v>
      </c>
      <c r="B139" t="str">
        <f>BYR!B139</f>
        <v>C_APP8022WR_PR19PD016</v>
      </c>
      <c r="C139" t="str">
        <f>BYR!C139</f>
        <v>Water resources IFRS16 RCV adjustment - BY Adjustment at 2017-18 FYA CPIH deflated price base</v>
      </c>
      <c r="D139" t="str">
        <f>BYR!D139</f>
        <v>£m</v>
      </c>
      <c r="E139" t="str">
        <f>BYR!E139</f>
        <v>Price Review 2019</v>
      </c>
      <c r="F139" s="207"/>
      <c r="G139" s="207"/>
      <c r="H139" s="237"/>
      <c r="I139" s="237"/>
      <c r="J139" s="236"/>
    </row>
    <row r="140" spans="1:10">
      <c r="A140" t="str">
        <f>BYR!A140</f>
        <v>SWB</v>
      </c>
      <c r="B140" t="str">
        <f>BYR!B140</f>
        <v>C_APP8022WN_PR19PD016</v>
      </c>
      <c r="C140" t="str">
        <f>BYR!C140</f>
        <v>Water network plus IFRS16 RCV adjustment - BY Adjustment at 2017-18 FYA CPIH deflated price base</v>
      </c>
      <c r="D140" t="str">
        <f>BYR!D140</f>
        <v>£m</v>
      </c>
      <c r="E140" t="str">
        <f>BYR!E140</f>
        <v>Price Review 2019</v>
      </c>
      <c r="F140" s="207"/>
      <c r="G140" s="207"/>
      <c r="H140" s="237"/>
      <c r="I140" s="237"/>
      <c r="J140" s="236"/>
    </row>
    <row r="141" spans="1:10">
      <c r="A141" t="str">
        <f>BYR!A141</f>
        <v>SWB</v>
      </c>
      <c r="B141" t="str">
        <f>BYR!B141</f>
        <v>C_APP8022WWN_PR19PD016</v>
      </c>
      <c r="C141" t="str">
        <f>BYR!C141</f>
        <v>Wastewater network plus IFRS16 RCV adjustment - BY Adjustment at 2017-18 FYA CPIH deflated price base</v>
      </c>
      <c r="D141" t="str">
        <f>BYR!D141</f>
        <v>£m</v>
      </c>
      <c r="E141" t="str">
        <f>BYR!E141</f>
        <v>Price Review 2019</v>
      </c>
      <c r="F141" s="207"/>
      <c r="G141" s="207"/>
      <c r="H141" s="237"/>
      <c r="I141" s="237"/>
      <c r="J141" s="236"/>
    </row>
    <row r="142" spans="1:10">
      <c r="A142" t="str">
        <f>BYR!A142</f>
        <v>SWB</v>
      </c>
      <c r="B142" t="str">
        <f>BYR!B142</f>
        <v>C_APP8022BIO_PR19PD016</v>
      </c>
      <c r="C142" t="str">
        <f>BYR!C142</f>
        <v>Bioresources IFRS16 RCV adjustment - BY Adjustment at 2017-18 FYA CPIH deflated price base</v>
      </c>
      <c r="D142" t="str">
        <f>BYR!D142</f>
        <v>£m</v>
      </c>
      <c r="E142" t="str">
        <f>BYR!E142</f>
        <v>Price Review 2019</v>
      </c>
      <c r="F142" s="207"/>
      <c r="G142" s="207"/>
      <c r="H142" s="237"/>
      <c r="I142" s="237"/>
      <c r="J142" s="236"/>
    </row>
    <row r="143" spans="1:10">
      <c r="A143" t="str">
        <f>BYR!A143</f>
        <v>SWB</v>
      </c>
      <c r="B143" t="str">
        <f>BYR!B143</f>
        <v>C_APP8022DMMY_PR19PD016</v>
      </c>
      <c r="C143" t="str">
        <f>BYR!C143</f>
        <v>Dummy IFRS16 RCV adjustment - BY adjustment at 2017-18 FYA CPIH deflated price base</v>
      </c>
      <c r="D143" t="str">
        <f>BYR!D143</f>
        <v>£m</v>
      </c>
      <c r="E143" t="str">
        <f>BYR!E143</f>
        <v>Price Review 2019</v>
      </c>
      <c r="F143" s="207"/>
      <c r="G143" s="207"/>
      <c r="H143" s="237"/>
      <c r="I143" s="237"/>
      <c r="J143" s="236"/>
    </row>
    <row r="144" spans="1:10">
      <c r="A144" t="str">
        <f>BYR!A144</f>
        <v>SWT</v>
      </c>
      <c r="B144" t="str">
        <f>BYR!B144</f>
        <v>C_APP27048_PR19PD016</v>
      </c>
      <c r="C144" t="str">
        <f>BYR!C144</f>
        <v>ODI end of period RCV adjustment ~ Water resources at 2017-18 FYA CPIH deflated price base - BY Adjustment</v>
      </c>
      <c r="D144" t="str">
        <f>BYR!D144</f>
        <v>£m</v>
      </c>
      <c r="E144" t="str">
        <f>BYR!E144</f>
        <v>Price Review 2019</v>
      </c>
      <c r="F144" s="207"/>
      <c r="G144" s="207"/>
      <c r="H144" s="237"/>
      <c r="I144" s="237"/>
      <c r="J144" s="236"/>
    </row>
    <row r="145" spans="1:10">
      <c r="A145" t="str">
        <f>BYR!A145</f>
        <v>SWT</v>
      </c>
      <c r="B145" t="str">
        <f>BYR!B145</f>
        <v>C_APP27049_PR19PD016</v>
      </c>
      <c r="C145" t="str">
        <f>BYR!C145</f>
        <v>ODI end of period RCV adjustment  ~ Water network plus at 2017-18 FYA CPIH deflated price base - BY Adjustment</v>
      </c>
      <c r="D145" t="str">
        <f>BYR!D145</f>
        <v>£m</v>
      </c>
      <c r="E145" t="str">
        <f>BYR!E145</f>
        <v>Price Review 2019</v>
      </c>
      <c r="F145" s="207"/>
      <c r="G145" s="207"/>
      <c r="H145" s="237"/>
      <c r="I145" s="237"/>
      <c r="J145" s="236"/>
    </row>
    <row r="146" spans="1:10">
      <c r="A146" t="str">
        <f>BYR!A146</f>
        <v>SWT</v>
      </c>
      <c r="B146" t="str">
        <f>BYR!B146</f>
        <v>C_APP27050_PR19PD016</v>
      </c>
      <c r="C146" t="str">
        <f>BYR!C146</f>
        <v>ODI end of period RCV adjustment ~ Wastewater network plus - BY Adjustment at 2017-18 FYA CPIH deflated price base</v>
      </c>
      <c r="D146" t="str">
        <f>BYR!D146</f>
        <v>£m</v>
      </c>
      <c r="E146" t="str">
        <f>BYR!E146</f>
        <v>Price Review 2019</v>
      </c>
      <c r="F146" s="207"/>
      <c r="G146" s="207"/>
      <c r="H146" s="237"/>
      <c r="I146" s="237"/>
      <c r="J146" s="236"/>
    </row>
    <row r="147" spans="1:10">
      <c r="A147" t="str">
        <f>BYR!A147</f>
        <v>SWT</v>
      </c>
      <c r="B147" t="str">
        <f>BYR!B147</f>
        <v>C_APP27051_PR19PD016</v>
      </c>
      <c r="C147" t="str">
        <f>BYR!C147</f>
        <v>ODI end of period RCV adjustment  ~ Thames Tideway at 2017-18 FYA CPIH deflated price base - BY Adjustment</v>
      </c>
      <c r="D147" t="str">
        <f>BYR!D147</f>
        <v>£m</v>
      </c>
      <c r="E147" t="str">
        <f>BYR!E147</f>
        <v>Price Review 2019</v>
      </c>
      <c r="F147" s="207"/>
      <c r="G147" s="207"/>
      <c r="H147" s="237"/>
      <c r="I147" s="237"/>
      <c r="J147" s="236"/>
    </row>
    <row r="148" spans="1:10">
      <c r="A148" t="str">
        <f>BYR!A148</f>
        <v>SWT</v>
      </c>
      <c r="B148" t="str">
        <f>BYR!B148</f>
        <v>C_WS15027_PR19PD016</v>
      </c>
      <c r="C148" t="str">
        <f>BYR!C148</f>
        <v>Water: Totex menu RCV adjustment at 2017-18 FYA CPIH deflated price base - BY Adjustment</v>
      </c>
      <c r="D148" t="str">
        <f>BYR!D148</f>
        <v>£m</v>
      </c>
      <c r="E148" t="str">
        <f>BYR!E148</f>
        <v>Price Review 2019</v>
      </c>
      <c r="F148" s="207"/>
      <c r="G148" s="207"/>
      <c r="H148" s="237"/>
      <c r="I148" s="237"/>
      <c r="J148" s="236"/>
    </row>
    <row r="149" spans="1:10">
      <c r="A149" t="str">
        <f>BYR!A149</f>
        <v>SWT</v>
      </c>
      <c r="B149" t="str">
        <f>BYR!B149</f>
        <v>C_WWS15022_PR19PD016</v>
      </c>
      <c r="C149" t="str">
        <f>BYR!C149</f>
        <v>Wastewater: Totex menu RCV adjustment - BY adjustment at 2017-18 FYA CPIH deflated price base</v>
      </c>
      <c r="D149" t="str">
        <f>BYR!D149</f>
        <v>£m</v>
      </c>
      <c r="E149" t="str">
        <f>BYR!E149</f>
        <v>Price Review 2019</v>
      </c>
      <c r="F149" s="207"/>
      <c r="G149" s="207"/>
      <c r="H149" s="237"/>
      <c r="I149" s="237"/>
      <c r="J149" s="236"/>
    </row>
    <row r="150" spans="1:10">
      <c r="A150" t="str">
        <f>BYR!A150</f>
        <v>SWT</v>
      </c>
      <c r="B150" t="str">
        <f>BYR!B150</f>
        <v>C_WWS15022DMMY_PR19PD016</v>
      </c>
      <c r="C150" t="str">
        <f>BYR!C150</f>
        <v>Dummy ~ Totex menu RCV adjustment at 2017-18 FYA CPIH deflated price base - BY Adjustment</v>
      </c>
      <c r="D150" t="str">
        <f>BYR!D150</f>
        <v>£m</v>
      </c>
      <c r="E150" t="str">
        <f>BYR!E150</f>
        <v>Price Review 2019</v>
      </c>
      <c r="F150" s="207"/>
      <c r="G150" s="207"/>
      <c r="H150" s="237"/>
      <c r="I150" s="237"/>
      <c r="J150" s="236"/>
    </row>
    <row r="151" spans="1:10">
      <c r="A151" t="str">
        <f>BYR!A151</f>
        <v>SWT</v>
      </c>
      <c r="B151" t="str">
        <f>BYR!B151</f>
        <v>C_A7011W_PR19PD016</v>
      </c>
      <c r="C151" t="str">
        <f>BYR!C151</f>
        <v>Water ~ NPV effect of 50% of proceeds from disposals of interest in land at 2017-18 FYA CPIH deflated price base - BY Adjustment</v>
      </c>
      <c r="D151" t="str">
        <f>BYR!D151</f>
        <v>£m</v>
      </c>
      <c r="E151" t="str">
        <f>BYR!E151</f>
        <v>Price Review 2019</v>
      </c>
      <c r="F151" s="207"/>
      <c r="G151" s="207"/>
      <c r="H151" s="237"/>
      <c r="I151" s="237"/>
      <c r="J151" s="236"/>
    </row>
    <row r="152" spans="1:10">
      <c r="A152" t="str">
        <f>BYR!A152</f>
        <v>SWT</v>
      </c>
      <c r="B152" t="str">
        <f>BYR!B152</f>
        <v>C_A7011WW_PR19PD016</v>
      </c>
      <c r="C152" t="str">
        <f>BYR!C152</f>
        <v>Wastewater ~ NPV effect of 50% of proceeds from disposals of interest in land - BY Adjustment at 2017-18 FYA CPIH deflated price base</v>
      </c>
      <c r="D152" t="str">
        <f>BYR!D152</f>
        <v>£m</v>
      </c>
      <c r="E152" t="str">
        <f>BYR!E152</f>
        <v>Price Review 2019</v>
      </c>
      <c r="F152" s="207"/>
      <c r="G152" s="207"/>
      <c r="H152" s="237"/>
      <c r="I152" s="237"/>
      <c r="J152" s="236"/>
    </row>
    <row r="153" spans="1:10">
      <c r="A153" t="str">
        <f>BYR!A153</f>
        <v>SWT</v>
      </c>
      <c r="B153" t="str">
        <f>BYR!B153</f>
        <v>C_A7011DMMY_PR19PD016</v>
      </c>
      <c r="C153" t="str">
        <f>BYR!C153</f>
        <v>Dummy: NPV effect of 100% of proceeds from disposals of interest in land at 2017-18 FYA CPIH deflated price base - BY Adjustment</v>
      </c>
      <c r="D153" t="str">
        <f>BYR!D153</f>
        <v>£m</v>
      </c>
      <c r="E153" t="str">
        <f>BYR!E153</f>
        <v>Price Review 2019</v>
      </c>
      <c r="F153" s="207"/>
      <c r="G153" s="207"/>
      <c r="H153" s="237"/>
      <c r="I153" s="237"/>
      <c r="J153" s="236"/>
    </row>
    <row r="154" spans="1:10">
      <c r="A154" t="str">
        <f>BYR!A154</f>
        <v>SWT</v>
      </c>
      <c r="B154" t="str">
        <f>BYR!B154</f>
        <v>C402_PR19PD016</v>
      </c>
      <c r="C154" t="str">
        <f>BYR!C154</f>
        <v>2019-20 RPI-CPIH wedge adjustment at 2017-18 FYA CPIH prices - WR</v>
      </c>
      <c r="D154" t="str">
        <f>BYR!D154</f>
        <v>£m</v>
      </c>
      <c r="E154" t="str">
        <f>BYR!E154</f>
        <v>Price Review 2019</v>
      </c>
      <c r="F154" s="207"/>
      <c r="G154" s="207"/>
      <c r="H154" s="237"/>
      <c r="I154" s="237"/>
      <c r="J154" s="236"/>
    </row>
    <row r="155" spans="1:10">
      <c r="A155" t="str">
        <f>BYR!A155</f>
        <v>SWT</v>
      </c>
      <c r="B155" t="str">
        <f>BYR!B155</f>
        <v>C403_PR19PD016</v>
      </c>
      <c r="C155" t="str">
        <f>BYR!C155</f>
        <v>2019-20 RPI-CPIH wedge adjustment at 2017-18 FYA CPIH prices - WN</v>
      </c>
      <c r="D155" t="str">
        <f>BYR!D155</f>
        <v>£m</v>
      </c>
      <c r="E155" t="str">
        <f>BYR!E155</f>
        <v>Price Review 2019</v>
      </c>
      <c r="F155" s="207"/>
      <c r="G155" s="207"/>
      <c r="H155" s="237"/>
      <c r="I155" s="237"/>
      <c r="J155" s="236"/>
    </row>
    <row r="156" spans="1:10">
      <c r="A156" t="str">
        <f>BYR!A156</f>
        <v>SWT</v>
      </c>
      <c r="B156" t="str">
        <f>BYR!B156</f>
        <v>C412_PR19PD016</v>
      </c>
      <c r="C156" t="str">
        <f>BYR!C156</f>
        <v>2019-20 RPI-CPIH wedge adjustment at 2017-18 FYA CPIH prices - WWN</v>
      </c>
      <c r="D156" t="str">
        <f>BYR!D156</f>
        <v>£m</v>
      </c>
      <c r="E156" t="str">
        <f>BYR!E156</f>
        <v>Price Review 2019</v>
      </c>
      <c r="F156" s="207"/>
      <c r="G156" s="207"/>
      <c r="H156" s="237"/>
      <c r="I156" s="237"/>
      <c r="J156" s="236"/>
    </row>
    <row r="157" spans="1:10">
      <c r="A157" t="str">
        <f>BYR!A157</f>
        <v>SWT</v>
      </c>
      <c r="B157" t="str">
        <f>BYR!B157</f>
        <v>C413_PR19PD016</v>
      </c>
      <c r="C157" t="str">
        <f>BYR!C157</f>
        <v>2019-20 RPI-CPIH wedge adjustment at 2017-18 FYA CPIH prices - BR</v>
      </c>
      <c r="D157" t="str">
        <f>BYR!D157</f>
        <v>£m</v>
      </c>
      <c r="E157" t="str">
        <f>BYR!E157</f>
        <v>Price Review 2019</v>
      </c>
      <c r="F157" s="207"/>
      <c r="G157" s="207"/>
      <c r="H157" s="237"/>
      <c r="I157" s="237"/>
      <c r="J157" s="236"/>
    </row>
    <row r="158" spans="1:10">
      <c r="A158" t="str">
        <f>BYR!A158</f>
        <v>SWT</v>
      </c>
      <c r="B158" t="str">
        <f>BYR!B158</f>
        <v>C422_PR19PD016</v>
      </c>
      <c r="C158" t="str">
        <f>BYR!C158</f>
        <v>2019-20 RPI-CPIH wedge adjustment at 2017-18 FYA CPIH prices - Dummy</v>
      </c>
      <c r="D158" t="str">
        <f>BYR!D158</f>
        <v>£m</v>
      </c>
      <c r="E158" t="str">
        <f>BYR!E158</f>
        <v>Price Review 2019</v>
      </c>
      <c r="F158" s="207"/>
      <c r="G158" s="207"/>
      <c r="H158" s="237"/>
      <c r="I158" s="237"/>
      <c r="J158" s="236"/>
    </row>
    <row r="159" spans="1:10">
      <c r="A159" t="str">
        <f>BYR!A159</f>
        <v>SWT</v>
      </c>
      <c r="B159" t="str">
        <f>BYR!B159</f>
        <v>C030_PR19PD016</v>
      </c>
      <c r="C159" t="str">
        <f>BYR!C159</f>
        <v>Water ~ Other adjustment to wholesale RCV - Difference at 2017-18 FYA CPIH deflated price base - BY Adjustment</v>
      </c>
      <c r="D159" t="str">
        <f>BYR!D159</f>
        <v>£m</v>
      </c>
      <c r="E159" t="str">
        <f>BYR!E159</f>
        <v>Price Review 2019</v>
      </c>
      <c r="F159" s="207"/>
      <c r="G159" s="207"/>
      <c r="H159" s="237"/>
      <c r="I159" s="237"/>
      <c r="J159" s="236"/>
    </row>
    <row r="160" spans="1:10">
      <c r="A160" t="str">
        <f>BYR!A160</f>
        <v>SWT</v>
      </c>
      <c r="B160" t="str">
        <f>BYR!B160</f>
        <v>C040_PR19PD016</v>
      </c>
      <c r="C160" t="str">
        <f>BYR!C160</f>
        <v>Wastewater ~ Other adjustment to wholesale RCV - BY Adjustment at 2017-18 FYA CPIH deflated price base</v>
      </c>
      <c r="D160" t="str">
        <f>BYR!D160</f>
        <v>£m</v>
      </c>
      <c r="E160" t="str">
        <f>BYR!E160</f>
        <v>Price Review 2019</v>
      </c>
      <c r="F160" s="207"/>
      <c r="G160" s="207"/>
      <c r="H160" s="237"/>
      <c r="I160" s="237"/>
      <c r="J160" s="236"/>
    </row>
    <row r="161" spans="1:10">
      <c r="A161" t="str">
        <f>BYR!A161</f>
        <v>SWT</v>
      </c>
      <c r="B161" t="str">
        <f>BYR!B161</f>
        <v>C050_PR19PD016</v>
      </c>
      <c r="C161" t="str">
        <f>BYR!C161</f>
        <v>Dummy other RCV adjustment at 2017-18 FYA CPIH deflated price base - BY Adjustment</v>
      </c>
      <c r="D161" t="str">
        <f>BYR!D161</f>
        <v>£m</v>
      </c>
      <c r="E161" t="str">
        <f>BYR!E161</f>
        <v>Price Review 2019</v>
      </c>
      <c r="F161" s="207"/>
      <c r="G161" s="207"/>
      <c r="H161" s="237"/>
      <c r="I161" s="237"/>
      <c r="J161" s="236"/>
    </row>
    <row r="162" spans="1:10">
      <c r="A162" t="str">
        <f>BYR!A162</f>
        <v>SWT</v>
      </c>
      <c r="B162" t="str">
        <f>BYR!B162</f>
        <v>C_APP8022WR_PR19PD016</v>
      </c>
      <c r="C162" t="str">
        <f>BYR!C162</f>
        <v>Water resources IFRS16 RCV adjustment - BY Adjustment at 2017-18 FYA CPIH deflated price base</v>
      </c>
      <c r="D162" t="str">
        <f>BYR!D162</f>
        <v>£m</v>
      </c>
      <c r="E162" t="str">
        <f>BYR!E162</f>
        <v>Price Review 2019</v>
      </c>
      <c r="F162" s="207"/>
      <c r="G162" s="207"/>
      <c r="H162" s="237"/>
      <c r="I162" s="237"/>
      <c r="J162" s="236"/>
    </row>
    <row r="163" spans="1:10">
      <c r="A163" t="str">
        <f>BYR!A163</f>
        <v>SWT</v>
      </c>
      <c r="B163" t="str">
        <f>BYR!B163</f>
        <v>C_APP8022WN_PR19PD016</v>
      </c>
      <c r="C163" t="str">
        <f>BYR!C163</f>
        <v>Water network plus IFRS16 RCV adjustment - BY Adjustment at 2017-18 FYA CPIH deflated price base</v>
      </c>
      <c r="D163" t="str">
        <f>BYR!D163</f>
        <v>£m</v>
      </c>
      <c r="E163" t="str">
        <f>BYR!E163</f>
        <v>Price Review 2019</v>
      </c>
      <c r="F163" s="207"/>
      <c r="G163" s="207"/>
      <c r="H163" s="237"/>
      <c r="I163" s="237"/>
      <c r="J163" s="236"/>
    </row>
    <row r="164" spans="1:10">
      <c r="A164" t="str">
        <f>BYR!A164</f>
        <v>SWT</v>
      </c>
      <c r="B164" t="str">
        <f>BYR!B164</f>
        <v>C_APP8022WWN_PR19PD016</v>
      </c>
      <c r="C164" t="str">
        <f>BYR!C164</f>
        <v>Wastewater network plus IFRS16 RCV adjustment - BY Adjustment at 2017-18 FYA CPIH deflated price base</v>
      </c>
      <c r="D164" t="str">
        <f>BYR!D164</f>
        <v>£m</v>
      </c>
      <c r="E164" t="str">
        <f>BYR!E164</f>
        <v>Price Review 2019</v>
      </c>
      <c r="F164" s="207"/>
      <c r="G164" s="207"/>
      <c r="H164" s="237"/>
      <c r="I164" s="237"/>
      <c r="J164" s="236"/>
    </row>
    <row r="165" spans="1:10">
      <c r="A165" t="str">
        <f>BYR!A165</f>
        <v>SWT</v>
      </c>
      <c r="B165" t="str">
        <f>BYR!B165</f>
        <v>C_APP8022BIO_PR19PD016</v>
      </c>
      <c r="C165" t="str">
        <f>BYR!C165</f>
        <v>Bioresources IFRS16 RCV adjustment - BY Adjustment at 2017-18 FYA CPIH deflated price base</v>
      </c>
      <c r="D165" t="str">
        <f>BYR!D165</f>
        <v>£m</v>
      </c>
      <c r="E165" t="str">
        <f>BYR!E165</f>
        <v>Price Review 2019</v>
      </c>
      <c r="F165" s="207"/>
      <c r="G165" s="207"/>
      <c r="H165" s="237"/>
      <c r="I165" s="237"/>
      <c r="J165" s="236"/>
    </row>
    <row r="166" spans="1:10">
      <c r="A166" t="str">
        <f>BYR!A166</f>
        <v>SWT</v>
      </c>
      <c r="B166" t="str">
        <f>BYR!B166</f>
        <v>C_APP8022DMMY_PR19PD016</v>
      </c>
      <c r="C166" t="str">
        <f>BYR!C166</f>
        <v>Dummy IFRS16 RCV adjustment - BY adjustment at 2017-18 FYA CPIH deflated price base</v>
      </c>
      <c r="D166" t="str">
        <f>BYR!D166</f>
        <v>£m</v>
      </c>
      <c r="E166" t="str">
        <f>BYR!E166</f>
        <v>Price Review 2019</v>
      </c>
      <c r="F166" s="207"/>
      <c r="G166" s="207"/>
      <c r="H166" s="237"/>
      <c r="I166" s="237"/>
      <c r="J166" s="236"/>
    </row>
    <row r="167" spans="1:10">
      <c r="A167" t="str">
        <f>BYR!A167</f>
        <v>BWH</v>
      </c>
      <c r="B167" t="str">
        <f>BYR!B167</f>
        <v>C_APP27048_PR19PD016</v>
      </c>
      <c r="C167" t="str">
        <f>BYR!C167</f>
        <v>ODI end of period RCV adjustment ~ Water resources at 2017-18 FYA CPIH deflated price base - BY Adjustment</v>
      </c>
      <c r="D167" t="str">
        <f>BYR!D167</f>
        <v>£m</v>
      </c>
      <c r="E167" t="str">
        <f>BYR!E167</f>
        <v>Price Review 2019</v>
      </c>
      <c r="F167" s="207"/>
      <c r="G167" s="207"/>
      <c r="H167" s="237"/>
      <c r="I167" s="237"/>
      <c r="J167" s="236"/>
    </row>
    <row r="168" spans="1:10">
      <c r="A168" t="str">
        <f>BYR!A168</f>
        <v>BWH</v>
      </c>
      <c r="B168" t="str">
        <f>BYR!B168</f>
        <v>C_APP27049_PR19PD016</v>
      </c>
      <c r="C168" t="str">
        <f>BYR!C168</f>
        <v>ODI end of period RCV adjustment  ~ Water network plus at 2017-18 FYA CPIH deflated price base - BY Adjustment</v>
      </c>
      <c r="D168" t="str">
        <f>BYR!D168</f>
        <v>£m</v>
      </c>
      <c r="E168" t="str">
        <f>BYR!E168</f>
        <v>Price Review 2019</v>
      </c>
      <c r="F168" s="207"/>
      <c r="G168" s="207"/>
      <c r="H168" s="237"/>
      <c r="I168" s="237"/>
      <c r="J168" s="236"/>
    </row>
    <row r="169" spans="1:10">
      <c r="A169" t="str">
        <f>BYR!A169</f>
        <v>BWH</v>
      </c>
      <c r="B169" t="str">
        <f>BYR!B169</f>
        <v>C_APP27050_PR19PD016</v>
      </c>
      <c r="C169" t="str">
        <f>BYR!C169</f>
        <v>ODI end of period RCV adjustment ~ Wastewater network plus - BY Adjustment at 2017-18 FYA CPIH deflated price base</v>
      </c>
      <c r="D169" t="str">
        <f>BYR!D169</f>
        <v>£m</v>
      </c>
      <c r="E169" t="str">
        <f>BYR!E169</f>
        <v>Price Review 2019</v>
      </c>
      <c r="F169" s="207"/>
      <c r="G169" s="207"/>
      <c r="H169" s="237"/>
      <c r="I169" s="237"/>
      <c r="J169" s="236"/>
    </row>
    <row r="170" spans="1:10">
      <c r="A170" t="str">
        <f>BYR!A170</f>
        <v>BWH</v>
      </c>
      <c r="B170" t="str">
        <f>BYR!B170</f>
        <v>C_APP27051_PR19PD016</v>
      </c>
      <c r="C170" t="str">
        <f>BYR!C170</f>
        <v>ODI end of period RCV adjustment  ~ Thames Tideway at 2017-18 FYA CPIH deflated price base - BY Adjustment</v>
      </c>
      <c r="D170" t="str">
        <f>BYR!D170</f>
        <v>£m</v>
      </c>
      <c r="E170" t="str">
        <f>BYR!E170</f>
        <v>Price Review 2019</v>
      </c>
      <c r="F170" s="207"/>
      <c r="G170" s="207"/>
      <c r="H170" s="237"/>
      <c r="I170" s="237"/>
      <c r="J170" s="236"/>
    </row>
    <row r="171" spans="1:10">
      <c r="A171" t="str">
        <f>BYR!A171</f>
        <v>BWH</v>
      </c>
      <c r="B171" t="str">
        <f>BYR!B171</f>
        <v>C_WS15027_PR19PD016</v>
      </c>
      <c r="C171" t="str">
        <f>BYR!C171</f>
        <v>Water: Totex menu RCV adjustment at 2017-18 FYA CPIH deflated price base - BY Adjustment</v>
      </c>
      <c r="D171" t="str">
        <f>BYR!D171</f>
        <v>£m</v>
      </c>
      <c r="E171" t="str">
        <f>BYR!E171</f>
        <v>Price Review 2019</v>
      </c>
      <c r="F171" s="207"/>
      <c r="G171" s="207"/>
      <c r="H171" s="237"/>
      <c r="I171" s="237"/>
      <c r="J171" s="236"/>
    </row>
    <row r="172" spans="1:10">
      <c r="A172" t="str">
        <f>BYR!A172</f>
        <v>BWH</v>
      </c>
      <c r="B172" t="str">
        <f>BYR!B172</f>
        <v>C_WWS15022_PR19PD016</v>
      </c>
      <c r="C172" t="str">
        <f>BYR!C172</f>
        <v>Wastewater: Totex menu RCV adjustment - BY adjustment at 2017-18 FYA CPIH deflated price base</v>
      </c>
      <c r="D172" t="str">
        <f>BYR!D172</f>
        <v>£m</v>
      </c>
      <c r="E172" t="str">
        <f>BYR!E172</f>
        <v>Price Review 2019</v>
      </c>
      <c r="F172" s="207"/>
      <c r="G172" s="207"/>
      <c r="H172" s="237"/>
      <c r="I172" s="237"/>
      <c r="J172" s="236"/>
    </row>
    <row r="173" spans="1:10">
      <c r="A173" t="str">
        <f>BYR!A173</f>
        <v>BWH</v>
      </c>
      <c r="B173" t="str">
        <f>BYR!B173</f>
        <v>C_WWS15022DMMY_PR19PD016</v>
      </c>
      <c r="C173" t="str">
        <f>BYR!C173</f>
        <v>Dummy ~ Totex menu RCV adjustment at 2017-18 FYA CPIH deflated price base - BY Adjustment</v>
      </c>
      <c r="D173" t="str">
        <f>BYR!D173</f>
        <v>£m</v>
      </c>
      <c r="E173" t="str">
        <f>BYR!E173</f>
        <v>Price Review 2019</v>
      </c>
      <c r="F173" s="207"/>
      <c r="G173" s="207"/>
      <c r="H173" s="237"/>
      <c r="I173" s="237"/>
      <c r="J173" s="236"/>
    </row>
    <row r="174" spans="1:10">
      <c r="A174" t="str">
        <f>BYR!A174</f>
        <v>BWH</v>
      </c>
      <c r="B174" t="str">
        <f>BYR!B174</f>
        <v>C_A7011W_PR19PD016</v>
      </c>
      <c r="C174" t="str">
        <f>BYR!C174</f>
        <v>Water ~ NPV effect of 50% of proceeds from disposals of interest in land at 2017-18 FYA CPIH deflated price base - BY Adjustment</v>
      </c>
      <c r="D174" t="str">
        <f>BYR!D174</f>
        <v>£m</v>
      </c>
      <c r="E174" t="str">
        <f>BYR!E174</f>
        <v>Price Review 2019</v>
      </c>
      <c r="F174" s="207"/>
      <c r="G174" s="207"/>
      <c r="H174" s="237"/>
      <c r="I174" s="237"/>
      <c r="J174" s="236"/>
    </row>
    <row r="175" spans="1:10">
      <c r="A175" t="str">
        <f>BYR!A175</f>
        <v>BWH</v>
      </c>
      <c r="B175" t="str">
        <f>BYR!B175</f>
        <v>C_A7011WW_PR19PD016</v>
      </c>
      <c r="C175" t="str">
        <f>BYR!C175</f>
        <v>Wastewater ~ NPV effect of 50% of proceeds from disposals of interest in land - BY Adjustment at 2017-18 FYA CPIH deflated price base</v>
      </c>
      <c r="D175" t="str">
        <f>BYR!D175</f>
        <v>£m</v>
      </c>
      <c r="E175" t="str">
        <f>BYR!E175</f>
        <v>Price Review 2019</v>
      </c>
      <c r="F175" s="207"/>
      <c r="G175" s="207"/>
      <c r="H175" s="237"/>
      <c r="I175" s="237"/>
      <c r="J175" s="236"/>
    </row>
    <row r="176" spans="1:10">
      <c r="A176" t="str">
        <f>BYR!A176</f>
        <v>BWH</v>
      </c>
      <c r="B176" t="str">
        <f>BYR!B176</f>
        <v>C_A7011DMMY_PR19PD016</v>
      </c>
      <c r="C176" t="str">
        <f>BYR!C176</f>
        <v>Dummy: NPV effect of 100% of proceeds from disposals of interest in land at 2017-18 FYA CPIH deflated price base - BY Adjustment</v>
      </c>
      <c r="D176" t="str">
        <f>BYR!D176</f>
        <v>£m</v>
      </c>
      <c r="E176" t="str">
        <f>BYR!E176</f>
        <v>Price Review 2019</v>
      </c>
      <c r="F176" s="207"/>
      <c r="G176" s="207"/>
      <c r="H176" s="237"/>
      <c r="I176" s="237"/>
      <c r="J176" s="236"/>
    </row>
    <row r="177" spans="1:10">
      <c r="A177" t="str">
        <f>BYR!A177</f>
        <v>BWH</v>
      </c>
      <c r="B177" t="str">
        <f>BYR!B177</f>
        <v>C402_PR19PD016</v>
      </c>
      <c r="C177" t="str">
        <f>BYR!C177</f>
        <v>2019-20 RPI-CPIH wedge adjustment at 2017-18 FYA CPIH prices - WR</v>
      </c>
      <c r="D177" t="str">
        <f>BYR!D177</f>
        <v>£m</v>
      </c>
      <c r="E177" t="str">
        <f>BYR!E177</f>
        <v>Price Review 2019</v>
      </c>
      <c r="F177" s="207"/>
      <c r="G177" s="207"/>
      <c r="H177" s="237"/>
      <c r="I177" s="237"/>
      <c r="J177" s="236"/>
    </row>
    <row r="178" spans="1:10">
      <c r="A178" t="str">
        <f>BYR!A178</f>
        <v>BWH</v>
      </c>
      <c r="B178" t="str">
        <f>BYR!B178</f>
        <v>C403_PR19PD016</v>
      </c>
      <c r="C178" t="str">
        <f>BYR!C178</f>
        <v>2019-20 RPI-CPIH wedge adjustment at 2017-18 FYA CPIH prices - WN</v>
      </c>
      <c r="D178" t="str">
        <f>BYR!D178</f>
        <v>£m</v>
      </c>
      <c r="E178" t="str">
        <f>BYR!E178</f>
        <v>Price Review 2019</v>
      </c>
      <c r="F178" s="207"/>
      <c r="G178" s="207"/>
      <c r="H178" s="237"/>
      <c r="I178" s="237"/>
      <c r="J178" s="236"/>
    </row>
    <row r="179" spans="1:10">
      <c r="A179" t="str">
        <f>BYR!A179</f>
        <v>BWH</v>
      </c>
      <c r="B179" t="str">
        <f>BYR!B179</f>
        <v>C412_PR19PD016</v>
      </c>
      <c r="C179" t="str">
        <f>BYR!C179</f>
        <v>2019-20 RPI-CPIH wedge adjustment at 2017-18 FYA CPIH prices - WWN</v>
      </c>
      <c r="D179" t="str">
        <f>BYR!D179</f>
        <v>£m</v>
      </c>
      <c r="E179" t="str">
        <f>BYR!E179</f>
        <v>Price Review 2019</v>
      </c>
      <c r="F179" s="207"/>
      <c r="G179" s="207"/>
      <c r="H179" s="237"/>
      <c r="I179" s="237"/>
      <c r="J179" s="236"/>
    </row>
    <row r="180" spans="1:10">
      <c r="A180" t="str">
        <f>BYR!A180</f>
        <v>BWH</v>
      </c>
      <c r="B180" t="str">
        <f>BYR!B180</f>
        <v>C413_PR19PD016</v>
      </c>
      <c r="C180" t="str">
        <f>BYR!C180</f>
        <v>2019-20 RPI-CPIH wedge adjustment at 2017-18 FYA CPIH prices - BR</v>
      </c>
      <c r="D180" t="str">
        <f>BYR!D180</f>
        <v>£m</v>
      </c>
      <c r="E180" t="str">
        <f>BYR!E180</f>
        <v>Price Review 2019</v>
      </c>
      <c r="F180" s="207"/>
      <c r="G180" s="207"/>
      <c r="H180" s="237"/>
      <c r="I180" s="237"/>
      <c r="J180" s="236"/>
    </row>
    <row r="181" spans="1:10">
      <c r="A181" t="str">
        <f>BYR!A181</f>
        <v>BWH</v>
      </c>
      <c r="B181" t="str">
        <f>BYR!B181</f>
        <v>C422_PR19PD016</v>
      </c>
      <c r="C181" t="str">
        <f>BYR!C181</f>
        <v>2019-20 RPI-CPIH wedge adjustment at 2017-18 FYA CPIH prices - Dummy</v>
      </c>
      <c r="D181" t="str">
        <f>BYR!D181</f>
        <v>£m</v>
      </c>
      <c r="E181" t="str">
        <f>BYR!E181</f>
        <v>Price Review 2019</v>
      </c>
      <c r="F181" s="207"/>
      <c r="G181" s="207"/>
      <c r="H181" s="237"/>
      <c r="I181" s="237"/>
      <c r="J181" s="236"/>
    </row>
    <row r="182" spans="1:10">
      <c r="A182" t="str">
        <f>BYR!A182</f>
        <v>BWH</v>
      </c>
      <c r="B182" t="str">
        <f>BYR!B182</f>
        <v>C030_PR19PD016</v>
      </c>
      <c r="C182" t="str">
        <f>BYR!C182</f>
        <v>Water ~ Other adjustment to wholesale RCV - Difference at 2017-18 FYA CPIH deflated price base - BY Adjustment</v>
      </c>
      <c r="D182" t="str">
        <f>BYR!D182</f>
        <v>£m</v>
      </c>
      <c r="E182" t="str">
        <f>BYR!E182</f>
        <v>Price Review 2019</v>
      </c>
      <c r="F182" s="207"/>
      <c r="G182" s="207"/>
      <c r="H182" s="237"/>
      <c r="I182" s="237"/>
      <c r="J182" s="236"/>
    </row>
    <row r="183" spans="1:10">
      <c r="A183" t="str">
        <f>BYR!A183</f>
        <v>BWH</v>
      </c>
      <c r="B183" t="str">
        <f>BYR!B183</f>
        <v>C040_PR19PD016</v>
      </c>
      <c r="C183" t="str">
        <f>BYR!C183</f>
        <v>Wastewater ~ Other adjustment to wholesale RCV - BY Adjustment at 2017-18 FYA CPIH deflated price base</v>
      </c>
      <c r="D183" t="str">
        <f>BYR!D183</f>
        <v>£m</v>
      </c>
      <c r="E183" t="str">
        <f>BYR!E183</f>
        <v>Price Review 2019</v>
      </c>
      <c r="F183" s="207"/>
      <c r="G183" s="207"/>
      <c r="H183" s="237"/>
      <c r="I183" s="237"/>
      <c r="J183" s="236"/>
    </row>
    <row r="184" spans="1:10">
      <c r="A184" t="str">
        <f>BYR!A184</f>
        <v>BWH</v>
      </c>
      <c r="B184" t="str">
        <f>BYR!B184</f>
        <v>C050_PR19PD016</v>
      </c>
      <c r="C184" t="str">
        <f>BYR!C184</f>
        <v>Dummy other RCV adjustment at 2017-18 FYA CPIH deflated price base - BY Adjustment</v>
      </c>
      <c r="D184" t="str">
        <f>BYR!D184</f>
        <v>£m</v>
      </c>
      <c r="E184" t="str">
        <f>BYR!E184</f>
        <v>Price Review 2019</v>
      </c>
      <c r="F184" s="207"/>
      <c r="G184" s="207"/>
      <c r="H184" s="237"/>
      <c r="I184" s="237"/>
      <c r="J184" s="236"/>
    </row>
    <row r="185" spans="1:10">
      <c r="A185" t="str">
        <f>BYR!A185</f>
        <v>BWH</v>
      </c>
      <c r="B185" t="str">
        <f>BYR!B185</f>
        <v>C_APP8022WR_PR19PD016</v>
      </c>
      <c r="C185" t="str">
        <f>BYR!C185</f>
        <v>Water resources IFRS16 RCV adjustment - BY Adjustment at 2017-18 FYA CPIH deflated price base</v>
      </c>
      <c r="D185" t="str">
        <f>BYR!D185</f>
        <v>£m</v>
      </c>
      <c r="E185" t="str">
        <f>BYR!E185</f>
        <v>Price Review 2019</v>
      </c>
      <c r="F185" s="207"/>
      <c r="G185" s="207"/>
      <c r="H185" s="237"/>
      <c r="I185" s="237"/>
      <c r="J185" s="236"/>
    </row>
    <row r="186" spans="1:10">
      <c r="A186" t="str">
        <f>BYR!A186</f>
        <v>BWH</v>
      </c>
      <c r="B186" t="str">
        <f>BYR!B186</f>
        <v>C_APP8022WN_PR19PD016</v>
      </c>
      <c r="C186" t="str">
        <f>BYR!C186</f>
        <v>Water network plus IFRS16 RCV adjustment - BY Adjustment at 2017-18 FYA CPIH deflated price base</v>
      </c>
      <c r="D186" t="str">
        <f>BYR!D186</f>
        <v>£m</v>
      </c>
      <c r="E186" t="str">
        <f>BYR!E186</f>
        <v>Price Review 2019</v>
      </c>
      <c r="F186" s="207"/>
      <c r="G186" s="207"/>
      <c r="H186" s="237"/>
      <c r="I186" s="237"/>
      <c r="J186" s="236"/>
    </row>
    <row r="187" spans="1:10">
      <c r="A187" t="str">
        <f>BYR!A187</f>
        <v>BWH</v>
      </c>
      <c r="B187" t="str">
        <f>BYR!B187</f>
        <v>C_APP8022WWN_PR19PD016</v>
      </c>
      <c r="C187" t="str">
        <f>BYR!C187</f>
        <v>Wastewater network plus IFRS16 RCV adjustment - BY Adjustment at 2017-18 FYA CPIH deflated price base</v>
      </c>
      <c r="D187" t="str">
        <f>BYR!D187</f>
        <v>£m</v>
      </c>
      <c r="E187" t="str">
        <f>BYR!E187</f>
        <v>Price Review 2019</v>
      </c>
      <c r="F187" s="207"/>
      <c r="G187" s="207"/>
      <c r="H187" s="237"/>
      <c r="I187" s="237"/>
      <c r="J187" s="236"/>
    </row>
    <row r="188" spans="1:10">
      <c r="A188" t="str">
        <f>BYR!A188</f>
        <v>BWH</v>
      </c>
      <c r="B188" t="str">
        <f>BYR!B188</f>
        <v>C_APP8022BIO_PR19PD016</v>
      </c>
      <c r="C188" t="str">
        <f>BYR!C188</f>
        <v>Bioresources IFRS16 RCV adjustment - BY Adjustment at 2017-18 FYA CPIH deflated price base</v>
      </c>
      <c r="D188" t="str">
        <f>BYR!D188</f>
        <v>£m</v>
      </c>
      <c r="E188" t="str">
        <f>BYR!E188</f>
        <v>Price Review 2019</v>
      </c>
      <c r="F188" s="207"/>
      <c r="G188" s="207"/>
      <c r="H188" s="237"/>
      <c r="I188" s="237"/>
      <c r="J188" s="236"/>
    </row>
    <row r="189" spans="1:10">
      <c r="A189" t="str">
        <f>BYR!A189</f>
        <v>BWH</v>
      </c>
      <c r="B189" t="str">
        <f>BYR!B189</f>
        <v>C_APP8022DMMY_PR19PD016</v>
      </c>
      <c r="C189" t="str">
        <f>BYR!C189</f>
        <v>Dummy IFRS16 RCV adjustment - BY adjustment at 2017-18 FYA CPIH deflated price base</v>
      </c>
      <c r="D189" t="str">
        <f>BYR!D189</f>
        <v>£m</v>
      </c>
      <c r="E189" t="str">
        <f>BYR!E189</f>
        <v>Price Review 2019</v>
      </c>
      <c r="F189" s="207"/>
      <c r="G189" s="207"/>
      <c r="H189" s="237"/>
      <c r="I189" s="237"/>
      <c r="J189" s="236"/>
    </row>
    <row r="190" spans="1:10">
      <c r="A190" t="str">
        <f>BYR!A190</f>
        <v>SRN</v>
      </c>
      <c r="B190" t="str">
        <f>BYR!B190</f>
        <v>C_APP27048_PR19PD016</v>
      </c>
      <c r="C190" t="str">
        <f>BYR!C190</f>
        <v>ODI end of period RCV adjustment ~ Water resources at 2017-18 FYA CPIH deflated price base - BY Adjustment</v>
      </c>
      <c r="D190" t="str">
        <f>BYR!D190</f>
        <v>£m</v>
      </c>
      <c r="E190" t="str">
        <f>BYR!E190</f>
        <v>Price Review 2019</v>
      </c>
      <c r="F190" s="207"/>
      <c r="G190" s="207"/>
      <c r="H190" s="237"/>
      <c r="I190" s="237"/>
      <c r="J190" s="236"/>
    </row>
    <row r="191" spans="1:10">
      <c r="A191" t="str">
        <f>BYR!A191</f>
        <v>SRN</v>
      </c>
      <c r="B191" t="str">
        <f>BYR!B191</f>
        <v>C_APP27049_PR19PD016</v>
      </c>
      <c r="C191" t="str">
        <f>BYR!C191</f>
        <v>ODI end of period RCV adjustment  ~ Water network plus at 2017-18 FYA CPIH deflated price base - BY Adjustment</v>
      </c>
      <c r="D191" t="str">
        <f>BYR!D191</f>
        <v>£m</v>
      </c>
      <c r="E191" t="str">
        <f>BYR!E191</f>
        <v>Price Review 2019</v>
      </c>
      <c r="F191" s="207"/>
      <c r="G191" s="207"/>
      <c r="H191" s="237"/>
      <c r="I191" s="237"/>
      <c r="J191" s="236"/>
    </row>
    <row r="192" spans="1:10">
      <c r="A192" t="str">
        <f>BYR!A192</f>
        <v>SRN</v>
      </c>
      <c r="B192" t="str">
        <f>BYR!B192</f>
        <v>C_APP27050_PR19PD016</v>
      </c>
      <c r="C192" t="str">
        <f>BYR!C192</f>
        <v>ODI end of period RCV adjustment ~ Wastewater network plus - BY Adjustment at 2017-18 FYA CPIH deflated price base</v>
      </c>
      <c r="D192" t="str">
        <f>BYR!D192</f>
        <v>£m</v>
      </c>
      <c r="E192" t="str">
        <f>BYR!E192</f>
        <v>Price Review 2019</v>
      </c>
      <c r="F192" s="207"/>
      <c r="G192" s="207"/>
      <c r="H192" s="237"/>
      <c r="I192" s="237"/>
      <c r="J192" s="236"/>
    </row>
    <row r="193" spans="1:10">
      <c r="A193" t="str">
        <f>BYR!A193</f>
        <v>SRN</v>
      </c>
      <c r="B193" t="str">
        <f>BYR!B193</f>
        <v>C_APP27051_PR19PD016</v>
      </c>
      <c r="C193" t="str">
        <f>BYR!C193</f>
        <v>ODI end of period RCV adjustment  ~ Thames Tideway at 2017-18 FYA CPIH deflated price base - BY Adjustment</v>
      </c>
      <c r="D193" t="str">
        <f>BYR!D193</f>
        <v>£m</v>
      </c>
      <c r="E193" t="str">
        <f>BYR!E193</f>
        <v>Price Review 2019</v>
      </c>
      <c r="F193" s="207"/>
      <c r="G193" s="207"/>
      <c r="H193" s="237"/>
      <c r="I193" s="237"/>
      <c r="J193" s="236"/>
    </row>
    <row r="194" spans="1:10">
      <c r="A194" t="str">
        <f>BYR!A194</f>
        <v>SRN</v>
      </c>
      <c r="B194" t="str">
        <f>BYR!B194</f>
        <v>C_WS15027_PR19PD016</v>
      </c>
      <c r="C194" t="str">
        <f>BYR!C194</f>
        <v>Water: Totex menu RCV adjustment at 2017-18 FYA CPIH deflated price base - BY Adjustment</v>
      </c>
      <c r="D194" t="str">
        <f>BYR!D194</f>
        <v>£m</v>
      </c>
      <c r="E194" t="str">
        <f>BYR!E194</f>
        <v>Price Review 2019</v>
      </c>
      <c r="F194" s="207"/>
      <c r="G194" s="207"/>
      <c r="H194" s="237"/>
      <c r="I194" s="237"/>
      <c r="J194" s="236"/>
    </row>
    <row r="195" spans="1:10">
      <c r="A195" t="str">
        <f>BYR!A195</f>
        <v>SRN</v>
      </c>
      <c r="B195" t="str">
        <f>BYR!B195</f>
        <v>C_WWS15022_PR19PD016</v>
      </c>
      <c r="C195" t="str">
        <f>BYR!C195</f>
        <v>Wastewater: Totex menu RCV adjustment - BY adjustment at 2017-18 FYA CPIH deflated price base</v>
      </c>
      <c r="D195" t="str">
        <f>BYR!D195</f>
        <v>£m</v>
      </c>
      <c r="E195" t="str">
        <f>BYR!E195</f>
        <v>Price Review 2019</v>
      </c>
      <c r="F195" s="207"/>
      <c r="G195" s="207"/>
      <c r="H195" s="237"/>
      <c r="I195" s="237"/>
      <c r="J195" s="236"/>
    </row>
    <row r="196" spans="1:10">
      <c r="A196" t="str">
        <f>BYR!A196</f>
        <v>SRN</v>
      </c>
      <c r="B196" t="str">
        <f>BYR!B196</f>
        <v>C_WWS15022DMMY_PR19PD016</v>
      </c>
      <c r="C196" t="str">
        <f>BYR!C196</f>
        <v>Dummy ~ Totex menu RCV adjustment at 2017-18 FYA CPIH deflated price base - BY Adjustment</v>
      </c>
      <c r="D196" t="str">
        <f>BYR!D196</f>
        <v>£m</v>
      </c>
      <c r="E196" t="str">
        <f>BYR!E196</f>
        <v>Price Review 2019</v>
      </c>
      <c r="F196" s="207"/>
      <c r="G196" s="207"/>
      <c r="H196" s="237"/>
      <c r="I196" s="237"/>
      <c r="J196" s="236"/>
    </row>
    <row r="197" spans="1:10">
      <c r="A197" t="str">
        <f>BYR!A197</f>
        <v>SRN</v>
      </c>
      <c r="B197" t="str">
        <f>BYR!B197</f>
        <v>C_A7011W_PR19PD016</v>
      </c>
      <c r="C197" t="str">
        <f>BYR!C197</f>
        <v>Water ~ NPV effect of 50% of proceeds from disposals of interest in land at 2017-18 FYA CPIH deflated price base - BY Adjustment</v>
      </c>
      <c r="D197" t="str">
        <f>BYR!D197</f>
        <v>£m</v>
      </c>
      <c r="E197" t="str">
        <f>BYR!E197</f>
        <v>Price Review 2019</v>
      </c>
      <c r="F197" s="207"/>
      <c r="G197" s="207"/>
      <c r="H197" s="237"/>
      <c r="I197" s="237"/>
      <c r="J197" s="236"/>
    </row>
    <row r="198" spans="1:10">
      <c r="A198" t="str">
        <f>BYR!A198</f>
        <v>SRN</v>
      </c>
      <c r="B198" t="str">
        <f>BYR!B198</f>
        <v>C_A7011WW_PR19PD016</v>
      </c>
      <c r="C198" t="str">
        <f>BYR!C198</f>
        <v>Wastewater ~ NPV effect of 50% of proceeds from disposals of interest in land - BY Adjustment at 2017-18 FYA CPIH deflated price base</v>
      </c>
      <c r="D198" t="str">
        <f>BYR!D198</f>
        <v>£m</v>
      </c>
      <c r="E198" t="str">
        <f>BYR!E198</f>
        <v>Price Review 2019</v>
      </c>
      <c r="F198" s="207"/>
      <c r="G198" s="207"/>
      <c r="H198" s="237"/>
      <c r="I198" s="237"/>
      <c r="J198" s="236"/>
    </row>
    <row r="199" spans="1:10">
      <c r="A199" t="str">
        <f>BYR!A199</f>
        <v>SRN</v>
      </c>
      <c r="B199" t="str">
        <f>BYR!B199</f>
        <v>C_A7011DMMY_PR19PD016</v>
      </c>
      <c r="C199" t="str">
        <f>BYR!C199</f>
        <v>Dummy: NPV effect of 100% of proceeds from disposals of interest in land at 2017-18 FYA CPIH deflated price base - BY Adjustment</v>
      </c>
      <c r="D199" t="str">
        <f>BYR!D199</f>
        <v>£m</v>
      </c>
      <c r="E199" t="str">
        <f>BYR!E199</f>
        <v>Price Review 2019</v>
      </c>
      <c r="F199" s="207"/>
      <c r="G199" s="207"/>
      <c r="H199" s="237"/>
      <c r="I199" s="237"/>
      <c r="J199" s="236"/>
    </row>
    <row r="200" spans="1:10">
      <c r="A200" t="str">
        <f>BYR!A200</f>
        <v>SRN</v>
      </c>
      <c r="B200" t="str">
        <f>BYR!B200</f>
        <v>C402_PR19PD016</v>
      </c>
      <c r="C200" t="str">
        <f>BYR!C200</f>
        <v>2019-20 RPI-CPIH wedge adjustment at 2017-18 FYA CPIH prices - WR</v>
      </c>
      <c r="D200" t="str">
        <f>BYR!D200</f>
        <v>£m</v>
      </c>
      <c r="E200" t="str">
        <f>BYR!E200</f>
        <v>Price Review 2019</v>
      </c>
      <c r="F200" s="207"/>
      <c r="G200" s="207"/>
      <c r="H200" s="237"/>
      <c r="I200" s="237"/>
      <c r="J200" s="236"/>
    </row>
    <row r="201" spans="1:10">
      <c r="A201" t="str">
        <f>BYR!A201</f>
        <v>SRN</v>
      </c>
      <c r="B201" t="str">
        <f>BYR!B201</f>
        <v>C403_PR19PD016</v>
      </c>
      <c r="C201" t="str">
        <f>BYR!C201</f>
        <v>2019-20 RPI-CPIH wedge adjustment at 2017-18 FYA CPIH prices - WN</v>
      </c>
      <c r="D201" t="str">
        <f>BYR!D201</f>
        <v>£m</v>
      </c>
      <c r="E201" t="str">
        <f>BYR!E201</f>
        <v>Price Review 2019</v>
      </c>
      <c r="F201" s="207"/>
      <c r="G201" s="207"/>
      <c r="H201" s="237"/>
      <c r="I201" s="237"/>
      <c r="J201" s="236"/>
    </row>
    <row r="202" spans="1:10">
      <c r="A202" t="str">
        <f>BYR!A202</f>
        <v>SRN</v>
      </c>
      <c r="B202" t="str">
        <f>BYR!B202</f>
        <v>C412_PR19PD016</v>
      </c>
      <c r="C202" t="str">
        <f>BYR!C202</f>
        <v>2019-20 RPI-CPIH wedge adjustment at 2017-18 FYA CPIH prices - WWN</v>
      </c>
      <c r="D202" t="str">
        <f>BYR!D202</f>
        <v>£m</v>
      </c>
      <c r="E202" t="str">
        <f>BYR!E202</f>
        <v>Price Review 2019</v>
      </c>
      <c r="F202" s="207"/>
      <c r="G202" s="207"/>
      <c r="H202" s="237"/>
      <c r="I202" s="237"/>
      <c r="J202" s="236"/>
    </row>
    <row r="203" spans="1:10">
      <c r="A203" t="str">
        <f>BYR!A203</f>
        <v>SRN</v>
      </c>
      <c r="B203" t="str">
        <f>BYR!B203</f>
        <v>C413_PR19PD016</v>
      </c>
      <c r="C203" t="str">
        <f>BYR!C203</f>
        <v>2019-20 RPI-CPIH wedge adjustment at 2017-18 FYA CPIH prices - BR</v>
      </c>
      <c r="D203" t="str">
        <f>BYR!D203</f>
        <v>£m</v>
      </c>
      <c r="E203" t="str">
        <f>BYR!E203</f>
        <v>Price Review 2019</v>
      </c>
      <c r="F203" s="207"/>
      <c r="G203" s="207"/>
      <c r="H203" s="237"/>
      <c r="I203" s="237"/>
      <c r="J203" s="236"/>
    </row>
    <row r="204" spans="1:10">
      <c r="A204" t="str">
        <f>BYR!A204</f>
        <v>SRN</v>
      </c>
      <c r="B204" t="str">
        <f>BYR!B204</f>
        <v>C422_PR19PD016</v>
      </c>
      <c r="C204" t="str">
        <f>BYR!C204</f>
        <v>2019-20 RPI-CPIH wedge adjustment at 2017-18 FYA CPIH prices - Dummy</v>
      </c>
      <c r="D204" t="str">
        <f>BYR!D204</f>
        <v>£m</v>
      </c>
      <c r="E204" t="str">
        <f>BYR!E204</f>
        <v>Price Review 2019</v>
      </c>
      <c r="F204" s="207"/>
      <c r="G204" s="207"/>
      <c r="H204" s="237"/>
      <c r="I204" s="237"/>
      <c r="J204" s="236"/>
    </row>
    <row r="205" spans="1:10">
      <c r="A205" t="str">
        <f>BYR!A205</f>
        <v>SRN</v>
      </c>
      <c r="B205" t="str">
        <f>BYR!B205</f>
        <v>C030_PR19PD016</v>
      </c>
      <c r="C205" t="str">
        <f>BYR!C205</f>
        <v>Water ~ Other adjustment to wholesale RCV - Difference at 2017-18 FYA CPIH deflated price base - BY Adjustment</v>
      </c>
      <c r="D205" t="str">
        <f>BYR!D205</f>
        <v>£m</v>
      </c>
      <c r="E205" t="str">
        <f>BYR!E205</f>
        <v>Price Review 2019</v>
      </c>
      <c r="F205" s="207"/>
      <c r="G205" s="207"/>
      <c r="H205" s="237"/>
      <c r="I205" s="237"/>
      <c r="J205" s="236"/>
    </row>
    <row r="206" spans="1:10">
      <c r="A206" t="str">
        <f>BYR!A206</f>
        <v>SRN</v>
      </c>
      <c r="B206" t="str">
        <f>BYR!B206</f>
        <v>C040_PR19PD016</v>
      </c>
      <c r="C206" t="str">
        <f>BYR!C206</f>
        <v>Wastewater ~ Other adjustment to wholesale RCV - BY Adjustment at 2017-18 FYA CPIH deflated price base</v>
      </c>
      <c r="D206" t="str">
        <f>BYR!D206</f>
        <v>£m</v>
      </c>
      <c r="E206" t="str">
        <f>BYR!E206</f>
        <v>Price Review 2019</v>
      </c>
      <c r="F206" s="207"/>
      <c r="G206" s="207"/>
      <c r="H206" s="237"/>
      <c r="I206" s="237"/>
      <c r="J206" s="236"/>
    </row>
    <row r="207" spans="1:10">
      <c r="A207" t="str">
        <f>BYR!A207</f>
        <v>SRN</v>
      </c>
      <c r="B207" t="str">
        <f>BYR!B207</f>
        <v>C050_PR19PD016</v>
      </c>
      <c r="C207" t="str">
        <f>BYR!C207</f>
        <v>Dummy other RCV adjustment at 2017-18 FYA CPIH deflated price base - BY Adjustment</v>
      </c>
      <c r="D207" t="str">
        <f>BYR!D207</f>
        <v>£m</v>
      </c>
      <c r="E207" t="str">
        <f>BYR!E207</f>
        <v>Price Review 2019</v>
      </c>
      <c r="F207" s="207"/>
      <c r="G207" s="207"/>
      <c r="H207" s="237"/>
      <c r="I207" s="237"/>
      <c r="J207" s="236"/>
    </row>
    <row r="208" spans="1:10">
      <c r="A208" t="str">
        <f>BYR!A208</f>
        <v>SRN</v>
      </c>
      <c r="B208" t="str">
        <f>BYR!B208</f>
        <v>C_APP8022WR_PR19PD016</v>
      </c>
      <c r="C208" t="str">
        <f>BYR!C208</f>
        <v>Water resources IFRS16 RCV adjustment - BY Adjustment at 2017-18 FYA CPIH deflated price base</v>
      </c>
      <c r="D208" t="str">
        <f>BYR!D208</f>
        <v>£m</v>
      </c>
      <c r="E208" t="str">
        <f>BYR!E208</f>
        <v>Price Review 2019</v>
      </c>
      <c r="F208" s="207"/>
      <c r="G208" s="207"/>
      <c r="H208" s="237"/>
      <c r="I208" s="237"/>
      <c r="J208" s="236"/>
    </row>
    <row r="209" spans="1:10">
      <c r="A209" t="str">
        <f>BYR!A209</f>
        <v>SRN</v>
      </c>
      <c r="B209" t="str">
        <f>BYR!B209</f>
        <v>C_APP8022WN_PR19PD016</v>
      </c>
      <c r="C209" t="str">
        <f>BYR!C209</f>
        <v>Water network plus IFRS16 RCV adjustment - BY Adjustment at 2017-18 FYA CPIH deflated price base</v>
      </c>
      <c r="D209" t="str">
        <f>BYR!D209</f>
        <v>£m</v>
      </c>
      <c r="E209" t="str">
        <f>BYR!E209</f>
        <v>Price Review 2019</v>
      </c>
      <c r="F209" s="207"/>
      <c r="G209" s="207"/>
      <c r="H209" s="237"/>
      <c r="I209" s="237"/>
      <c r="J209" s="236"/>
    </row>
    <row r="210" spans="1:10">
      <c r="A210" t="str">
        <f>BYR!A210</f>
        <v>SRN</v>
      </c>
      <c r="B210" t="str">
        <f>BYR!B210</f>
        <v>C_APP8022WWN_PR19PD016</v>
      </c>
      <c r="C210" t="str">
        <f>BYR!C210</f>
        <v>Wastewater network plus IFRS16 RCV adjustment - BY Adjustment at 2017-18 FYA CPIH deflated price base</v>
      </c>
      <c r="D210" t="str">
        <f>BYR!D210</f>
        <v>£m</v>
      </c>
      <c r="E210" t="str">
        <f>BYR!E210</f>
        <v>Price Review 2019</v>
      </c>
      <c r="F210" s="207"/>
      <c r="G210" s="207"/>
      <c r="H210" s="237"/>
      <c r="I210" s="237"/>
      <c r="J210" s="236"/>
    </row>
    <row r="211" spans="1:10">
      <c r="A211" t="str">
        <f>BYR!A211</f>
        <v>SRN</v>
      </c>
      <c r="B211" t="str">
        <f>BYR!B211</f>
        <v>C_APP8022BIO_PR19PD016</v>
      </c>
      <c r="C211" t="str">
        <f>BYR!C211</f>
        <v>Bioresources IFRS16 RCV adjustment - BY Adjustment at 2017-18 FYA CPIH deflated price base</v>
      </c>
      <c r="D211" t="str">
        <f>BYR!D211</f>
        <v>£m</v>
      </c>
      <c r="E211" t="str">
        <f>BYR!E211</f>
        <v>Price Review 2019</v>
      </c>
      <c r="F211" s="207"/>
      <c r="G211" s="207"/>
      <c r="H211" s="237"/>
      <c r="I211" s="237"/>
      <c r="J211" s="236"/>
    </row>
    <row r="212" spans="1:10">
      <c r="A212" t="str">
        <f>BYR!A212</f>
        <v>SRN</v>
      </c>
      <c r="B212" t="str">
        <f>BYR!B212</f>
        <v>C_APP8022DMMY_PR19PD016</v>
      </c>
      <c r="C212" t="str">
        <f>BYR!C212</f>
        <v>Dummy IFRS16 RCV adjustment - BY adjustment at 2017-18 FYA CPIH deflated price base</v>
      </c>
      <c r="D212" t="str">
        <f>BYR!D212</f>
        <v>£m</v>
      </c>
      <c r="E212" t="str">
        <f>BYR!E212</f>
        <v>Price Review 2019</v>
      </c>
      <c r="F212" s="207"/>
      <c r="G212" s="207"/>
      <c r="H212" s="237"/>
      <c r="I212" s="237"/>
      <c r="J212" s="236"/>
    </row>
    <row r="213" spans="1:10">
      <c r="A213" t="str">
        <f>BYR!A213</f>
        <v>TMS</v>
      </c>
      <c r="B213" t="str">
        <f>BYR!B213</f>
        <v>C_APP27048_PR19PD016</v>
      </c>
      <c r="C213" t="str">
        <f>BYR!C213</f>
        <v>ODI end of period RCV adjustment ~ Water resources at 2017-18 FYA CPIH deflated price base - BY Adjustment</v>
      </c>
      <c r="D213" t="str">
        <f>BYR!D213</f>
        <v>£m</v>
      </c>
      <c r="E213" t="str">
        <f>BYR!E213</f>
        <v>Price Review 2019</v>
      </c>
      <c r="F213" s="207"/>
      <c r="G213" s="207"/>
      <c r="H213" s="237"/>
      <c r="I213" s="237"/>
      <c r="J213" s="236"/>
    </row>
    <row r="214" spans="1:10">
      <c r="A214" t="str">
        <f>BYR!A214</f>
        <v>TMS</v>
      </c>
      <c r="B214" t="str">
        <f>BYR!B214</f>
        <v>C_APP27049_PR19PD016</v>
      </c>
      <c r="C214" t="str">
        <f>BYR!C214</f>
        <v>ODI end of period RCV adjustment  ~ Water network plus at 2017-18 FYA CPIH deflated price base - BY Adjustment</v>
      </c>
      <c r="D214" t="str">
        <f>BYR!D214</f>
        <v>£m</v>
      </c>
      <c r="E214" t="str">
        <f>BYR!E214</f>
        <v>Price Review 2019</v>
      </c>
      <c r="F214" s="207"/>
      <c r="G214" s="207"/>
      <c r="H214" s="237"/>
      <c r="I214" s="237"/>
      <c r="J214" s="236"/>
    </row>
    <row r="215" spans="1:10">
      <c r="A215" t="str">
        <f>BYR!A215</f>
        <v>TMS</v>
      </c>
      <c r="B215" t="str">
        <f>BYR!B215</f>
        <v>C_APP27050_PR19PD016</v>
      </c>
      <c r="C215" t="str">
        <f>BYR!C215</f>
        <v>ODI end of period RCV adjustment ~ Wastewater network plus - BY Adjustment at 2017-18 FYA CPIH deflated price base</v>
      </c>
      <c r="D215" t="str">
        <f>BYR!D215</f>
        <v>£m</v>
      </c>
      <c r="E215" t="str">
        <f>BYR!E215</f>
        <v>Price Review 2019</v>
      </c>
      <c r="F215" s="207"/>
      <c r="G215" s="207"/>
      <c r="H215" s="237"/>
      <c r="I215" s="237"/>
      <c r="J215" s="236"/>
    </row>
    <row r="216" spans="1:10">
      <c r="A216" t="str">
        <f>BYR!A216</f>
        <v>TMS</v>
      </c>
      <c r="B216" t="str">
        <f>BYR!B216</f>
        <v>C_APP27051_PR19PD016</v>
      </c>
      <c r="C216" t="str">
        <f>BYR!C216</f>
        <v>ODI end of period RCV adjustment  ~ Thames Tideway at 2017-18 FYA CPIH deflated price base - BY Adjustment</v>
      </c>
      <c r="D216" t="str">
        <f>BYR!D216</f>
        <v>£m</v>
      </c>
      <c r="E216" t="str">
        <f>BYR!E216</f>
        <v>Price Review 2019</v>
      </c>
      <c r="F216" s="207"/>
      <c r="G216" s="207"/>
      <c r="H216" s="237"/>
      <c r="I216" s="237"/>
      <c r="J216" s="236"/>
    </row>
    <row r="217" spans="1:10">
      <c r="A217" t="str">
        <f>BYR!A217</f>
        <v>TMS</v>
      </c>
      <c r="B217" t="str">
        <f>BYR!B217</f>
        <v>C_WS15027_PR19PD016</v>
      </c>
      <c r="C217" t="str">
        <f>BYR!C217</f>
        <v>Water: Totex menu RCV adjustment at 2017-18 FYA CPIH deflated price base - BY Adjustment</v>
      </c>
      <c r="D217" t="str">
        <f>BYR!D217</f>
        <v>£m</v>
      </c>
      <c r="E217" t="str">
        <f>BYR!E217</f>
        <v>Price Review 2019</v>
      </c>
      <c r="F217" s="207"/>
      <c r="G217" s="207"/>
      <c r="H217" s="237"/>
      <c r="I217" s="237"/>
      <c r="J217" s="236"/>
    </row>
    <row r="218" spans="1:10">
      <c r="A218" t="str">
        <f>BYR!A218</f>
        <v>TMS</v>
      </c>
      <c r="B218" t="str">
        <f>BYR!B218</f>
        <v>C_WWS15022_PR19PD016</v>
      </c>
      <c r="C218" t="str">
        <f>BYR!C218</f>
        <v>Wastewater: Totex menu RCV adjustment - BY adjustment at 2017-18 FYA CPIH deflated price base</v>
      </c>
      <c r="D218" t="str">
        <f>BYR!D218</f>
        <v>£m</v>
      </c>
      <c r="E218" t="str">
        <f>BYR!E218</f>
        <v>Price Review 2019</v>
      </c>
      <c r="F218" s="207"/>
      <c r="G218" s="207"/>
      <c r="H218" s="237"/>
      <c r="I218" s="237"/>
      <c r="J218" s="236"/>
    </row>
    <row r="219" spans="1:10">
      <c r="A219" t="str">
        <f>BYR!A219</f>
        <v>TMS</v>
      </c>
      <c r="B219" t="str">
        <f>BYR!B219</f>
        <v>C_WWS15022DMMY_PR19PD016</v>
      </c>
      <c r="C219" t="str">
        <f>BYR!C219</f>
        <v>Dummy ~ Totex menu RCV adjustment at 2017-18 FYA CPIH deflated price base - BY Adjustment</v>
      </c>
      <c r="D219" t="str">
        <f>BYR!D219</f>
        <v>£m</v>
      </c>
      <c r="E219" t="str">
        <f>BYR!E219</f>
        <v>Price Review 2019</v>
      </c>
      <c r="F219" s="207"/>
      <c r="G219" s="207"/>
      <c r="H219" s="237"/>
      <c r="I219" s="237"/>
      <c r="J219" s="236"/>
    </row>
    <row r="220" spans="1:10">
      <c r="A220" t="str">
        <f>BYR!A220</f>
        <v>TMS</v>
      </c>
      <c r="B220" t="str">
        <f>BYR!B220</f>
        <v>C_A7011W_PR19PD016</v>
      </c>
      <c r="C220" t="str">
        <f>BYR!C220</f>
        <v>Water ~ NPV effect of 50% of proceeds from disposals of interest in land at 2017-18 FYA CPIH deflated price base - BY Adjustment</v>
      </c>
      <c r="D220" t="str">
        <f>BYR!D220</f>
        <v>£m</v>
      </c>
      <c r="E220" t="str">
        <f>BYR!E220</f>
        <v>Price Review 2019</v>
      </c>
      <c r="F220" s="207"/>
      <c r="G220" s="207"/>
      <c r="H220" s="237"/>
      <c r="I220" s="237"/>
      <c r="J220" s="236"/>
    </row>
    <row r="221" spans="1:10">
      <c r="A221" t="str">
        <f>BYR!A221</f>
        <v>TMS</v>
      </c>
      <c r="B221" t="str">
        <f>BYR!B221</f>
        <v>C_A7011WW_PR19PD016</v>
      </c>
      <c r="C221" t="str">
        <f>BYR!C221</f>
        <v>Wastewater ~ NPV effect of 50% of proceeds from disposals of interest in land - BY Adjustment at 2017-18 FYA CPIH deflated price base</v>
      </c>
      <c r="D221" t="str">
        <f>BYR!D221</f>
        <v>£m</v>
      </c>
      <c r="E221" t="str">
        <f>BYR!E221</f>
        <v>Price Review 2019</v>
      </c>
      <c r="F221" s="207"/>
      <c r="G221" s="207"/>
      <c r="H221" s="237"/>
      <c r="I221" s="237"/>
      <c r="J221" s="236"/>
    </row>
    <row r="222" spans="1:10">
      <c r="A222" t="str">
        <f>BYR!A222</f>
        <v>TMS</v>
      </c>
      <c r="B222" t="str">
        <f>BYR!B222</f>
        <v>C_A7011DMMY_PR19PD016</v>
      </c>
      <c r="C222" t="str">
        <f>BYR!C222</f>
        <v>Dummy: NPV effect of 100% of proceeds from disposals of interest in land at 2017-18 FYA CPIH deflated price base - BY Adjustment</v>
      </c>
      <c r="D222" t="str">
        <f>BYR!D222</f>
        <v>£m</v>
      </c>
      <c r="E222" t="str">
        <f>BYR!E222</f>
        <v>Price Review 2019</v>
      </c>
      <c r="F222" s="207"/>
      <c r="G222" s="207"/>
      <c r="H222" s="237"/>
      <c r="I222" s="237"/>
      <c r="J222" s="236"/>
    </row>
    <row r="223" spans="1:10">
      <c r="A223" t="str">
        <f>BYR!A223</f>
        <v>TMS</v>
      </c>
      <c r="B223" t="str">
        <f>BYR!B223</f>
        <v>C402_PR19PD016</v>
      </c>
      <c r="C223" t="str">
        <f>BYR!C223</f>
        <v>2019-20 RPI-CPIH wedge adjustment at 2017-18 FYA CPIH prices - WR</v>
      </c>
      <c r="D223" t="str">
        <f>BYR!D223</f>
        <v>£m</v>
      </c>
      <c r="E223" t="str">
        <f>BYR!E223</f>
        <v>Price Review 2019</v>
      </c>
      <c r="F223" s="207"/>
      <c r="G223" s="207"/>
      <c r="H223" s="237"/>
      <c r="I223" s="237"/>
      <c r="J223" s="236"/>
    </row>
    <row r="224" spans="1:10">
      <c r="A224" t="str">
        <f>BYR!A224</f>
        <v>TMS</v>
      </c>
      <c r="B224" t="str">
        <f>BYR!B224</f>
        <v>C403_PR19PD016</v>
      </c>
      <c r="C224" t="str">
        <f>BYR!C224</f>
        <v>2019-20 RPI-CPIH wedge adjustment at 2017-18 FYA CPIH prices - WN</v>
      </c>
      <c r="D224" t="str">
        <f>BYR!D224</f>
        <v>£m</v>
      </c>
      <c r="E224" t="str">
        <f>BYR!E224</f>
        <v>Price Review 2019</v>
      </c>
      <c r="F224" s="207"/>
      <c r="G224" s="207"/>
      <c r="H224" s="237"/>
      <c r="I224" s="237"/>
      <c r="J224" s="236"/>
    </row>
    <row r="225" spans="1:10">
      <c r="A225" t="str">
        <f>BYR!A225</f>
        <v>TMS</v>
      </c>
      <c r="B225" t="str">
        <f>BYR!B225</f>
        <v>C412_PR19PD016</v>
      </c>
      <c r="C225" t="str">
        <f>BYR!C225</f>
        <v>2019-20 RPI-CPIH wedge adjustment at 2017-18 FYA CPIH prices - WWN</v>
      </c>
      <c r="D225" t="str">
        <f>BYR!D225</f>
        <v>£m</v>
      </c>
      <c r="E225" t="str">
        <f>BYR!E225</f>
        <v>Price Review 2019</v>
      </c>
      <c r="F225" s="207"/>
      <c r="G225" s="207"/>
      <c r="H225" s="237"/>
      <c r="I225" s="237"/>
      <c r="J225" s="236"/>
    </row>
    <row r="226" spans="1:10">
      <c r="A226" t="str">
        <f>BYR!A226</f>
        <v>TMS</v>
      </c>
      <c r="B226" t="str">
        <f>BYR!B226</f>
        <v>C413_PR19PD016</v>
      </c>
      <c r="C226" t="str">
        <f>BYR!C226</f>
        <v>2019-20 RPI-CPIH wedge adjustment at 2017-18 FYA CPIH prices - BR</v>
      </c>
      <c r="D226" t="str">
        <f>BYR!D226</f>
        <v>£m</v>
      </c>
      <c r="E226" t="str">
        <f>BYR!E226</f>
        <v>Price Review 2019</v>
      </c>
      <c r="F226" s="207"/>
      <c r="G226" s="207"/>
      <c r="H226" s="237"/>
      <c r="I226" s="237"/>
      <c r="J226" s="236"/>
    </row>
    <row r="227" spans="1:10">
      <c r="A227" t="str">
        <f>BYR!A227</f>
        <v>TMS</v>
      </c>
      <c r="B227" t="str">
        <f>BYR!B227</f>
        <v>C422_PR19PD016</v>
      </c>
      <c r="C227" t="str">
        <f>BYR!C227</f>
        <v>2019-20 RPI-CPIH wedge adjustment at 2017-18 FYA CPIH prices - Dummy</v>
      </c>
      <c r="D227" t="str">
        <f>BYR!D227</f>
        <v>£m</v>
      </c>
      <c r="E227" t="str">
        <f>BYR!E227</f>
        <v>Price Review 2019</v>
      </c>
      <c r="F227" s="207"/>
      <c r="G227" s="207"/>
      <c r="H227" s="237"/>
      <c r="I227" s="237"/>
      <c r="J227" s="236"/>
    </row>
    <row r="228" spans="1:10">
      <c r="A228" t="str">
        <f>BYR!A228</f>
        <v>TMS</v>
      </c>
      <c r="B228" t="str">
        <f>BYR!B228</f>
        <v>C030_PR19PD016</v>
      </c>
      <c r="C228" t="str">
        <f>BYR!C228</f>
        <v>Water ~ Other adjustment to wholesale RCV - Difference at 2017-18 FYA CPIH deflated price base - BY Adjustment</v>
      </c>
      <c r="D228" t="str">
        <f>BYR!D228</f>
        <v>£m</v>
      </c>
      <c r="E228" t="str">
        <f>BYR!E228</f>
        <v>Price Review 2019</v>
      </c>
      <c r="F228" s="207"/>
      <c r="G228" s="207"/>
      <c r="H228" s="237"/>
      <c r="I228" s="237"/>
      <c r="J228" s="236"/>
    </row>
    <row r="229" spans="1:10">
      <c r="A229" t="str">
        <f>BYR!A229</f>
        <v>TMS</v>
      </c>
      <c r="B229" t="str">
        <f>BYR!B229</f>
        <v>C040_PR19PD016</v>
      </c>
      <c r="C229" t="str">
        <f>BYR!C229</f>
        <v>Wastewater ~ Other adjustment to wholesale RCV - BY Adjustment at 2017-18 FYA CPIH deflated price base</v>
      </c>
      <c r="D229" t="str">
        <f>BYR!D229</f>
        <v>£m</v>
      </c>
      <c r="E229" t="str">
        <f>BYR!E229</f>
        <v>Price Review 2019</v>
      </c>
      <c r="F229" s="207"/>
      <c r="G229" s="207"/>
      <c r="H229" s="237"/>
      <c r="I229" s="237"/>
      <c r="J229" s="236"/>
    </row>
    <row r="230" spans="1:10">
      <c r="A230" t="str">
        <f>BYR!A230</f>
        <v>TMS</v>
      </c>
      <c r="B230" t="str">
        <f>BYR!B230</f>
        <v>C050_PR19PD016</v>
      </c>
      <c r="C230" t="str">
        <f>BYR!C230</f>
        <v>Dummy other RCV adjustment at 2017-18 FYA CPIH deflated price base - BY Adjustment</v>
      </c>
      <c r="D230" t="str">
        <f>BYR!D230</f>
        <v>£m</v>
      </c>
      <c r="E230" t="str">
        <f>BYR!E230</f>
        <v>Price Review 2019</v>
      </c>
      <c r="F230" s="207"/>
      <c r="G230" s="207"/>
      <c r="H230" s="237"/>
      <c r="I230" s="237"/>
      <c r="J230" s="236"/>
    </row>
    <row r="231" spans="1:10">
      <c r="A231" t="str">
        <f>BYR!A231</f>
        <v>TMS</v>
      </c>
      <c r="B231" t="str">
        <f>BYR!B231</f>
        <v>C_APP8022WR_PR19PD016</v>
      </c>
      <c r="C231" t="str">
        <f>BYR!C231</f>
        <v>Water resources IFRS16 RCV adjustment - BY Adjustment at 2017-18 FYA CPIH deflated price base</v>
      </c>
      <c r="D231" t="str">
        <f>BYR!D231</f>
        <v>£m</v>
      </c>
      <c r="E231" t="str">
        <f>BYR!E231</f>
        <v>Price Review 2019</v>
      </c>
      <c r="F231" s="207"/>
      <c r="G231" s="207"/>
      <c r="H231" s="237"/>
      <c r="I231" s="237"/>
      <c r="J231" s="236"/>
    </row>
    <row r="232" spans="1:10">
      <c r="A232" t="str">
        <f>BYR!A232</f>
        <v>TMS</v>
      </c>
      <c r="B232" t="str">
        <f>BYR!B232</f>
        <v>C_APP8022WN_PR19PD016</v>
      </c>
      <c r="C232" t="str">
        <f>BYR!C232</f>
        <v>Water network plus IFRS16 RCV adjustment - BY Adjustment at 2017-18 FYA CPIH deflated price base</v>
      </c>
      <c r="D232" t="str">
        <f>BYR!D232</f>
        <v>£m</v>
      </c>
      <c r="E232" t="str">
        <f>BYR!E232</f>
        <v>Price Review 2019</v>
      </c>
      <c r="F232" s="207"/>
      <c r="G232" s="207"/>
      <c r="H232" s="237"/>
      <c r="I232" s="237"/>
      <c r="J232" s="236"/>
    </row>
    <row r="233" spans="1:10">
      <c r="A233" t="str">
        <f>BYR!A233</f>
        <v>TMS</v>
      </c>
      <c r="B233" t="str">
        <f>BYR!B233</f>
        <v>C_APP8022WWN_PR19PD016</v>
      </c>
      <c r="C233" t="str">
        <f>BYR!C233</f>
        <v>Wastewater network plus IFRS16 RCV adjustment - BY Adjustment at 2017-18 FYA CPIH deflated price base</v>
      </c>
      <c r="D233" t="str">
        <f>BYR!D233</f>
        <v>£m</v>
      </c>
      <c r="E233" t="str">
        <f>BYR!E233</f>
        <v>Price Review 2019</v>
      </c>
      <c r="F233" s="207"/>
      <c r="G233" s="207"/>
      <c r="H233" s="237"/>
      <c r="I233" s="237"/>
      <c r="J233" s="236"/>
    </row>
    <row r="234" spans="1:10">
      <c r="A234" t="str">
        <f>BYR!A234</f>
        <v>TMS</v>
      </c>
      <c r="B234" t="str">
        <f>BYR!B234</f>
        <v>C_APP8022BIO_PR19PD016</v>
      </c>
      <c r="C234" t="str">
        <f>BYR!C234</f>
        <v>Bioresources IFRS16 RCV adjustment - BY Adjustment at 2017-18 FYA CPIH deflated price base</v>
      </c>
      <c r="D234" t="str">
        <f>BYR!D234</f>
        <v>£m</v>
      </c>
      <c r="E234" t="str">
        <f>BYR!E234</f>
        <v>Price Review 2019</v>
      </c>
      <c r="F234" s="207"/>
      <c r="G234" s="207"/>
      <c r="H234" s="237"/>
      <c r="I234" s="237"/>
      <c r="J234" s="236"/>
    </row>
    <row r="235" spans="1:10">
      <c r="A235" t="str">
        <f>BYR!A235</f>
        <v>TMS</v>
      </c>
      <c r="B235" t="str">
        <f>BYR!B235</f>
        <v>C_APP8022DMMY_PR19PD016</v>
      </c>
      <c r="C235" t="str">
        <f>BYR!C235</f>
        <v>Dummy IFRS16 RCV adjustment - BY adjustment at 2017-18 FYA CPIH deflated price base</v>
      </c>
      <c r="D235" t="str">
        <f>BYR!D235</f>
        <v>£m</v>
      </c>
      <c r="E235" t="str">
        <f>BYR!E235</f>
        <v>Price Review 2019</v>
      </c>
      <c r="F235" s="207"/>
      <c r="G235" s="207"/>
      <c r="H235" s="237"/>
      <c r="I235" s="237"/>
      <c r="J235" s="236"/>
    </row>
    <row r="236" spans="1:10">
      <c r="A236" t="str">
        <f>BYR!A236</f>
        <v>NWT</v>
      </c>
      <c r="B236" t="str">
        <f>BYR!B236</f>
        <v>C_APP27048_PR19PD016</v>
      </c>
      <c r="C236" t="str">
        <f>BYR!C236</f>
        <v>ODI end of period RCV adjustment ~ Water resources at 2017-18 FYA CPIH deflated price base - BY Adjustment</v>
      </c>
      <c r="D236" t="str">
        <f>BYR!D236</f>
        <v>£m</v>
      </c>
      <c r="E236" t="str">
        <f>BYR!E236</f>
        <v>Price Review 2019</v>
      </c>
      <c r="F236" s="207"/>
      <c r="G236" s="207"/>
      <c r="H236" s="237"/>
      <c r="I236" s="237"/>
      <c r="J236" s="236"/>
    </row>
    <row r="237" spans="1:10">
      <c r="A237" t="str">
        <f>BYR!A237</f>
        <v>NWT</v>
      </c>
      <c r="B237" t="str">
        <f>BYR!B237</f>
        <v>C_APP27049_PR19PD016</v>
      </c>
      <c r="C237" t="str">
        <f>BYR!C237</f>
        <v>ODI end of period RCV adjustment  ~ Water network plus at 2017-18 FYA CPIH deflated price base - BY Adjustment</v>
      </c>
      <c r="D237" t="str">
        <f>BYR!D237</f>
        <v>£m</v>
      </c>
      <c r="E237" t="str">
        <f>BYR!E237</f>
        <v>Price Review 2019</v>
      </c>
      <c r="F237" s="207"/>
      <c r="G237" s="207"/>
      <c r="H237" s="237"/>
      <c r="I237" s="237"/>
      <c r="J237" s="236"/>
    </row>
    <row r="238" spans="1:10">
      <c r="A238" t="str">
        <f>BYR!A238</f>
        <v>NWT</v>
      </c>
      <c r="B238" t="str">
        <f>BYR!B238</f>
        <v>C_APP27050_PR19PD016</v>
      </c>
      <c r="C238" t="str">
        <f>BYR!C238</f>
        <v>ODI end of period RCV adjustment ~ Wastewater network plus - BY Adjustment at 2017-18 FYA CPIH deflated price base</v>
      </c>
      <c r="D238" t="str">
        <f>BYR!D238</f>
        <v>£m</v>
      </c>
      <c r="E238" t="str">
        <f>BYR!E238</f>
        <v>Price Review 2019</v>
      </c>
      <c r="F238" s="207"/>
      <c r="G238" s="207"/>
      <c r="H238" s="237"/>
      <c r="I238" s="237"/>
      <c r="J238" s="236"/>
    </row>
    <row r="239" spans="1:10">
      <c r="A239" t="str">
        <f>BYR!A239</f>
        <v>NWT</v>
      </c>
      <c r="B239" t="str">
        <f>BYR!B239</f>
        <v>C_APP27051_PR19PD016</v>
      </c>
      <c r="C239" t="str">
        <f>BYR!C239</f>
        <v>ODI end of period RCV adjustment  ~ Thames Tideway at 2017-18 FYA CPIH deflated price base - BY Adjustment</v>
      </c>
      <c r="D239" t="str">
        <f>BYR!D239</f>
        <v>£m</v>
      </c>
      <c r="E239" t="str">
        <f>BYR!E239</f>
        <v>Price Review 2019</v>
      </c>
      <c r="F239" s="207"/>
      <c r="G239" s="207"/>
      <c r="H239" s="237"/>
      <c r="I239" s="237"/>
      <c r="J239" s="236"/>
    </row>
    <row r="240" spans="1:10">
      <c r="A240" t="str">
        <f>BYR!A240</f>
        <v>NWT</v>
      </c>
      <c r="B240" t="str">
        <f>BYR!B240</f>
        <v>C_WS15027_PR19PD016</v>
      </c>
      <c r="C240" t="str">
        <f>BYR!C240</f>
        <v>Water: Totex menu RCV adjustment at 2017-18 FYA CPIH deflated price base - BY Adjustment</v>
      </c>
      <c r="D240" t="str">
        <f>BYR!D240</f>
        <v>£m</v>
      </c>
      <c r="E240" t="str">
        <f>BYR!E240</f>
        <v>Price Review 2019</v>
      </c>
      <c r="F240" s="207"/>
      <c r="G240" s="207"/>
      <c r="H240" s="237"/>
      <c r="I240" s="237"/>
      <c r="J240" s="236"/>
    </row>
    <row r="241" spans="1:10">
      <c r="A241" t="str">
        <f>BYR!A241</f>
        <v>NWT</v>
      </c>
      <c r="B241" t="str">
        <f>BYR!B241</f>
        <v>C_WWS15022_PR19PD016</v>
      </c>
      <c r="C241" t="str">
        <f>BYR!C241</f>
        <v>Wastewater: Totex menu RCV adjustment - BY adjustment at 2017-18 FYA CPIH deflated price base</v>
      </c>
      <c r="D241" t="str">
        <f>BYR!D241</f>
        <v>£m</v>
      </c>
      <c r="E241" t="str">
        <f>BYR!E241</f>
        <v>Price Review 2019</v>
      </c>
      <c r="F241" s="207"/>
      <c r="G241" s="207"/>
      <c r="H241" s="237"/>
      <c r="I241" s="237"/>
      <c r="J241" s="236"/>
    </row>
    <row r="242" spans="1:10">
      <c r="A242" t="str">
        <f>BYR!A242</f>
        <v>NWT</v>
      </c>
      <c r="B242" t="str">
        <f>BYR!B242</f>
        <v>C_WWS15022DMMY_PR19PD016</v>
      </c>
      <c r="C242" t="str">
        <f>BYR!C242</f>
        <v>Dummy ~ Totex menu RCV adjustment at 2017-18 FYA CPIH deflated price base - BY Adjustment</v>
      </c>
      <c r="D242" t="str">
        <f>BYR!D242</f>
        <v>£m</v>
      </c>
      <c r="E242" t="str">
        <f>BYR!E242</f>
        <v>Price Review 2019</v>
      </c>
      <c r="F242" s="207"/>
      <c r="G242" s="207"/>
      <c r="H242" s="237"/>
      <c r="I242" s="237"/>
      <c r="J242" s="236"/>
    </row>
    <row r="243" spans="1:10">
      <c r="A243" t="str">
        <f>BYR!A243</f>
        <v>NWT</v>
      </c>
      <c r="B243" t="str">
        <f>BYR!B243</f>
        <v>C_A7011W_PR19PD016</v>
      </c>
      <c r="C243" t="str">
        <f>BYR!C243</f>
        <v>Water ~ NPV effect of 50% of proceeds from disposals of interest in land at 2017-18 FYA CPIH deflated price base - BY Adjustment</v>
      </c>
      <c r="D243" t="str">
        <f>BYR!D243</f>
        <v>£m</v>
      </c>
      <c r="E243" t="str">
        <f>BYR!E243</f>
        <v>Price Review 2019</v>
      </c>
      <c r="F243" s="207"/>
      <c r="G243" s="207"/>
      <c r="H243" s="237"/>
      <c r="I243" s="237"/>
      <c r="J243" s="236"/>
    </row>
    <row r="244" spans="1:10">
      <c r="A244" t="str">
        <f>BYR!A244</f>
        <v>NWT</v>
      </c>
      <c r="B244" t="str">
        <f>BYR!B244</f>
        <v>C_A7011WW_PR19PD016</v>
      </c>
      <c r="C244" t="str">
        <f>BYR!C244</f>
        <v>Wastewater ~ NPV effect of 50% of proceeds from disposals of interest in land - BY Adjustment at 2017-18 FYA CPIH deflated price base</v>
      </c>
      <c r="D244" t="str">
        <f>BYR!D244</f>
        <v>£m</v>
      </c>
      <c r="E244" t="str">
        <f>BYR!E244</f>
        <v>Price Review 2019</v>
      </c>
      <c r="F244" s="207"/>
      <c r="G244" s="207"/>
      <c r="H244" s="237"/>
      <c r="I244" s="237"/>
      <c r="J244" s="236"/>
    </row>
    <row r="245" spans="1:10">
      <c r="A245" t="str">
        <f>BYR!A245</f>
        <v>NWT</v>
      </c>
      <c r="B245" t="str">
        <f>BYR!B245</f>
        <v>C_A7011DMMY_PR19PD016</v>
      </c>
      <c r="C245" t="str">
        <f>BYR!C245</f>
        <v>Dummy: NPV effect of 100% of proceeds from disposals of interest in land at 2017-18 FYA CPIH deflated price base - BY Adjustment</v>
      </c>
      <c r="D245" t="str">
        <f>BYR!D245</f>
        <v>£m</v>
      </c>
      <c r="E245" t="str">
        <f>BYR!E245</f>
        <v>Price Review 2019</v>
      </c>
      <c r="F245" s="207"/>
      <c r="G245" s="207"/>
      <c r="H245" s="237"/>
      <c r="I245" s="237"/>
      <c r="J245" s="236"/>
    </row>
    <row r="246" spans="1:10">
      <c r="A246" t="str">
        <f>BYR!A246</f>
        <v>NWT</v>
      </c>
      <c r="B246" t="str">
        <f>BYR!B246</f>
        <v>C402_PR19PD016</v>
      </c>
      <c r="C246" t="str">
        <f>BYR!C246</f>
        <v>2019-20 RPI-CPIH wedge adjustment at 2017-18 FYA CPIH prices - WR</v>
      </c>
      <c r="D246" t="str">
        <f>BYR!D246</f>
        <v>£m</v>
      </c>
      <c r="E246" t="str">
        <f>BYR!E246</f>
        <v>Price Review 2019</v>
      </c>
      <c r="F246" s="207"/>
      <c r="G246" s="207"/>
      <c r="H246" s="237"/>
      <c r="I246" s="237"/>
      <c r="J246" s="236"/>
    </row>
    <row r="247" spans="1:10">
      <c r="A247" t="str">
        <f>BYR!A247</f>
        <v>NWT</v>
      </c>
      <c r="B247" t="str">
        <f>BYR!B247</f>
        <v>C403_PR19PD016</v>
      </c>
      <c r="C247" t="str">
        <f>BYR!C247</f>
        <v>2019-20 RPI-CPIH wedge adjustment at 2017-18 FYA CPIH prices - WN</v>
      </c>
      <c r="D247" t="str">
        <f>BYR!D247</f>
        <v>£m</v>
      </c>
      <c r="E247" t="str">
        <f>BYR!E247</f>
        <v>Price Review 2019</v>
      </c>
      <c r="F247" s="207"/>
      <c r="G247" s="207"/>
      <c r="H247" s="237"/>
      <c r="I247" s="237"/>
      <c r="J247" s="236"/>
    </row>
    <row r="248" spans="1:10">
      <c r="A248" t="str">
        <f>BYR!A248</f>
        <v>NWT</v>
      </c>
      <c r="B248" t="str">
        <f>BYR!B248</f>
        <v>C412_PR19PD016</v>
      </c>
      <c r="C248" t="str">
        <f>BYR!C248</f>
        <v>2019-20 RPI-CPIH wedge adjustment at 2017-18 FYA CPIH prices - WWN</v>
      </c>
      <c r="D248" t="str">
        <f>BYR!D248</f>
        <v>£m</v>
      </c>
      <c r="E248" t="str">
        <f>BYR!E248</f>
        <v>Price Review 2019</v>
      </c>
      <c r="F248" s="207"/>
      <c r="G248" s="207"/>
      <c r="H248" s="237"/>
      <c r="I248" s="237"/>
      <c r="J248" s="236"/>
    </row>
    <row r="249" spans="1:10">
      <c r="A249" t="str">
        <f>BYR!A249</f>
        <v>NWT</v>
      </c>
      <c r="B249" t="str">
        <f>BYR!B249</f>
        <v>C413_PR19PD016</v>
      </c>
      <c r="C249" t="str">
        <f>BYR!C249</f>
        <v>2019-20 RPI-CPIH wedge adjustment at 2017-18 FYA CPIH prices - BR</v>
      </c>
      <c r="D249" t="str">
        <f>BYR!D249</f>
        <v>£m</v>
      </c>
      <c r="E249" t="str">
        <f>BYR!E249</f>
        <v>Price Review 2019</v>
      </c>
      <c r="F249" s="207"/>
      <c r="G249" s="207"/>
      <c r="H249" s="237"/>
      <c r="I249" s="237"/>
      <c r="J249" s="236"/>
    </row>
    <row r="250" spans="1:10">
      <c r="A250" t="str">
        <f>BYR!A250</f>
        <v>NWT</v>
      </c>
      <c r="B250" t="str">
        <f>BYR!B250</f>
        <v>C422_PR19PD016</v>
      </c>
      <c r="C250" t="str">
        <f>BYR!C250</f>
        <v>2019-20 RPI-CPIH wedge adjustment at 2017-18 FYA CPIH prices - Dummy</v>
      </c>
      <c r="D250" t="str">
        <f>BYR!D250</f>
        <v>£m</v>
      </c>
      <c r="E250" t="str">
        <f>BYR!E250</f>
        <v>Price Review 2019</v>
      </c>
      <c r="F250" s="207"/>
      <c r="G250" s="207"/>
      <c r="H250" s="237"/>
      <c r="I250" s="237"/>
      <c r="J250" s="236"/>
    </row>
    <row r="251" spans="1:10">
      <c r="A251" t="str">
        <f>BYR!A251</f>
        <v>NWT</v>
      </c>
      <c r="B251" t="str">
        <f>BYR!B251</f>
        <v>C030_PR19PD016</v>
      </c>
      <c r="C251" t="str">
        <f>BYR!C251</f>
        <v>Water ~ Other adjustment to wholesale RCV - Difference at 2017-18 FYA CPIH deflated price base - BY Adjustment</v>
      </c>
      <c r="D251" t="str">
        <f>BYR!D251</f>
        <v>£m</v>
      </c>
      <c r="E251" t="str">
        <f>BYR!E251</f>
        <v>Price Review 2019</v>
      </c>
      <c r="F251" s="207"/>
      <c r="G251" s="207"/>
      <c r="H251" s="237"/>
      <c r="I251" s="237"/>
      <c r="J251" s="236"/>
    </row>
    <row r="252" spans="1:10">
      <c r="A252" t="str">
        <f>BYR!A252</f>
        <v>NWT</v>
      </c>
      <c r="B252" t="str">
        <f>BYR!B252</f>
        <v>C040_PR19PD016</v>
      </c>
      <c r="C252" t="str">
        <f>BYR!C252</f>
        <v>Wastewater ~ Other adjustment to wholesale RCV - BY Adjustment at 2017-18 FYA CPIH deflated price base</v>
      </c>
      <c r="D252" t="str">
        <f>BYR!D252</f>
        <v>£m</v>
      </c>
      <c r="E252" t="str">
        <f>BYR!E252</f>
        <v>Price Review 2019</v>
      </c>
      <c r="F252" s="207"/>
      <c r="G252" s="207"/>
      <c r="H252" s="237"/>
      <c r="I252" s="237"/>
      <c r="J252" s="236"/>
    </row>
    <row r="253" spans="1:10">
      <c r="A253" t="str">
        <f>BYR!A253</f>
        <v>NWT</v>
      </c>
      <c r="B253" t="str">
        <f>BYR!B253</f>
        <v>C050_PR19PD016</v>
      </c>
      <c r="C253" t="str">
        <f>BYR!C253</f>
        <v>Dummy other RCV adjustment at 2017-18 FYA CPIH deflated price base - BY Adjustment</v>
      </c>
      <c r="D253" t="str">
        <f>BYR!D253</f>
        <v>£m</v>
      </c>
      <c r="E253" t="str">
        <f>BYR!E253</f>
        <v>Price Review 2019</v>
      </c>
      <c r="F253" s="207"/>
      <c r="G253" s="207"/>
      <c r="H253" s="237"/>
      <c r="I253" s="237"/>
      <c r="J253" s="236"/>
    </row>
    <row r="254" spans="1:10">
      <c r="A254" t="str">
        <f>BYR!A254</f>
        <v>NWT</v>
      </c>
      <c r="B254" t="str">
        <f>BYR!B254</f>
        <v>C_APP8022WR_PR19PD016</v>
      </c>
      <c r="C254" t="str">
        <f>BYR!C254</f>
        <v>Water resources IFRS16 RCV adjustment - BY Adjustment at 2017-18 FYA CPIH deflated price base</v>
      </c>
      <c r="D254" t="str">
        <f>BYR!D254</f>
        <v>£m</v>
      </c>
      <c r="E254" t="str">
        <f>BYR!E254</f>
        <v>Price Review 2019</v>
      </c>
      <c r="F254" s="207"/>
      <c r="G254" s="207"/>
      <c r="H254" s="237"/>
      <c r="I254" s="237"/>
      <c r="J254" s="236"/>
    </row>
    <row r="255" spans="1:10">
      <c r="A255" t="str">
        <f>BYR!A255</f>
        <v>NWT</v>
      </c>
      <c r="B255" t="str">
        <f>BYR!B255</f>
        <v>C_APP8022WN_PR19PD016</v>
      </c>
      <c r="C255" t="str">
        <f>BYR!C255</f>
        <v>Water network plus IFRS16 RCV adjustment - BY Adjustment at 2017-18 FYA CPIH deflated price base</v>
      </c>
      <c r="D255" t="str">
        <f>BYR!D255</f>
        <v>£m</v>
      </c>
      <c r="E255" t="str">
        <f>BYR!E255</f>
        <v>Price Review 2019</v>
      </c>
      <c r="F255" s="207"/>
      <c r="G255" s="207"/>
      <c r="H255" s="237"/>
      <c r="I255" s="237"/>
      <c r="J255" s="236"/>
    </row>
    <row r="256" spans="1:10">
      <c r="A256" t="str">
        <f>BYR!A256</f>
        <v>NWT</v>
      </c>
      <c r="B256" t="str">
        <f>BYR!B256</f>
        <v>C_APP8022WWN_PR19PD016</v>
      </c>
      <c r="C256" t="str">
        <f>BYR!C256</f>
        <v>Wastewater network plus IFRS16 RCV adjustment - BY Adjustment at 2017-18 FYA CPIH deflated price base</v>
      </c>
      <c r="D256" t="str">
        <f>BYR!D256</f>
        <v>£m</v>
      </c>
      <c r="E256" t="str">
        <f>BYR!E256</f>
        <v>Price Review 2019</v>
      </c>
      <c r="F256" s="207"/>
      <c r="G256" s="207"/>
      <c r="H256" s="237"/>
      <c r="I256" s="237"/>
      <c r="J256" s="236"/>
    </row>
    <row r="257" spans="1:10">
      <c r="A257" t="str">
        <f>BYR!A257</f>
        <v>NWT</v>
      </c>
      <c r="B257" t="str">
        <f>BYR!B257</f>
        <v>C_APP8022BIO_PR19PD016</v>
      </c>
      <c r="C257" t="str">
        <f>BYR!C257</f>
        <v>Bioresources IFRS16 RCV adjustment - BY Adjustment at 2017-18 FYA CPIH deflated price base</v>
      </c>
      <c r="D257" t="str">
        <f>BYR!D257</f>
        <v>£m</v>
      </c>
      <c r="E257" t="str">
        <f>BYR!E257</f>
        <v>Price Review 2019</v>
      </c>
      <c r="F257" s="207"/>
      <c r="G257" s="207"/>
      <c r="H257" s="237"/>
      <c r="I257" s="237"/>
      <c r="J257" s="236"/>
    </row>
    <row r="258" spans="1:10">
      <c r="A258" t="str">
        <f>BYR!A258</f>
        <v>NWT</v>
      </c>
      <c r="B258" t="str">
        <f>BYR!B258</f>
        <v>C_APP8022DMMY_PR19PD016</v>
      </c>
      <c r="C258" t="str">
        <f>BYR!C258</f>
        <v>Dummy IFRS16 RCV adjustment - BY adjustment at 2017-18 FYA CPIH deflated price base</v>
      </c>
      <c r="D258" t="str">
        <f>BYR!D258</f>
        <v>£m</v>
      </c>
      <c r="E258" t="str">
        <f>BYR!E258</f>
        <v>Price Review 2019</v>
      </c>
      <c r="F258" s="207"/>
      <c r="G258" s="207"/>
      <c r="H258" s="237"/>
      <c r="I258" s="237"/>
      <c r="J258" s="236"/>
    </row>
    <row r="259" spans="1:10">
      <c r="A259" t="str">
        <f>BYR!A259</f>
        <v>WSX</v>
      </c>
      <c r="B259" t="str">
        <f>BYR!B259</f>
        <v>C_APP27048_PR19PD016</v>
      </c>
      <c r="C259" t="str">
        <f>BYR!C259</f>
        <v>ODI end of period RCV adjustment ~ Water resources at 2017-18 FYA CPIH deflated price base - BY Adjustment</v>
      </c>
      <c r="D259" t="str">
        <f>BYR!D259</f>
        <v>£m</v>
      </c>
      <c r="E259" t="str">
        <f>BYR!E259</f>
        <v>Price Review 2019</v>
      </c>
      <c r="F259" s="207"/>
      <c r="G259" s="207"/>
      <c r="H259" s="237"/>
      <c r="I259" s="237"/>
      <c r="J259" s="236"/>
    </row>
    <row r="260" spans="1:10">
      <c r="A260" t="str">
        <f>BYR!A260</f>
        <v>WSX</v>
      </c>
      <c r="B260" t="str">
        <f>BYR!B260</f>
        <v>C_APP27049_PR19PD016</v>
      </c>
      <c r="C260" t="str">
        <f>BYR!C260</f>
        <v>ODI end of period RCV adjustment  ~ Water network plus at 2017-18 FYA CPIH deflated price base - BY Adjustment</v>
      </c>
      <c r="D260" t="str">
        <f>BYR!D260</f>
        <v>£m</v>
      </c>
      <c r="E260" t="str">
        <f>BYR!E260</f>
        <v>Price Review 2019</v>
      </c>
      <c r="F260" s="207"/>
      <c r="G260" s="207"/>
      <c r="H260" s="237"/>
      <c r="I260" s="237"/>
      <c r="J260" s="236"/>
    </row>
    <row r="261" spans="1:10">
      <c r="A261" t="str">
        <f>BYR!A261</f>
        <v>WSX</v>
      </c>
      <c r="B261" t="str">
        <f>BYR!B261</f>
        <v>C_APP27050_PR19PD016</v>
      </c>
      <c r="C261" t="str">
        <f>BYR!C261</f>
        <v>ODI end of period RCV adjustment ~ Wastewater network plus - BY Adjustment at 2017-18 FYA CPIH deflated price base</v>
      </c>
      <c r="D261" t="str">
        <f>BYR!D261</f>
        <v>£m</v>
      </c>
      <c r="E261" t="str">
        <f>BYR!E261</f>
        <v>Price Review 2019</v>
      </c>
      <c r="F261" s="207"/>
      <c r="G261" s="207"/>
      <c r="H261" s="237"/>
      <c r="I261" s="237"/>
      <c r="J261" s="236"/>
    </row>
    <row r="262" spans="1:10">
      <c r="A262" t="str">
        <f>BYR!A262</f>
        <v>WSX</v>
      </c>
      <c r="B262" t="str">
        <f>BYR!B262</f>
        <v>C_APP27051_PR19PD016</v>
      </c>
      <c r="C262" t="str">
        <f>BYR!C262</f>
        <v>ODI end of period RCV adjustment  ~ Thames Tideway at 2017-18 FYA CPIH deflated price base - BY Adjustment</v>
      </c>
      <c r="D262" t="str">
        <f>BYR!D262</f>
        <v>£m</v>
      </c>
      <c r="E262" t="str">
        <f>BYR!E262</f>
        <v>Price Review 2019</v>
      </c>
      <c r="F262" s="207"/>
      <c r="G262" s="207"/>
      <c r="H262" s="237"/>
      <c r="I262" s="237"/>
      <c r="J262" s="236"/>
    </row>
    <row r="263" spans="1:10">
      <c r="A263" t="str">
        <f>BYR!A263</f>
        <v>WSX</v>
      </c>
      <c r="B263" t="str">
        <f>BYR!B263</f>
        <v>C_WS15027_PR19PD016</v>
      </c>
      <c r="C263" t="str">
        <f>BYR!C263</f>
        <v>Water: Totex menu RCV adjustment at 2017-18 FYA CPIH deflated price base - BY Adjustment</v>
      </c>
      <c r="D263" t="str">
        <f>BYR!D263</f>
        <v>£m</v>
      </c>
      <c r="E263" t="str">
        <f>BYR!E263</f>
        <v>Price Review 2019</v>
      </c>
      <c r="F263" s="207"/>
      <c r="G263" s="207"/>
      <c r="H263" s="237"/>
      <c r="I263" s="237"/>
      <c r="J263" s="236"/>
    </row>
    <row r="264" spans="1:10">
      <c r="A264" t="str">
        <f>BYR!A264</f>
        <v>WSX</v>
      </c>
      <c r="B264" t="str">
        <f>BYR!B264</f>
        <v>C_WWS15022_PR19PD016</v>
      </c>
      <c r="C264" t="str">
        <f>BYR!C264</f>
        <v>Wastewater: Totex menu RCV adjustment - BY adjustment at 2017-18 FYA CPIH deflated price base</v>
      </c>
      <c r="D264" t="str">
        <f>BYR!D264</f>
        <v>£m</v>
      </c>
      <c r="E264" t="str">
        <f>BYR!E264</f>
        <v>Price Review 2019</v>
      </c>
      <c r="F264" s="207"/>
      <c r="G264" s="207"/>
      <c r="H264" s="237"/>
      <c r="I264" s="237"/>
      <c r="J264" s="236"/>
    </row>
    <row r="265" spans="1:10">
      <c r="A265" t="str">
        <f>BYR!A265</f>
        <v>WSX</v>
      </c>
      <c r="B265" t="str">
        <f>BYR!B265</f>
        <v>C_WWS15022DMMY_PR19PD016</v>
      </c>
      <c r="C265" t="str">
        <f>BYR!C265</f>
        <v>Dummy ~ Totex menu RCV adjustment at 2017-18 FYA CPIH deflated price base - BY Adjustment</v>
      </c>
      <c r="D265" t="str">
        <f>BYR!D265</f>
        <v>£m</v>
      </c>
      <c r="E265" t="str">
        <f>BYR!E265</f>
        <v>Price Review 2019</v>
      </c>
      <c r="F265" s="207"/>
      <c r="G265" s="207"/>
      <c r="H265" s="237"/>
      <c r="I265" s="237"/>
      <c r="J265" s="236"/>
    </row>
    <row r="266" spans="1:10">
      <c r="A266" t="str">
        <f>BYR!A266</f>
        <v>WSX</v>
      </c>
      <c r="B266" t="str">
        <f>BYR!B266</f>
        <v>C_A7011W_PR19PD016</v>
      </c>
      <c r="C266" t="str">
        <f>BYR!C266</f>
        <v>Water ~ NPV effect of 50% of proceeds from disposals of interest in land at 2017-18 FYA CPIH deflated price base - BY Adjustment</v>
      </c>
      <c r="D266" t="str">
        <f>BYR!D266</f>
        <v>£m</v>
      </c>
      <c r="E266" t="str">
        <f>BYR!E266</f>
        <v>Price Review 2019</v>
      </c>
      <c r="F266" s="207"/>
      <c r="G266" s="207"/>
      <c r="H266" s="237"/>
      <c r="I266" s="237"/>
      <c r="J266" s="236"/>
    </row>
    <row r="267" spans="1:10">
      <c r="A267" t="str">
        <f>BYR!A267</f>
        <v>WSX</v>
      </c>
      <c r="B267" t="str">
        <f>BYR!B267</f>
        <v>C_A7011WW_PR19PD016</v>
      </c>
      <c r="C267" t="str">
        <f>BYR!C267</f>
        <v>Wastewater ~ NPV effect of 50% of proceeds from disposals of interest in land - BY Adjustment at 2017-18 FYA CPIH deflated price base</v>
      </c>
      <c r="D267" t="str">
        <f>BYR!D267</f>
        <v>£m</v>
      </c>
      <c r="E267" t="str">
        <f>BYR!E267</f>
        <v>Price Review 2019</v>
      </c>
      <c r="F267" s="207"/>
      <c r="G267" s="207"/>
      <c r="H267" s="237"/>
      <c r="I267" s="237"/>
      <c r="J267" s="236"/>
    </row>
    <row r="268" spans="1:10">
      <c r="A268" t="str">
        <f>BYR!A268</f>
        <v>WSX</v>
      </c>
      <c r="B268" t="str">
        <f>BYR!B268</f>
        <v>C_A7011DMMY_PR19PD016</v>
      </c>
      <c r="C268" t="str">
        <f>BYR!C268</f>
        <v>Dummy: NPV effect of 100% of proceeds from disposals of interest in land at 2017-18 FYA CPIH deflated price base - BY Adjustment</v>
      </c>
      <c r="D268" t="str">
        <f>BYR!D268</f>
        <v>£m</v>
      </c>
      <c r="E268" t="str">
        <f>BYR!E268</f>
        <v>Price Review 2019</v>
      </c>
      <c r="F268" s="207"/>
      <c r="G268" s="207"/>
      <c r="H268" s="237"/>
      <c r="I268" s="237"/>
      <c r="J268" s="236"/>
    </row>
    <row r="269" spans="1:10">
      <c r="A269" t="str">
        <f>BYR!A269</f>
        <v>WSX</v>
      </c>
      <c r="B269" t="str">
        <f>BYR!B269</f>
        <v>C402_PR19PD016</v>
      </c>
      <c r="C269" t="str">
        <f>BYR!C269</f>
        <v>2019-20 RPI-CPIH wedge adjustment at 2017-18 FYA CPIH prices - WR</v>
      </c>
      <c r="D269" t="str">
        <f>BYR!D269</f>
        <v>£m</v>
      </c>
      <c r="E269" t="str">
        <f>BYR!E269</f>
        <v>Price Review 2019</v>
      </c>
      <c r="F269" s="207"/>
      <c r="G269" s="207"/>
      <c r="H269" s="237"/>
      <c r="I269" s="237"/>
      <c r="J269" s="236"/>
    </row>
    <row r="270" spans="1:10">
      <c r="A270" t="str">
        <f>BYR!A270</f>
        <v>WSX</v>
      </c>
      <c r="B270" t="str">
        <f>BYR!B270</f>
        <v>C403_PR19PD016</v>
      </c>
      <c r="C270" t="str">
        <f>BYR!C270</f>
        <v>2019-20 RPI-CPIH wedge adjustment at 2017-18 FYA CPIH prices - WN</v>
      </c>
      <c r="D270" t="str">
        <f>BYR!D270</f>
        <v>£m</v>
      </c>
      <c r="E270" t="str">
        <f>BYR!E270</f>
        <v>Price Review 2019</v>
      </c>
      <c r="F270" s="207"/>
      <c r="G270" s="207"/>
      <c r="H270" s="237"/>
      <c r="I270" s="237"/>
      <c r="J270" s="236"/>
    </row>
    <row r="271" spans="1:10">
      <c r="A271" t="str">
        <f>BYR!A271</f>
        <v>WSX</v>
      </c>
      <c r="B271" t="str">
        <f>BYR!B271</f>
        <v>C412_PR19PD016</v>
      </c>
      <c r="C271" t="str">
        <f>BYR!C271</f>
        <v>2019-20 RPI-CPIH wedge adjustment at 2017-18 FYA CPIH prices - WWN</v>
      </c>
      <c r="D271" t="str">
        <f>BYR!D271</f>
        <v>£m</v>
      </c>
      <c r="E271" t="str">
        <f>BYR!E271</f>
        <v>Price Review 2019</v>
      </c>
      <c r="F271" s="207"/>
      <c r="G271" s="207"/>
      <c r="H271" s="237"/>
      <c r="I271" s="237"/>
      <c r="J271" s="236"/>
    </row>
    <row r="272" spans="1:10">
      <c r="A272" t="str">
        <f>BYR!A272</f>
        <v>WSX</v>
      </c>
      <c r="B272" t="str">
        <f>BYR!B272</f>
        <v>C413_PR19PD016</v>
      </c>
      <c r="C272" t="str">
        <f>BYR!C272</f>
        <v>2019-20 RPI-CPIH wedge adjustment at 2017-18 FYA CPIH prices - BR</v>
      </c>
      <c r="D272" t="str">
        <f>BYR!D272</f>
        <v>£m</v>
      </c>
      <c r="E272" t="str">
        <f>BYR!E272</f>
        <v>Price Review 2019</v>
      </c>
      <c r="F272" s="207"/>
      <c r="G272" s="207"/>
      <c r="H272" s="237"/>
      <c r="I272" s="237"/>
      <c r="J272" s="236"/>
    </row>
    <row r="273" spans="1:10">
      <c r="A273" t="str">
        <f>BYR!A273</f>
        <v>WSX</v>
      </c>
      <c r="B273" t="str">
        <f>BYR!B273</f>
        <v>C422_PR19PD016</v>
      </c>
      <c r="C273" t="str">
        <f>BYR!C273</f>
        <v>2019-20 RPI-CPIH wedge adjustment at 2017-18 FYA CPIH prices - Dummy</v>
      </c>
      <c r="D273" t="str">
        <f>BYR!D273</f>
        <v>£m</v>
      </c>
      <c r="E273" t="str">
        <f>BYR!E273</f>
        <v>Price Review 2019</v>
      </c>
      <c r="F273" s="207"/>
      <c r="G273" s="207"/>
      <c r="H273" s="237"/>
      <c r="I273" s="237"/>
      <c r="J273" s="236"/>
    </row>
    <row r="274" spans="1:10">
      <c r="A274" t="str">
        <f>BYR!A274</f>
        <v>WSX</v>
      </c>
      <c r="B274" t="str">
        <f>BYR!B274</f>
        <v>C030_PR19PD016</v>
      </c>
      <c r="C274" t="str">
        <f>BYR!C274</f>
        <v>Water ~ Other adjustment to wholesale RCV - Difference at 2017-18 FYA CPIH deflated price base - BY Adjustment</v>
      </c>
      <c r="D274" t="str">
        <f>BYR!D274</f>
        <v>£m</v>
      </c>
      <c r="E274" t="str">
        <f>BYR!E274</f>
        <v>Price Review 2019</v>
      </c>
      <c r="F274" s="207"/>
      <c r="G274" s="207"/>
      <c r="H274" s="237"/>
      <c r="I274" s="237"/>
      <c r="J274" s="236"/>
    </row>
    <row r="275" spans="1:10">
      <c r="A275" t="str">
        <f>BYR!A275</f>
        <v>WSX</v>
      </c>
      <c r="B275" t="str">
        <f>BYR!B275</f>
        <v>C040_PR19PD016</v>
      </c>
      <c r="C275" t="str">
        <f>BYR!C275</f>
        <v>Wastewater ~ Other adjustment to wholesale RCV - BY Adjustment at 2017-18 FYA CPIH deflated price base</v>
      </c>
      <c r="D275" t="str">
        <f>BYR!D275</f>
        <v>£m</v>
      </c>
      <c r="E275" t="str">
        <f>BYR!E275</f>
        <v>Price Review 2019</v>
      </c>
      <c r="F275" s="207"/>
      <c r="G275" s="207"/>
      <c r="H275" s="237"/>
      <c r="I275" s="237"/>
      <c r="J275" s="236"/>
    </row>
    <row r="276" spans="1:10">
      <c r="A276" t="str">
        <f>BYR!A276</f>
        <v>WSX</v>
      </c>
      <c r="B276" t="str">
        <f>BYR!B276</f>
        <v>C050_PR19PD016</v>
      </c>
      <c r="C276" t="str">
        <f>BYR!C276</f>
        <v>Dummy other RCV adjustment at 2017-18 FYA CPIH deflated price base - BY Adjustment</v>
      </c>
      <c r="D276" t="str">
        <f>BYR!D276</f>
        <v>£m</v>
      </c>
      <c r="E276" t="str">
        <f>BYR!E276</f>
        <v>Price Review 2019</v>
      </c>
      <c r="F276" s="207"/>
      <c r="G276" s="207"/>
      <c r="H276" s="237"/>
      <c r="I276" s="237"/>
      <c r="J276" s="236"/>
    </row>
    <row r="277" spans="1:10">
      <c r="A277" t="str">
        <f>BYR!A277</f>
        <v>WSX</v>
      </c>
      <c r="B277" t="str">
        <f>BYR!B277</f>
        <v>C_APP8022WR_PR19PD016</v>
      </c>
      <c r="C277" t="str">
        <f>BYR!C277</f>
        <v>Water resources IFRS16 RCV adjustment - BY Adjustment at 2017-18 FYA CPIH deflated price base</v>
      </c>
      <c r="D277" t="str">
        <f>BYR!D277</f>
        <v>£m</v>
      </c>
      <c r="E277" t="str">
        <f>BYR!E277</f>
        <v>Price Review 2019</v>
      </c>
      <c r="F277" s="207"/>
      <c r="G277" s="207"/>
      <c r="H277" s="237"/>
      <c r="I277" s="237"/>
      <c r="J277" s="236"/>
    </row>
    <row r="278" spans="1:10">
      <c r="A278" t="str">
        <f>BYR!A278</f>
        <v>WSX</v>
      </c>
      <c r="B278" t="str">
        <f>BYR!B278</f>
        <v>C_APP8022WN_PR19PD016</v>
      </c>
      <c r="C278" t="str">
        <f>BYR!C278</f>
        <v>Water network plus IFRS16 RCV adjustment - BY Adjustment at 2017-18 FYA CPIH deflated price base</v>
      </c>
      <c r="D278" t="str">
        <f>BYR!D278</f>
        <v>£m</v>
      </c>
      <c r="E278" t="str">
        <f>BYR!E278</f>
        <v>Price Review 2019</v>
      </c>
      <c r="F278" s="207"/>
      <c r="G278" s="207"/>
      <c r="H278" s="237"/>
      <c r="I278" s="237"/>
      <c r="J278" s="236"/>
    </row>
    <row r="279" spans="1:10">
      <c r="A279" t="str">
        <f>BYR!A279</f>
        <v>WSX</v>
      </c>
      <c r="B279" t="str">
        <f>BYR!B279</f>
        <v>C_APP8022WWN_PR19PD016</v>
      </c>
      <c r="C279" t="str">
        <f>BYR!C279</f>
        <v>Wastewater network plus IFRS16 RCV adjustment - BY Adjustment at 2017-18 FYA CPIH deflated price base</v>
      </c>
      <c r="D279" t="str">
        <f>BYR!D279</f>
        <v>£m</v>
      </c>
      <c r="E279" t="str">
        <f>BYR!E279</f>
        <v>Price Review 2019</v>
      </c>
      <c r="F279" s="207"/>
      <c r="G279" s="207"/>
      <c r="H279" s="237"/>
      <c r="I279" s="237"/>
      <c r="J279" s="236"/>
    </row>
    <row r="280" spans="1:10">
      <c r="A280" t="str">
        <f>BYR!A280</f>
        <v>WSX</v>
      </c>
      <c r="B280" t="str">
        <f>BYR!B280</f>
        <v>C_APP8022BIO_PR19PD016</v>
      </c>
      <c r="C280" t="str">
        <f>BYR!C280</f>
        <v>Bioresources IFRS16 RCV adjustment - BY Adjustment at 2017-18 FYA CPIH deflated price base</v>
      </c>
      <c r="D280" t="str">
        <f>BYR!D280</f>
        <v>£m</v>
      </c>
      <c r="E280" t="str">
        <f>BYR!E280</f>
        <v>Price Review 2019</v>
      </c>
      <c r="F280" s="207"/>
      <c r="G280" s="207"/>
      <c r="H280" s="237"/>
      <c r="I280" s="237"/>
      <c r="J280" s="236"/>
    </row>
    <row r="281" spans="1:10">
      <c r="A281" t="str">
        <f>BYR!A281</f>
        <v>WSX</v>
      </c>
      <c r="B281" t="str">
        <f>BYR!B281</f>
        <v>C_APP8022DMMY_PR19PD016</v>
      </c>
      <c r="C281" t="str">
        <f>BYR!C281</f>
        <v>Dummy IFRS16 RCV adjustment - BY adjustment at 2017-18 FYA CPIH deflated price base</v>
      </c>
      <c r="D281" t="str">
        <f>BYR!D281</f>
        <v>£m</v>
      </c>
      <c r="E281" t="str">
        <f>BYR!E281</f>
        <v>Price Review 2019</v>
      </c>
      <c r="F281" s="207"/>
      <c r="G281" s="207"/>
      <c r="H281" s="237"/>
      <c r="I281" s="237"/>
      <c r="J281" s="236"/>
    </row>
    <row r="282" spans="1:10">
      <c r="A282" t="str">
        <f>BYR!A282</f>
        <v>YKY</v>
      </c>
      <c r="B282" t="str">
        <f>BYR!B282</f>
        <v>C_APP27048_PR19PD016</v>
      </c>
      <c r="C282" t="str">
        <f>BYR!C282</f>
        <v>ODI end of period RCV adjustment ~ Water resources at 2017-18 FYA CPIH deflated price base - BY Adjustment</v>
      </c>
      <c r="D282" t="str">
        <f>BYR!D282</f>
        <v>£m</v>
      </c>
      <c r="E282" t="str">
        <f>BYR!E282</f>
        <v>Price Review 2019</v>
      </c>
      <c r="F282" s="207"/>
      <c r="G282" s="207"/>
      <c r="H282" s="237"/>
      <c r="I282" s="237"/>
      <c r="J282" s="236"/>
    </row>
    <row r="283" spans="1:10">
      <c r="A283" t="str">
        <f>BYR!A283</f>
        <v>YKY</v>
      </c>
      <c r="B283" t="str">
        <f>BYR!B283</f>
        <v>C_APP27049_PR19PD016</v>
      </c>
      <c r="C283" t="str">
        <f>BYR!C283</f>
        <v>ODI end of period RCV adjustment  ~ Water network plus at 2017-18 FYA CPIH deflated price base - BY Adjustment</v>
      </c>
      <c r="D283" t="str">
        <f>BYR!D283</f>
        <v>£m</v>
      </c>
      <c r="E283" t="str">
        <f>BYR!E283</f>
        <v>Price Review 2019</v>
      </c>
      <c r="F283" s="207"/>
      <c r="G283" s="207"/>
      <c r="H283" s="237"/>
      <c r="I283" s="237"/>
      <c r="J283" s="236"/>
    </row>
    <row r="284" spans="1:10">
      <c r="A284" t="str">
        <f>BYR!A284</f>
        <v>YKY</v>
      </c>
      <c r="B284" t="str">
        <f>BYR!B284</f>
        <v>C_APP27050_PR19PD016</v>
      </c>
      <c r="C284" t="str">
        <f>BYR!C284</f>
        <v>ODI end of period RCV adjustment ~ Wastewater network plus - BY Adjustment at 2017-18 FYA CPIH deflated price base</v>
      </c>
      <c r="D284" t="str">
        <f>BYR!D284</f>
        <v>£m</v>
      </c>
      <c r="E284" t="str">
        <f>BYR!E284</f>
        <v>Price Review 2019</v>
      </c>
      <c r="F284" s="207"/>
      <c r="G284" s="207"/>
      <c r="H284" s="237"/>
      <c r="I284" s="237"/>
      <c r="J284" s="236"/>
    </row>
    <row r="285" spans="1:10">
      <c r="A285" t="str">
        <f>BYR!A285</f>
        <v>YKY</v>
      </c>
      <c r="B285" t="str">
        <f>BYR!B285</f>
        <v>C_APP27051_PR19PD016</v>
      </c>
      <c r="C285" t="str">
        <f>BYR!C285</f>
        <v>ODI end of period RCV adjustment  ~ Thames Tideway at 2017-18 FYA CPIH deflated price base - BY Adjustment</v>
      </c>
      <c r="D285" t="str">
        <f>BYR!D285</f>
        <v>£m</v>
      </c>
      <c r="E285" t="str">
        <f>BYR!E285</f>
        <v>Price Review 2019</v>
      </c>
      <c r="F285" s="207"/>
      <c r="G285" s="207"/>
      <c r="H285" s="237"/>
      <c r="I285" s="237"/>
      <c r="J285" s="236"/>
    </row>
    <row r="286" spans="1:10">
      <c r="A286" t="str">
        <f>BYR!A286</f>
        <v>YKY</v>
      </c>
      <c r="B286" t="str">
        <f>BYR!B286</f>
        <v>C_WS15027_PR19PD016</v>
      </c>
      <c r="C286" t="str">
        <f>BYR!C286</f>
        <v>Water: Totex menu RCV adjustment at 2017-18 FYA CPIH deflated price base - BY Adjustment</v>
      </c>
      <c r="D286" t="str">
        <f>BYR!D286</f>
        <v>£m</v>
      </c>
      <c r="E286" t="str">
        <f>BYR!E286</f>
        <v>Price Review 2019</v>
      </c>
      <c r="F286" s="207"/>
      <c r="G286" s="207"/>
      <c r="H286" s="237"/>
      <c r="I286" s="237"/>
      <c r="J286" s="236"/>
    </row>
    <row r="287" spans="1:10">
      <c r="A287" t="str">
        <f>BYR!A287</f>
        <v>YKY</v>
      </c>
      <c r="B287" t="str">
        <f>BYR!B287</f>
        <v>C_WWS15022_PR19PD016</v>
      </c>
      <c r="C287" t="str">
        <f>BYR!C287</f>
        <v>Wastewater: Totex menu RCV adjustment - BY adjustment at 2017-18 FYA CPIH deflated price base</v>
      </c>
      <c r="D287" t="str">
        <f>BYR!D287</f>
        <v>£m</v>
      </c>
      <c r="E287" t="str">
        <f>BYR!E287</f>
        <v>Price Review 2019</v>
      </c>
      <c r="F287" s="207"/>
      <c r="G287" s="207"/>
      <c r="H287" s="237"/>
      <c r="I287" s="237"/>
      <c r="J287" s="236"/>
    </row>
    <row r="288" spans="1:10">
      <c r="A288" t="str">
        <f>BYR!A288</f>
        <v>YKY</v>
      </c>
      <c r="B288" t="str">
        <f>BYR!B288</f>
        <v>C_WWS15022DMMY_PR19PD016</v>
      </c>
      <c r="C288" t="str">
        <f>BYR!C288</f>
        <v>Dummy ~ Totex menu RCV adjustment at 2017-18 FYA CPIH deflated price base - BY Adjustment</v>
      </c>
      <c r="D288" t="str">
        <f>BYR!D288</f>
        <v>£m</v>
      </c>
      <c r="E288" t="str">
        <f>BYR!E288</f>
        <v>Price Review 2019</v>
      </c>
      <c r="F288" s="207"/>
      <c r="G288" s="207"/>
      <c r="H288" s="237"/>
      <c r="I288" s="237"/>
      <c r="J288" s="236"/>
    </row>
    <row r="289" spans="1:10">
      <c r="A289" t="str">
        <f>BYR!A289</f>
        <v>YKY</v>
      </c>
      <c r="B289" t="str">
        <f>BYR!B289</f>
        <v>C_A7011W_PR19PD016</v>
      </c>
      <c r="C289" t="str">
        <f>BYR!C289</f>
        <v>Water ~ NPV effect of 50% of proceeds from disposals of interest in land at 2017-18 FYA CPIH deflated price base - BY Adjustment</v>
      </c>
      <c r="D289" t="str">
        <f>BYR!D289</f>
        <v>£m</v>
      </c>
      <c r="E289" t="str">
        <f>BYR!E289</f>
        <v>Price Review 2019</v>
      </c>
      <c r="F289" s="207"/>
      <c r="G289" s="207"/>
      <c r="H289" s="237"/>
      <c r="I289" s="237"/>
      <c r="J289" s="236"/>
    </row>
    <row r="290" spans="1:10">
      <c r="A290" t="str">
        <f>BYR!A290</f>
        <v>YKY</v>
      </c>
      <c r="B290" t="str">
        <f>BYR!B290</f>
        <v>C_A7011WW_PR19PD016</v>
      </c>
      <c r="C290" t="str">
        <f>BYR!C290</f>
        <v>Wastewater ~ NPV effect of 50% of proceeds from disposals of interest in land - BY Adjustment at 2017-18 FYA CPIH deflated price base</v>
      </c>
      <c r="D290" t="str">
        <f>BYR!D290</f>
        <v>£m</v>
      </c>
      <c r="E290" t="str">
        <f>BYR!E290</f>
        <v>Price Review 2019</v>
      </c>
      <c r="F290" s="207"/>
      <c r="G290" s="207"/>
      <c r="H290" s="237"/>
      <c r="I290" s="237"/>
      <c r="J290" s="236"/>
    </row>
    <row r="291" spans="1:10">
      <c r="A291" t="str">
        <f>BYR!A291</f>
        <v>YKY</v>
      </c>
      <c r="B291" t="str">
        <f>BYR!B291</f>
        <v>C_A7011DMMY_PR19PD016</v>
      </c>
      <c r="C291" t="str">
        <f>BYR!C291</f>
        <v>Dummy: NPV effect of 100% of proceeds from disposals of interest in land at 2017-18 FYA CPIH deflated price base - BY Adjustment</v>
      </c>
      <c r="D291" t="str">
        <f>BYR!D291</f>
        <v>£m</v>
      </c>
      <c r="E291" t="str">
        <f>BYR!E291</f>
        <v>Price Review 2019</v>
      </c>
      <c r="F291" s="207"/>
      <c r="G291" s="207"/>
      <c r="H291" s="237"/>
      <c r="I291" s="237"/>
      <c r="J291" s="236"/>
    </row>
    <row r="292" spans="1:10">
      <c r="A292" t="str">
        <f>BYR!A292</f>
        <v>YKY</v>
      </c>
      <c r="B292" t="str">
        <f>BYR!B292</f>
        <v>C402_PR19PD016</v>
      </c>
      <c r="C292" t="str">
        <f>BYR!C292</f>
        <v>2019-20 RPI-CPIH wedge adjustment at 2017-18 FYA CPIH prices - WR</v>
      </c>
      <c r="D292" t="str">
        <f>BYR!D292</f>
        <v>£m</v>
      </c>
      <c r="E292" t="str">
        <f>BYR!E292</f>
        <v>Price Review 2019</v>
      </c>
      <c r="F292" s="207"/>
      <c r="G292" s="207"/>
      <c r="H292" s="237"/>
      <c r="I292" s="237"/>
      <c r="J292" s="236"/>
    </row>
    <row r="293" spans="1:10">
      <c r="A293" t="str">
        <f>BYR!A293</f>
        <v>YKY</v>
      </c>
      <c r="B293" t="str">
        <f>BYR!B293</f>
        <v>C403_PR19PD016</v>
      </c>
      <c r="C293" t="str">
        <f>BYR!C293</f>
        <v>2019-20 RPI-CPIH wedge adjustment at 2017-18 FYA CPIH prices - WN</v>
      </c>
      <c r="D293" t="str">
        <f>BYR!D293</f>
        <v>£m</v>
      </c>
      <c r="E293" t="str">
        <f>BYR!E293</f>
        <v>Price Review 2019</v>
      </c>
      <c r="F293" s="207"/>
      <c r="G293" s="207"/>
      <c r="H293" s="237"/>
      <c r="I293" s="237"/>
      <c r="J293" s="236"/>
    </row>
    <row r="294" spans="1:10">
      <c r="A294" t="str">
        <f>BYR!A294</f>
        <v>YKY</v>
      </c>
      <c r="B294" t="str">
        <f>BYR!B294</f>
        <v>C412_PR19PD016</v>
      </c>
      <c r="C294" t="str">
        <f>BYR!C294</f>
        <v>2019-20 RPI-CPIH wedge adjustment at 2017-18 FYA CPIH prices - WWN</v>
      </c>
      <c r="D294" t="str">
        <f>BYR!D294</f>
        <v>£m</v>
      </c>
      <c r="E294" t="str">
        <f>BYR!E294</f>
        <v>Price Review 2019</v>
      </c>
      <c r="F294" s="207"/>
      <c r="G294" s="207"/>
      <c r="H294" s="237"/>
      <c r="I294" s="237"/>
      <c r="J294" s="236"/>
    </row>
    <row r="295" spans="1:10">
      <c r="A295" t="str">
        <f>BYR!A295</f>
        <v>YKY</v>
      </c>
      <c r="B295" t="str">
        <f>BYR!B295</f>
        <v>C413_PR19PD016</v>
      </c>
      <c r="C295" t="str">
        <f>BYR!C295</f>
        <v>2019-20 RPI-CPIH wedge adjustment at 2017-18 FYA CPIH prices - BR</v>
      </c>
      <c r="D295" t="str">
        <f>BYR!D295</f>
        <v>£m</v>
      </c>
      <c r="E295" t="str">
        <f>BYR!E295</f>
        <v>Price Review 2019</v>
      </c>
      <c r="F295" s="207"/>
      <c r="G295" s="207"/>
      <c r="H295" s="237"/>
      <c r="I295" s="237"/>
      <c r="J295" s="236"/>
    </row>
    <row r="296" spans="1:10">
      <c r="A296" t="str">
        <f>BYR!A296</f>
        <v>YKY</v>
      </c>
      <c r="B296" t="str">
        <f>BYR!B296</f>
        <v>C422_PR19PD016</v>
      </c>
      <c r="C296" t="str">
        <f>BYR!C296</f>
        <v>2019-20 RPI-CPIH wedge adjustment at 2017-18 FYA CPIH prices - Dummy</v>
      </c>
      <c r="D296" t="str">
        <f>BYR!D296</f>
        <v>£m</v>
      </c>
      <c r="E296" t="str">
        <f>BYR!E296</f>
        <v>Price Review 2019</v>
      </c>
      <c r="F296" s="207"/>
      <c r="G296" s="207"/>
      <c r="H296" s="237"/>
      <c r="I296" s="237"/>
      <c r="J296" s="236"/>
    </row>
    <row r="297" spans="1:10">
      <c r="A297" t="str">
        <f>BYR!A297</f>
        <v>YKY</v>
      </c>
      <c r="B297" t="str">
        <f>BYR!B297</f>
        <v>C030_PR19PD016</v>
      </c>
      <c r="C297" t="str">
        <f>BYR!C297</f>
        <v>Water ~ Other adjustment to wholesale RCV - Difference at 2017-18 FYA CPIH deflated price base - BY Adjustment</v>
      </c>
      <c r="D297" t="str">
        <f>BYR!D297</f>
        <v>£m</v>
      </c>
      <c r="E297" t="str">
        <f>BYR!E297</f>
        <v>Price Review 2019</v>
      </c>
      <c r="F297" s="207"/>
      <c r="G297" s="207"/>
      <c r="H297" s="237"/>
      <c r="I297" s="237"/>
      <c r="J297" s="236"/>
    </row>
    <row r="298" spans="1:10">
      <c r="A298" t="str">
        <f>BYR!A298</f>
        <v>YKY</v>
      </c>
      <c r="B298" t="str">
        <f>BYR!B298</f>
        <v>C040_PR19PD016</v>
      </c>
      <c r="C298" t="str">
        <f>BYR!C298</f>
        <v>Wastewater ~ Other adjustment to wholesale RCV - BY Adjustment at 2017-18 FYA CPIH deflated price base</v>
      </c>
      <c r="D298" t="str">
        <f>BYR!D298</f>
        <v>£m</v>
      </c>
      <c r="E298" t="str">
        <f>BYR!E298</f>
        <v>Price Review 2019</v>
      </c>
      <c r="F298" s="207"/>
      <c r="G298" s="207"/>
      <c r="H298" s="237"/>
      <c r="I298" s="237"/>
      <c r="J298" s="236"/>
    </row>
    <row r="299" spans="1:10">
      <c r="A299" t="str">
        <f>BYR!A299</f>
        <v>YKY</v>
      </c>
      <c r="B299" t="str">
        <f>BYR!B299</f>
        <v>C050_PR19PD016</v>
      </c>
      <c r="C299" t="str">
        <f>BYR!C299</f>
        <v>Dummy other RCV adjustment at 2017-18 FYA CPIH deflated price base - BY Adjustment</v>
      </c>
      <c r="D299" t="str">
        <f>BYR!D299</f>
        <v>£m</v>
      </c>
      <c r="E299" t="str">
        <f>BYR!E299</f>
        <v>Price Review 2019</v>
      </c>
      <c r="F299" s="207"/>
      <c r="G299" s="207"/>
      <c r="H299" s="237"/>
      <c r="I299" s="237"/>
      <c r="J299" s="236"/>
    </row>
    <row r="300" spans="1:10">
      <c r="A300" t="str">
        <f>BYR!A300</f>
        <v>YKY</v>
      </c>
      <c r="B300" t="str">
        <f>BYR!B300</f>
        <v>C_APP8022WR_PR19PD016</v>
      </c>
      <c r="C300" t="str">
        <f>BYR!C300</f>
        <v>Water resources IFRS16 RCV adjustment - BY Adjustment at 2017-18 FYA CPIH deflated price base</v>
      </c>
      <c r="D300" t="str">
        <f>BYR!D300</f>
        <v>£m</v>
      </c>
      <c r="E300" t="str">
        <f>BYR!E300</f>
        <v>Price Review 2019</v>
      </c>
      <c r="F300" s="207"/>
      <c r="G300" s="207"/>
      <c r="H300" s="237"/>
      <c r="I300" s="237"/>
      <c r="J300" s="236"/>
    </row>
    <row r="301" spans="1:10">
      <c r="A301" t="str">
        <f>BYR!A301</f>
        <v>YKY</v>
      </c>
      <c r="B301" t="str">
        <f>BYR!B301</f>
        <v>C_APP8022WN_PR19PD016</v>
      </c>
      <c r="C301" t="str">
        <f>BYR!C301</f>
        <v>Water network plus IFRS16 RCV adjustment - BY Adjustment at 2017-18 FYA CPIH deflated price base</v>
      </c>
      <c r="D301" t="str">
        <f>BYR!D301</f>
        <v>£m</v>
      </c>
      <c r="E301" t="str">
        <f>BYR!E301</f>
        <v>Price Review 2019</v>
      </c>
      <c r="F301" s="207"/>
      <c r="G301" s="207"/>
      <c r="H301" s="237"/>
      <c r="I301" s="237"/>
      <c r="J301" s="236"/>
    </row>
    <row r="302" spans="1:10">
      <c r="A302" t="str">
        <f>BYR!A302</f>
        <v>YKY</v>
      </c>
      <c r="B302" t="str">
        <f>BYR!B302</f>
        <v>C_APP8022WWN_PR19PD016</v>
      </c>
      <c r="C302" t="str">
        <f>BYR!C302</f>
        <v>Wastewater network plus IFRS16 RCV adjustment - BY Adjustment at 2017-18 FYA CPIH deflated price base</v>
      </c>
      <c r="D302" t="str">
        <f>BYR!D302</f>
        <v>£m</v>
      </c>
      <c r="E302" t="str">
        <f>BYR!E302</f>
        <v>Price Review 2019</v>
      </c>
      <c r="F302" s="207"/>
      <c r="G302" s="207"/>
      <c r="H302" s="237"/>
      <c r="I302" s="237"/>
      <c r="J302" s="236"/>
    </row>
    <row r="303" spans="1:10">
      <c r="A303" t="str">
        <f>BYR!A303</f>
        <v>YKY</v>
      </c>
      <c r="B303" t="str">
        <f>BYR!B303</f>
        <v>C_APP8022BIO_PR19PD016</v>
      </c>
      <c r="C303" t="str">
        <f>BYR!C303</f>
        <v>Bioresources IFRS16 RCV adjustment - BY Adjustment at 2017-18 FYA CPIH deflated price base</v>
      </c>
      <c r="D303" t="str">
        <f>BYR!D303</f>
        <v>£m</v>
      </c>
      <c r="E303" t="str">
        <f>BYR!E303</f>
        <v>Price Review 2019</v>
      </c>
      <c r="F303" s="207"/>
      <c r="G303" s="207"/>
      <c r="H303" s="237"/>
      <c r="I303" s="237"/>
      <c r="J303" s="236"/>
    </row>
    <row r="304" spans="1:10">
      <c r="A304" t="str">
        <f>BYR!A304</f>
        <v>YKY</v>
      </c>
      <c r="B304" t="str">
        <f>BYR!B304</f>
        <v>C_APP8022DMMY_PR19PD016</v>
      </c>
      <c r="C304" t="str">
        <f>BYR!C304</f>
        <v>Dummy IFRS16 RCV adjustment - BY adjustment at 2017-18 FYA CPIH deflated price base</v>
      </c>
      <c r="D304" t="str">
        <f>BYR!D304</f>
        <v>£m</v>
      </c>
      <c r="E304" t="str">
        <f>BYR!E304</f>
        <v>Price Review 2019</v>
      </c>
      <c r="F304" s="207"/>
      <c r="G304" s="207"/>
      <c r="H304" s="237"/>
      <c r="I304" s="237"/>
      <c r="J304" s="236"/>
    </row>
    <row r="305" spans="1:10">
      <c r="A305" t="str">
        <f>BYR!A305</f>
        <v>AFW</v>
      </c>
      <c r="B305" t="str">
        <f>BYR!B305</f>
        <v>C_APP27048_PR19PD016</v>
      </c>
      <c r="C305" t="str">
        <f>BYR!C305</f>
        <v>ODI end of period RCV adjustment ~ Water resources at 2017-18 FYA CPIH deflated price base - BY Adjustment</v>
      </c>
      <c r="D305" t="str">
        <f>BYR!D305</f>
        <v>£m</v>
      </c>
      <c r="E305" t="str">
        <f>BYR!E305</f>
        <v>Price Review 2019</v>
      </c>
      <c r="F305" s="207"/>
      <c r="G305" s="207"/>
      <c r="H305" s="237"/>
      <c r="I305" s="237"/>
      <c r="J305" s="236"/>
    </row>
    <row r="306" spans="1:10">
      <c r="A306" t="str">
        <f>BYR!A306</f>
        <v>AFW</v>
      </c>
      <c r="B306" t="str">
        <f>BYR!B306</f>
        <v>C_APP27049_PR19PD016</v>
      </c>
      <c r="C306" t="str">
        <f>BYR!C306</f>
        <v>ODI end of period RCV adjustment  ~ Water network plus at 2017-18 FYA CPIH deflated price base - BY Adjustment</v>
      </c>
      <c r="D306" t="str">
        <f>BYR!D306</f>
        <v>£m</v>
      </c>
      <c r="E306" t="str">
        <f>BYR!E306</f>
        <v>Price Review 2019</v>
      </c>
      <c r="F306" s="207"/>
      <c r="G306" s="207"/>
      <c r="H306" s="237"/>
      <c r="I306" s="237"/>
      <c r="J306" s="236"/>
    </row>
    <row r="307" spans="1:10">
      <c r="A307" t="str">
        <f>BYR!A307</f>
        <v>AFW</v>
      </c>
      <c r="B307" t="str">
        <f>BYR!B307</f>
        <v>C_APP27050_PR19PD016</v>
      </c>
      <c r="C307" t="str">
        <f>BYR!C307</f>
        <v>ODI end of period RCV adjustment ~ Wastewater network plus - BY Adjustment at 2017-18 FYA CPIH deflated price base</v>
      </c>
      <c r="D307" t="str">
        <f>BYR!D307</f>
        <v>£m</v>
      </c>
      <c r="E307" t="str">
        <f>BYR!E307</f>
        <v>Price Review 2019</v>
      </c>
      <c r="F307" s="207"/>
      <c r="G307" s="207"/>
      <c r="H307" s="237"/>
      <c r="I307" s="237"/>
      <c r="J307" s="236"/>
    </row>
    <row r="308" spans="1:10">
      <c r="A308" t="str">
        <f>BYR!A308</f>
        <v>AFW</v>
      </c>
      <c r="B308" t="str">
        <f>BYR!B308</f>
        <v>C_APP27051_PR19PD016</v>
      </c>
      <c r="C308" t="str">
        <f>BYR!C308</f>
        <v>ODI end of period RCV adjustment  ~ Thames Tideway at 2017-18 FYA CPIH deflated price base - BY Adjustment</v>
      </c>
      <c r="D308" t="str">
        <f>BYR!D308</f>
        <v>£m</v>
      </c>
      <c r="E308" t="str">
        <f>BYR!E308</f>
        <v>Price Review 2019</v>
      </c>
      <c r="F308" s="207"/>
      <c r="G308" s="207"/>
      <c r="H308" s="237"/>
      <c r="I308" s="237"/>
      <c r="J308" s="236"/>
    </row>
    <row r="309" spans="1:10">
      <c r="A309" t="str">
        <f>BYR!A309</f>
        <v>AFW</v>
      </c>
      <c r="B309" t="str">
        <f>BYR!B309</f>
        <v>C_WS15027_PR19PD016</v>
      </c>
      <c r="C309" t="str">
        <f>BYR!C309</f>
        <v>Water: Totex menu RCV adjustment at 2017-18 FYA CPIH deflated price base - BY Adjustment</v>
      </c>
      <c r="D309" t="str">
        <f>BYR!D309</f>
        <v>£m</v>
      </c>
      <c r="E309" t="str">
        <f>BYR!E309</f>
        <v>Price Review 2019</v>
      </c>
      <c r="F309" s="207"/>
      <c r="G309" s="207"/>
      <c r="H309" s="237"/>
      <c r="I309" s="237"/>
      <c r="J309" s="236"/>
    </row>
    <row r="310" spans="1:10">
      <c r="A310" t="str">
        <f>BYR!A310</f>
        <v>AFW</v>
      </c>
      <c r="B310" t="str">
        <f>BYR!B310</f>
        <v>C_WWS15022_PR19PD016</v>
      </c>
      <c r="C310" t="str">
        <f>BYR!C310</f>
        <v>Wastewater: Totex menu RCV adjustment - BY adjustment at 2017-18 FYA CPIH deflated price base</v>
      </c>
      <c r="D310" t="str">
        <f>BYR!D310</f>
        <v>£m</v>
      </c>
      <c r="E310" t="str">
        <f>BYR!E310</f>
        <v>Price Review 2019</v>
      </c>
      <c r="F310" s="207"/>
      <c r="G310" s="207"/>
      <c r="H310" s="237"/>
      <c r="I310" s="237"/>
      <c r="J310" s="236"/>
    </row>
    <row r="311" spans="1:10">
      <c r="A311" t="str">
        <f>BYR!A311</f>
        <v>AFW</v>
      </c>
      <c r="B311" t="str">
        <f>BYR!B311</f>
        <v>C_WWS15022DMMY_PR19PD016</v>
      </c>
      <c r="C311" t="str">
        <f>BYR!C311</f>
        <v>Dummy ~ Totex menu RCV adjustment at 2017-18 FYA CPIH deflated price base - BY Adjustment</v>
      </c>
      <c r="D311" t="str">
        <f>BYR!D311</f>
        <v>£m</v>
      </c>
      <c r="E311" t="str">
        <f>BYR!E311</f>
        <v>Price Review 2019</v>
      </c>
      <c r="F311" s="207"/>
      <c r="G311" s="207"/>
      <c r="H311" s="237"/>
      <c r="I311" s="237"/>
      <c r="J311" s="236"/>
    </row>
    <row r="312" spans="1:10">
      <c r="A312" t="str">
        <f>BYR!A312</f>
        <v>AFW</v>
      </c>
      <c r="B312" t="str">
        <f>BYR!B312</f>
        <v>C_A7011W_PR19PD016</v>
      </c>
      <c r="C312" t="str">
        <f>BYR!C312</f>
        <v>Water ~ NPV effect of 50% of proceeds from disposals of interest in land at 2017-18 FYA CPIH deflated price base - BY Adjustment</v>
      </c>
      <c r="D312" t="str">
        <f>BYR!D312</f>
        <v>£m</v>
      </c>
      <c r="E312" t="str">
        <f>BYR!E312</f>
        <v>Price Review 2019</v>
      </c>
      <c r="F312" s="207"/>
      <c r="G312" s="207"/>
      <c r="H312" s="237"/>
      <c r="I312" s="237"/>
      <c r="J312" s="236"/>
    </row>
    <row r="313" spans="1:10">
      <c r="A313" t="str">
        <f>BYR!A313</f>
        <v>AFW</v>
      </c>
      <c r="B313" t="str">
        <f>BYR!B313</f>
        <v>C_A7011WW_PR19PD016</v>
      </c>
      <c r="C313" t="str">
        <f>BYR!C313</f>
        <v>Wastewater ~ NPV effect of 50% of proceeds from disposals of interest in land - BY Adjustment at 2017-18 FYA CPIH deflated price base</v>
      </c>
      <c r="D313" t="str">
        <f>BYR!D313</f>
        <v>£m</v>
      </c>
      <c r="E313" t="str">
        <f>BYR!E313</f>
        <v>Price Review 2019</v>
      </c>
      <c r="F313" s="207"/>
      <c r="G313" s="207"/>
      <c r="H313" s="237"/>
      <c r="I313" s="237"/>
      <c r="J313" s="236"/>
    </row>
    <row r="314" spans="1:10">
      <c r="A314" t="str">
        <f>BYR!A314</f>
        <v>AFW</v>
      </c>
      <c r="B314" t="str">
        <f>BYR!B314</f>
        <v>C_A7011DMMY_PR19PD016</v>
      </c>
      <c r="C314" t="str">
        <f>BYR!C314</f>
        <v>Dummy: NPV effect of 100% of proceeds from disposals of interest in land at 2017-18 FYA CPIH deflated price base - BY Adjustment</v>
      </c>
      <c r="D314" t="str">
        <f>BYR!D314</f>
        <v>£m</v>
      </c>
      <c r="E314" t="str">
        <f>BYR!E314</f>
        <v>Price Review 2019</v>
      </c>
      <c r="F314" s="207"/>
      <c r="G314" s="207"/>
      <c r="H314" s="237"/>
      <c r="I314" s="237"/>
      <c r="J314" s="236"/>
    </row>
    <row r="315" spans="1:10">
      <c r="A315" t="str">
        <f>BYR!A315</f>
        <v>AFW</v>
      </c>
      <c r="B315" t="str">
        <f>BYR!B315</f>
        <v>C402_PR19PD016</v>
      </c>
      <c r="C315" t="str">
        <f>BYR!C315</f>
        <v>2019-20 RPI-CPIH wedge adjustment at 2017-18 FYA CPIH prices - WR</v>
      </c>
      <c r="D315" t="str">
        <f>BYR!D315</f>
        <v>£m</v>
      </c>
      <c r="E315" t="str">
        <f>BYR!E315</f>
        <v>Price Review 2019</v>
      </c>
      <c r="F315" s="207"/>
      <c r="G315" s="207"/>
      <c r="H315" s="237"/>
      <c r="I315" s="237"/>
      <c r="J315" s="236"/>
    </row>
    <row r="316" spans="1:10">
      <c r="A316" t="str">
        <f>BYR!A316</f>
        <v>AFW</v>
      </c>
      <c r="B316" t="str">
        <f>BYR!B316</f>
        <v>C403_PR19PD016</v>
      </c>
      <c r="C316" t="str">
        <f>BYR!C316</f>
        <v>2019-20 RPI-CPIH wedge adjustment at 2017-18 FYA CPIH prices - WN</v>
      </c>
      <c r="D316" t="str">
        <f>BYR!D316</f>
        <v>£m</v>
      </c>
      <c r="E316" t="str">
        <f>BYR!E316</f>
        <v>Price Review 2019</v>
      </c>
      <c r="F316" s="207"/>
      <c r="G316" s="207"/>
      <c r="H316" s="237"/>
      <c r="I316" s="237"/>
      <c r="J316" s="236"/>
    </row>
    <row r="317" spans="1:10">
      <c r="A317" t="str">
        <f>BYR!A317</f>
        <v>AFW</v>
      </c>
      <c r="B317" t="str">
        <f>BYR!B317</f>
        <v>C412_PR19PD016</v>
      </c>
      <c r="C317" t="str">
        <f>BYR!C317</f>
        <v>2019-20 RPI-CPIH wedge adjustment at 2017-18 FYA CPIH prices - WWN</v>
      </c>
      <c r="D317" t="str">
        <f>BYR!D317</f>
        <v>£m</v>
      </c>
      <c r="E317" t="str">
        <f>BYR!E317</f>
        <v>Price Review 2019</v>
      </c>
      <c r="F317" s="207"/>
      <c r="G317" s="207"/>
      <c r="H317" s="237"/>
      <c r="I317" s="237"/>
      <c r="J317" s="236"/>
    </row>
    <row r="318" spans="1:10">
      <c r="A318" t="str">
        <f>BYR!A318</f>
        <v>AFW</v>
      </c>
      <c r="B318" t="str">
        <f>BYR!B318</f>
        <v>C413_PR19PD016</v>
      </c>
      <c r="C318" t="str">
        <f>BYR!C318</f>
        <v>2019-20 RPI-CPIH wedge adjustment at 2017-18 FYA CPIH prices - BR</v>
      </c>
      <c r="D318" t="str">
        <f>BYR!D318</f>
        <v>£m</v>
      </c>
      <c r="E318" t="str">
        <f>BYR!E318</f>
        <v>Price Review 2019</v>
      </c>
      <c r="F318" s="207"/>
      <c r="G318" s="207"/>
      <c r="H318" s="237"/>
      <c r="I318" s="237"/>
      <c r="J318" s="236"/>
    </row>
    <row r="319" spans="1:10">
      <c r="A319" t="str">
        <f>BYR!A319</f>
        <v>AFW</v>
      </c>
      <c r="B319" t="str">
        <f>BYR!B319</f>
        <v>C422_PR19PD016</v>
      </c>
      <c r="C319" t="str">
        <f>BYR!C319</f>
        <v>2019-20 RPI-CPIH wedge adjustment at 2017-18 FYA CPIH prices - Dummy</v>
      </c>
      <c r="D319" t="str">
        <f>BYR!D319</f>
        <v>£m</v>
      </c>
      <c r="E319" t="str">
        <f>BYR!E319</f>
        <v>Price Review 2019</v>
      </c>
      <c r="F319" s="207"/>
      <c r="G319" s="207"/>
      <c r="H319" s="237"/>
      <c r="I319" s="237"/>
      <c r="J319" s="236"/>
    </row>
    <row r="320" spans="1:10">
      <c r="A320" t="str">
        <f>BYR!A320</f>
        <v>AFW</v>
      </c>
      <c r="B320" t="str">
        <f>BYR!B320</f>
        <v>C030_PR19PD016</v>
      </c>
      <c r="C320" t="str">
        <f>BYR!C320</f>
        <v>Water ~ Other adjustment to wholesale RCV - Difference at 2017-18 FYA CPIH deflated price base - BY Adjustment</v>
      </c>
      <c r="D320" t="str">
        <f>BYR!D320</f>
        <v>£m</v>
      </c>
      <c r="E320" t="str">
        <f>BYR!E320</f>
        <v>Price Review 2019</v>
      </c>
      <c r="F320" s="207"/>
      <c r="G320" s="207"/>
      <c r="H320" s="237"/>
      <c r="I320" s="237"/>
      <c r="J320" s="236"/>
    </row>
    <row r="321" spans="1:10">
      <c r="A321" t="str">
        <f>BYR!A321</f>
        <v>AFW</v>
      </c>
      <c r="B321" t="str">
        <f>BYR!B321</f>
        <v>C040_PR19PD016</v>
      </c>
      <c r="C321" t="str">
        <f>BYR!C321</f>
        <v>Wastewater ~ Other adjustment to wholesale RCV - BY Adjustment at 2017-18 FYA CPIH deflated price base</v>
      </c>
      <c r="D321" t="str">
        <f>BYR!D321</f>
        <v>£m</v>
      </c>
      <c r="E321" t="str">
        <f>BYR!E321</f>
        <v>Price Review 2019</v>
      </c>
      <c r="F321" s="207"/>
      <c r="G321" s="207"/>
      <c r="H321" s="237"/>
      <c r="I321" s="237"/>
      <c r="J321" s="236"/>
    </row>
    <row r="322" spans="1:10">
      <c r="A322" t="str">
        <f>BYR!A322</f>
        <v>AFW</v>
      </c>
      <c r="B322" t="str">
        <f>BYR!B322</f>
        <v>C050_PR19PD016</v>
      </c>
      <c r="C322" t="str">
        <f>BYR!C322</f>
        <v>Dummy other RCV adjustment at 2017-18 FYA CPIH deflated price base - BY Adjustment</v>
      </c>
      <c r="D322" t="str">
        <f>BYR!D322</f>
        <v>£m</v>
      </c>
      <c r="E322" t="str">
        <f>BYR!E322</f>
        <v>Price Review 2019</v>
      </c>
      <c r="F322" s="207"/>
      <c r="G322" s="207"/>
      <c r="H322" s="237"/>
      <c r="I322" s="237"/>
      <c r="J322" s="236"/>
    </row>
    <row r="323" spans="1:10">
      <c r="A323" t="str">
        <f>BYR!A323</f>
        <v>AFW</v>
      </c>
      <c r="B323" t="str">
        <f>BYR!B323</f>
        <v>C_APP8022WR_PR19PD016</v>
      </c>
      <c r="C323" t="str">
        <f>BYR!C323</f>
        <v>Water resources IFRS16 RCV adjustment - BY Adjustment at 2017-18 FYA CPIH deflated price base</v>
      </c>
      <c r="D323" t="str">
        <f>BYR!D323</f>
        <v>£m</v>
      </c>
      <c r="E323" t="str">
        <f>BYR!E323</f>
        <v>Price Review 2019</v>
      </c>
      <c r="F323" s="207"/>
      <c r="G323" s="207"/>
      <c r="H323" s="237"/>
      <c r="I323" s="237"/>
      <c r="J323" s="236"/>
    </row>
    <row r="324" spans="1:10">
      <c r="A324" t="str">
        <f>BYR!A324</f>
        <v>AFW</v>
      </c>
      <c r="B324" t="str">
        <f>BYR!B324</f>
        <v>C_APP8022WN_PR19PD016</v>
      </c>
      <c r="C324" t="str">
        <f>BYR!C324</f>
        <v>Water network plus IFRS16 RCV adjustment - BY Adjustment at 2017-18 FYA CPIH deflated price base</v>
      </c>
      <c r="D324" t="str">
        <f>BYR!D324</f>
        <v>£m</v>
      </c>
      <c r="E324" t="str">
        <f>BYR!E324</f>
        <v>Price Review 2019</v>
      </c>
      <c r="F324" s="207"/>
      <c r="G324" s="207"/>
      <c r="H324" s="237"/>
      <c r="I324" s="237"/>
      <c r="J324" s="236"/>
    </row>
    <row r="325" spans="1:10">
      <c r="A325" t="str">
        <f>BYR!A325</f>
        <v>AFW</v>
      </c>
      <c r="B325" t="str">
        <f>BYR!B325</f>
        <v>C_APP8022WWN_PR19PD016</v>
      </c>
      <c r="C325" t="str">
        <f>BYR!C325</f>
        <v>Wastewater network plus IFRS16 RCV adjustment - BY Adjustment at 2017-18 FYA CPIH deflated price base</v>
      </c>
      <c r="D325" t="str">
        <f>BYR!D325</f>
        <v>£m</v>
      </c>
      <c r="E325" t="str">
        <f>BYR!E325</f>
        <v>Price Review 2019</v>
      </c>
      <c r="F325" s="207"/>
      <c r="G325" s="207"/>
      <c r="H325" s="237"/>
      <c r="I325" s="237"/>
      <c r="J325" s="236"/>
    </row>
    <row r="326" spans="1:10">
      <c r="A326" t="str">
        <f>BYR!A326</f>
        <v>AFW</v>
      </c>
      <c r="B326" t="str">
        <f>BYR!B326</f>
        <v>C_APP8022BIO_PR19PD016</v>
      </c>
      <c r="C326" t="str">
        <f>BYR!C326</f>
        <v>Bioresources IFRS16 RCV adjustment - BY Adjustment at 2017-18 FYA CPIH deflated price base</v>
      </c>
      <c r="D326" t="str">
        <f>BYR!D326</f>
        <v>£m</v>
      </c>
      <c r="E326" t="str">
        <f>BYR!E326</f>
        <v>Price Review 2019</v>
      </c>
      <c r="F326" s="207"/>
      <c r="G326" s="207"/>
      <c r="H326" s="237"/>
      <c r="I326" s="237"/>
      <c r="J326" s="236"/>
    </row>
    <row r="327" spans="1:10">
      <c r="A327" t="str">
        <f>BYR!A327</f>
        <v>AFW</v>
      </c>
      <c r="B327" t="str">
        <f>BYR!B327</f>
        <v>C_APP8022DMMY_PR19PD016</v>
      </c>
      <c r="C327" t="str">
        <f>BYR!C327</f>
        <v>Dummy IFRS16 RCV adjustment - BY adjustment at 2017-18 FYA CPIH deflated price base</v>
      </c>
      <c r="D327" t="str">
        <f>BYR!D327</f>
        <v>£m</v>
      </c>
      <c r="E327" t="str">
        <f>BYR!E327</f>
        <v>Price Review 2019</v>
      </c>
      <c r="F327" s="207"/>
      <c r="G327" s="207"/>
      <c r="H327" s="237"/>
      <c r="I327" s="237"/>
      <c r="J327" s="236"/>
    </row>
    <row r="328" spans="1:10">
      <c r="A328" t="str">
        <f>BYR!A328</f>
        <v>BRL</v>
      </c>
      <c r="B328" t="str">
        <f>BYR!B328</f>
        <v>C_APP27048_PR19PD016</v>
      </c>
      <c r="C328" t="str">
        <f>BYR!C328</f>
        <v>ODI end of period RCV adjustment ~ Water resources at 2017-18 FYA CPIH deflated price base - BY Adjustment</v>
      </c>
      <c r="D328" t="str">
        <f>BYR!D328</f>
        <v>£m</v>
      </c>
      <c r="E328" t="str">
        <f>BYR!E328</f>
        <v>Price Review 2019</v>
      </c>
      <c r="F328" s="207"/>
      <c r="G328" s="207"/>
      <c r="H328" s="237"/>
      <c r="I328" s="237"/>
      <c r="J328" s="236"/>
    </row>
    <row r="329" spans="1:10">
      <c r="A329" t="str">
        <f>BYR!A329</f>
        <v>BRL</v>
      </c>
      <c r="B329" t="str">
        <f>BYR!B329</f>
        <v>C_APP27049_PR19PD016</v>
      </c>
      <c r="C329" t="str">
        <f>BYR!C329</f>
        <v>ODI end of period RCV adjustment  ~ Water network plus at 2017-18 FYA CPIH deflated price base - BY Adjustment</v>
      </c>
      <c r="D329" t="str">
        <f>BYR!D329</f>
        <v>£m</v>
      </c>
      <c r="E329" t="str">
        <f>BYR!E329</f>
        <v>Price Review 2019</v>
      </c>
      <c r="F329" s="207"/>
      <c r="G329" s="207"/>
      <c r="H329" s="237"/>
      <c r="I329" s="237"/>
      <c r="J329" s="236"/>
    </row>
    <row r="330" spans="1:10">
      <c r="A330" t="str">
        <f>BYR!A330</f>
        <v>BRL</v>
      </c>
      <c r="B330" t="str">
        <f>BYR!B330</f>
        <v>C_APP27050_PR19PD016</v>
      </c>
      <c r="C330" t="str">
        <f>BYR!C330</f>
        <v>ODI end of period RCV adjustment ~ Wastewater network plus - BY Adjustment at 2017-18 FYA CPIH deflated price base</v>
      </c>
      <c r="D330" t="str">
        <f>BYR!D330</f>
        <v>£m</v>
      </c>
      <c r="E330" t="str">
        <f>BYR!E330</f>
        <v>Price Review 2019</v>
      </c>
      <c r="F330" s="207"/>
      <c r="G330" s="207"/>
      <c r="H330" s="237"/>
      <c r="I330" s="237"/>
      <c r="J330" s="236"/>
    </row>
    <row r="331" spans="1:10">
      <c r="A331" t="str">
        <f>BYR!A331</f>
        <v>BRL</v>
      </c>
      <c r="B331" t="str">
        <f>BYR!B331</f>
        <v>C_APP27051_PR19PD016</v>
      </c>
      <c r="C331" t="str">
        <f>BYR!C331</f>
        <v>ODI end of period RCV adjustment  ~ Thames Tideway at 2017-18 FYA CPIH deflated price base - BY Adjustment</v>
      </c>
      <c r="D331" t="str">
        <f>BYR!D331</f>
        <v>£m</v>
      </c>
      <c r="E331" t="str">
        <f>BYR!E331</f>
        <v>Price Review 2019</v>
      </c>
      <c r="F331" s="207"/>
      <c r="G331" s="207"/>
      <c r="H331" s="237"/>
      <c r="I331" s="237"/>
      <c r="J331" s="236"/>
    </row>
    <row r="332" spans="1:10">
      <c r="A332" t="str">
        <f>BYR!A332</f>
        <v>BRL</v>
      </c>
      <c r="B332" t="str">
        <f>BYR!B332</f>
        <v>C_WS15027_PR19PD016</v>
      </c>
      <c r="C332" t="str">
        <f>BYR!C332</f>
        <v>Water: Totex menu RCV adjustment at 2017-18 FYA CPIH deflated price base - BY Adjustment</v>
      </c>
      <c r="D332" t="str">
        <f>BYR!D332</f>
        <v>£m</v>
      </c>
      <c r="E332" t="str">
        <f>BYR!E332</f>
        <v>Price Review 2019</v>
      </c>
      <c r="F332" s="207"/>
      <c r="G332" s="207"/>
      <c r="H332" s="237"/>
      <c r="I332" s="237"/>
      <c r="J332" s="236"/>
    </row>
    <row r="333" spans="1:10">
      <c r="A333" t="str">
        <f>BYR!A333</f>
        <v>BRL</v>
      </c>
      <c r="B333" t="str">
        <f>BYR!B333</f>
        <v>C_WWS15022_PR19PD016</v>
      </c>
      <c r="C333" t="str">
        <f>BYR!C333</f>
        <v>Wastewater: Totex menu RCV adjustment - BY adjustment at 2017-18 FYA CPIH deflated price base</v>
      </c>
      <c r="D333" t="str">
        <f>BYR!D333</f>
        <v>£m</v>
      </c>
      <c r="E333" t="str">
        <f>BYR!E333</f>
        <v>Price Review 2019</v>
      </c>
      <c r="F333" s="207"/>
      <c r="G333" s="207"/>
      <c r="H333" s="237"/>
      <c r="I333" s="237"/>
      <c r="J333" s="236"/>
    </row>
    <row r="334" spans="1:10">
      <c r="A334" t="str">
        <f>BYR!A334</f>
        <v>BRL</v>
      </c>
      <c r="B334" t="str">
        <f>BYR!B334</f>
        <v>C_WWS15022DMMY_PR19PD016</v>
      </c>
      <c r="C334" t="str">
        <f>BYR!C334</f>
        <v>Dummy ~ Totex menu RCV adjustment at 2017-18 FYA CPIH deflated price base - BY Adjustment</v>
      </c>
      <c r="D334" t="str">
        <f>BYR!D334</f>
        <v>£m</v>
      </c>
      <c r="E334" t="str">
        <f>BYR!E334</f>
        <v>Price Review 2019</v>
      </c>
      <c r="F334" s="207"/>
      <c r="G334" s="207"/>
      <c r="H334" s="237"/>
      <c r="I334" s="237"/>
      <c r="J334" s="236"/>
    </row>
    <row r="335" spans="1:10">
      <c r="A335" t="str">
        <f>BYR!A335</f>
        <v>BRL</v>
      </c>
      <c r="B335" t="str">
        <f>BYR!B335</f>
        <v>C_A7011W_PR19PD016</v>
      </c>
      <c r="C335" t="str">
        <f>BYR!C335</f>
        <v>Water ~ NPV effect of 50% of proceeds from disposals of interest in land at 2017-18 FYA CPIH deflated price base - BY Adjustment</v>
      </c>
      <c r="D335" t="str">
        <f>BYR!D335</f>
        <v>£m</v>
      </c>
      <c r="E335" t="str">
        <f>BYR!E335</f>
        <v>Price Review 2019</v>
      </c>
      <c r="F335" s="207"/>
      <c r="G335" s="207"/>
      <c r="H335" s="237"/>
      <c r="I335" s="237"/>
      <c r="J335" s="236"/>
    </row>
    <row r="336" spans="1:10">
      <c r="A336" t="str">
        <f>BYR!A336</f>
        <v>BRL</v>
      </c>
      <c r="B336" t="str">
        <f>BYR!B336</f>
        <v>C_A7011WW_PR19PD016</v>
      </c>
      <c r="C336" t="str">
        <f>BYR!C336</f>
        <v>Wastewater ~ NPV effect of 50% of proceeds from disposals of interest in land - BY Adjustment at 2017-18 FYA CPIH deflated price base</v>
      </c>
      <c r="D336" t="str">
        <f>BYR!D336</f>
        <v>£m</v>
      </c>
      <c r="E336" t="str">
        <f>BYR!E336</f>
        <v>Price Review 2019</v>
      </c>
      <c r="F336" s="207"/>
      <c r="G336" s="207"/>
      <c r="H336" s="237"/>
      <c r="I336" s="237"/>
      <c r="J336" s="236"/>
    </row>
    <row r="337" spans="1:10">
      <c r="A337" t="str">
        <f>BYR!A337</f>
        <v>BRL</v>
      </c>
      <c r="B337" t="str">
        <f>BYR!B337</f>
        <v>C_A7011DMMY_PR19PD016</v>
      </c>
      <c r="C337" t="str">
        <f>BYR!C337</f>
        <v>Dummy: NPV effect of 100% of proceeds from disposals of interest in land at 2017-18 FYA CPIH deflated price base - BY Adjustment</v>
      </c>
      <c r="D337" t="str">
        <f>BYR!D337</f>
        <v>£m</v>
      </c>
      <c r="E337" t="str">
        <f>BYR!E337</f>
        <v>Price Review 2019</v>
      </c>
      <c r="F337" s="207"/>
      <c r="G337" s="207"/>
      <c r="H337" s="237"/>
      <c r="I337" s="237"/>
      <c r="J337" s="236"/>
    </row>
    <row r="338" spans="1:10">
      <c r="A338" t="str">
        <f>BYR!A338</f>
        <v>BRL</v>
      </c>
      <c r="B338" t="str">
        <f>BYR!B338</f>
        <v>C402_PR19PD016</v>
      </c>
      <c r="C338" t="str">
        <f>BYR!C338</f>
        <v>2019-20 RPI-CPIH wedge adjustment at 2017-18 FYA CPIH prices - WR</v>
      </c>
      <c r="D338" t="str">
        <f>BYR!D338</f>
        <v>£m</v>
      </c>
      <c r="E338" t="str">
        <f>BYR!E338</f>
        <v>Price Review 2019</v>
      </c>
      <c r="F338" s="207"/>
      <c r="G338" s="207"/>
      <c r="H338" s="237"/>
      <c r="I338" s="237"/>
      <c r="J338" s="236"/>
    </row>
    <row r="339" spans="1:10">
      <c r="A339" t="str">
        <f>BYR!A339</f>
        <v>BRL</v>
      </c>
      <c r="B339" t="str">
        <f>BYR!B339</f>
        <v>C403_PR19PD016</v>
      </c>
      <c r="C339" t="str">
        <f>BYR!C339</f>
        <v>2019-20 RPI-CPIH wedge adjustment at 2017-18 FYA CPIH prices - WN</v>
      </c>
      <c r="D339" t="str">
        <f>BYR!D339</f>
        <v>£m</v>
      </c>
      <c r="E339" t="str">
        <f>BYR!E339</f>
        <v>Price Review 2019</v>
      </c>
      <c r="F339" s="207"/>
      <c r="G339" s="207"/>
      <c r="H339" s="237"/>
      <c r="I339" s="237"/>
      <c r="J339" s="236"/>
    </row>
    <row r="340" spans="1:10">
      <c r="A340" t="str">
        <f>BYR!A340</f>
        <v>BRL</v>
      </c>
      <c r="B340" t="str">
        <f>BYR!B340</f>
        <v>C412_PR19PD016</v>
      </c>
      <c r="C340" t="str">
        <f>BYR!C340</f>
        <v>2019-20 RPI-CPIH wedge adjustment at 2017-18 FYA CPIH prices - WWN</v>
      </c>
      <c r="D340" t="str">
        <f>BYR!D340</f>
        <v>£m</v>
      </c>
      <c r="E340" t="str">
        <f>BYR!E340</f>
        <v>Price Review 2019</v>
      </c>
      <c r="F340" s="207"/>
      <c r="G340" s="207"/>
      <c r="H340" s="237"/>
      <c r="I340" s="237"/>
      <c r="J340" s="236"/>
    </row>
    <row r="341" spans="1:10">
      <c r="A341" t="str">
        <f>BYR!A341</f>
        <v>BRL</v>
      </c>
      <c r="B341" t="str">
        <f>BYR!B341</f>
        <v>C413_PR19PD016</v>
      </c>
      <c r="C341" t="str">
        <f>BYR!C341</f>
        <v>2019-20 RPI-CPIH wedge adjustment at 2017-18 FYA CPIH prices - BR</v>
      </c>
      <c r="D341" t="str">
        <f>BYR!D341</f>
        <v>£m</v>
      </c>
      <c r="E341" t="str">
        <f>BYR!E341</f>
        <v>Price Review 2019</v>
      </c>
      <c r="F341" s="207"/>
      <c r="G341" s="207"/>
      <c r="H341" s="237"/>
      <c r="I341" s="237"/>
      <c r="J341" s="236"/>
    </row>
    <row r="342" spans="1:10">
      <c r="A342" t="str">
        <f>BYR!A342</f>
        <v>BRL</v>
      </c>
      <c r="B342" t="str">
        <f>BYR!B342</f>
        <v>C422_PR19PD016</v>
      </c>
      <c r="C342" t="str">
        <f>BYR!C342</f>
        <v>2019-20 RPI-CPIH wedge adjustment at 2017-18 FYA CPIH prices - Dummy</v>
      </c>
      <c r="D342" t="str">
        <f>BYR!D342</f>
        <v>£m</v>
      </c>
      <c r="E342" t="str">
        <f>BYR!E342</f>
        <v>Price Review 2019</v>
      </c>
      <c r="F342" s="207"/>
      <c r="G342" s="207"/>
      <c r="H342" s="237"/>
      <c r="I342" s="237"/>
      <c r="J342" s="236"/>
    </row>
    <row r="343" spans="1:10">
      <c r="A343" t="str">
        <f>BYR!A343</f>
        <v>BRL</v>
      </c>
      <c r="B343" t="str">
        <f>BYR!B343</f>
        <v>C030_PR19PD016</v>
      </c>
      <c r="C343" t="str">
        <f>BYR!C343</f>
        <v>Water ~ Other adjustment to wholesale RCV - Difference at 2017-18 FYA CPIH deflated price base - BY Adjustment</v>
      </c>
      <c r="D343" t="str">
        <f>BYR!D343</f>
        <v>£m</v>
      </c>
      <c r="E343" t="str">
        <f>BYR!E343</f>
        <v>Price Review 2019</v>
      </c>
      <c r="F343" s="207"/>
      <c r="G343" s="207"/>
      <c r="H343" s="237"/>
      <c r="I343" s="237"/>
      <c r="J343" s="236"/>
    </row>
    <row r="344" spans="1:10">
      <c r="A344" t="str">
        <f>BYR!A344</f>
        <v>BRL</v>
      </c>
      <c r="B344" t="str">
        <f>BYR!B344</f>
        <v>C040_PR19PD016</v>
      </c>
      <c r="C344" t="str">
        <f>BYR!C344</f>
        <v>Wastewater ~ Other adjustment to wholesale RCV - BY Adjustment at 2017-18 FYA CPIH deflated price base</v>
      </c>
      <c r="D344" t="str">
        <f>BYR!D344</f>
        <v>£m</v>
      </c>
      <c r="E344" t="str">
        <f>BYR!E344</f>
        <v>Price Review 2019</v>
      </c>
      <c r="F344" s="207"/>
      <c r="G344" s="207"/>
      <c r="H344" s="237"/>
      <c r="I344" s="237"/>
      <c r="J344" s="236"/>
    </row>
    <row r="345" spans="1:10">
      <c r="A345" t="str">
        <f>BYR!A345</f>
        <v>BRL</v>
      </c>
      <c r="B345" t="str">
        <f>BYR!B345</f>
        <v>C050_PR19PD016</v>
      </c>
      <c r="C345" t="str">
        <f>BYR!C345</f>
        <v>Dummy other RCV adjustment at 2017-18 FYA CPIH deflated price base - BY Adjustment</v>
      </c>
      <c r="D345" t="str">
        <f>BYR!D345</f>
        <v>£m</v>
      </c>
      <c r="E345" t="str">
        <f>BYR!E345</f>
        <v>Price Review 2019</v>
      </c>
      <c r="F345" s="207"/>
      <c r="G345" s="207"/>
      <c r="H345" s="237"/>
      <c r="I345" s="237"/>
      <c r="J345" s="236"/>
    </row>
    <row r="346" spans="1:10">
      <c r="A346" t="str">
        <f>BYR!A346</f>
        <v>BRL</v>
      </c>
      <c r="B346" t="str">
        <f>BYR!B346</f>
        <v>C_APP8022WR_PR19PD016</v>
      </c>
      <c r="C346" t="str">
        <f>BYR!C346</f>
        <v>Water resources IFRS16 RCV adjustment - BY Adjustment at 2017-18 FYA CPIH deflated price base</v>
      </c>
      <c r="D346" t="str">
        <f>BYR!D346</f>
        <v>£m</v>
      </c>
      <c r="E346" t="str">
        <f>BYR!E346</f>
        <v>Price Review 2019</v>
      </c>
      <c r="F346" s="207"/>
      <c r="G346" s="207"/>
      <c r="H346" s="237"/>
      <c r="I346" s="237"/>
      <c r="J346" s="236"/>
    </row>
    <row r="347" spans="1:10">
      <c r="A347" t="str">
        <f>BYR!A347</f>
        <v>BRL</v>
      </c>
      <c r="B347" t="str">
        <f>BYR!B347</f>
        <v>C_APP8022WN_PR19PD016</v>
      </c>
      <c r="C347" t="str">
        <f>BYR!C347</f>
        <v>Water network plus IFRS16 RCV adjustment - BY Adjustment at 2017-18 FYA CPIH deflated price base</v>
      </c>
      <c r="D347" t="str">
        <f>BYR!D347</f>
        <v>£m</v>
      </c>
      <c r="E347" t="str">
        <f>BYR!E347</f>
        <v>Price Review 2019</v>
      </c>
      <c r="F347" s="207"/>
      <c r="G347" s="207"/>
      <c r="H347" s="237"/>
      <c r="I347" s="237"/>
      <c r="J347" s="236"/>
    </row>
    <row r="348" spans="1:10">
      <c r="A348" t="str">
        <f>BYR!A348</f>
        <v>BRL</v>
      </c>
      <c r="B348" t="str">
        <f>BYR!B348</f>
        <v>C_APP8022WWN_PR19PD016</v>
      </c>
      <c r="C348" t="str">
        <f>BYR!C348</f>
        <v>Wastewater network plus IFRS16 RCV adjustment - BY Adjustment at 2017-18 FYA CPIH deflated price base</v>
      </c>
      <c r="D348" t="str">
        <f>BYR!D348</f>
        <v>£m</v>
      </c>
      <c r="E348" t="str">
        <f>BYR!E348</f>
        <v>Price Review 2019</v>
      </c>
      <c r="F348" s="207"/>
      <c r="G348" s="207"/>
      <c r="H348" s="237"/>
      <c r="I348" s="237"/>
      <c r="J348" s="236"/>
    </row>
    <row r="349" spans="1:10">
      <c r="A349" t="str">
        <f>BYR!A349</f>
        <v>BRL</v>
      </c>
      <c r="B349" t="str">
        <f>BYR!B349</f>
        <v>C_APP8022BIO_PR19PD016</v>
      </c>
      <c r="C349" t="str">
        <f>BYR!C349</f>
        <v>Bioresources IFRS16 RCV adjustment - BY Adjustment at 2017-18 FYA CPIH deflated price base</v>
      </c>
      <c r="D349" t="str">
        <f>BYR!D349</f>
        <v>£m</v>
      </c>
      <c r="E349" t="str">
        <f>BYR!E349</f>
        <v>Price Review 2019</v>
      </c>
      <c r="F349" s="207"/>
      <c r="G349" s="207"/>
      <c r="H349" s="237"/>
      <c r="I349" s="237"/>
      <c r="J349" s="236"/>
    </row>
    <row r="350" spans="1:10">
      <c r="A350" t="str">
        <f>BYR!A350</f>
        <v>BRL</v>
      </c>
      <c r="B350" t="str">
        <f>BYR!B350</f>
        <v>C_APP8022DMMY_PR19PD016</v>
      </c>
      <c r="C350" t="str">
        <f>BYR!C350</f>
        <v>Dummy IFRS16 RCV adjustment - BY adjustment at 2017-18 FYA CPIH deflated price base</v>
      </c>
      <c r="D350" t="str">
        <f>BYR!D350</f>
        <v>£m</v>
      </c>
      <c r="E350" t="str">
        <f>BYR!E350</f>
        <v>Price Review 2019</v>
      </c>
      <c r="F350" s="207"/>
      <c r="G350" s="207"/>
      <c r="H350" s="237"/>
      <c r="I350" s="237"/>
      <c r="J350" s="236"/>
    </row>
    <row r="351" spans="1:10">
      <c r="A351" t="str">
        <f>BYR!A351</f>
        <v>PRT</v>
      </c>
      <c r="B351" t="str">
        <f>BYR!B351</f>
        <v>C_APP27048_PR19PD016</v>
      </c>
      <c r="C351" t="str">
        <f>BYR!C351</f>
        <v>ODI end of period RCV adjustment ~ Water resources at 2017-18 FYA CPIH deflated price base - BY Adjustment</v>
      </c>
      <c r="D351" t="str">
        <f>BYR!D351</f>
        <v>£m</v>
      </c>
      <c r="E351" t="str">
        <f>BYR!E351</f>
        <v>Price Review 2019</v>
      </c>
      <c r="F351" s="207"/>
      <c r="G351" s="207"/>
      <c r="H351" s="237"/>
      <c r="I351" s="237"/>
      <c r="J351" s="236"/>
    </row>
    <row r="352" spans="1:10">
      <c r="A352" t="str">
        <f>BYR!A352</f>
        <v>PRT</v>
      </c>
      <c r="B352" t="str">
        <f>BYR!B352</f>
        <v>C_APP27049_PR19PD016</v>
      </c>
      <c r="C352" t="str">
        <f>BYR!C352</f>
        <v>ODI end of period RCV adjustment  ~ Water network plus at 2017-18 FYA CPIH deflated price base - BY Adjustment</v>
      </c>
      <c r="D352" t="str">
        <f>BYR!D352</f>
        <v>£m</v>
      </c>
      <c r="E352" t="str">
        <f>BYR!E352</f>
        <v>Price Review 2019</v>
      </c>
      <c r="F352" s="207"/>
      <c r="G352" s="207"/>
      <c r="H352" s="237"/>
      <c r="I352" s="237"/>
      <c r="J352" s="236"/>
    </row>
    <row r="353" spans="1:10">
      <c r="A353" t="str">
        <f>BYR!A353</f>
        <v>PRT</v>
      </c>
      <c r="B353" t="str">
        <f>BYR!B353</f>
        <v>C_APP27050_PR19PD016</v>
      </c>
      <c r="C353" t="str">
        <f>BYR!C353</f>
        <v>ODI end of period RCV adjustment ~ Wastewater network plus - BY Adjustment at 2017-18 FYA CPIH deflated price base</v>
      </c>
      <c r="D353" t="str">
        <f>BYR!D353</f>
        <v>£m</v>
      </c>
      <c r="E353" t="str">
        <f>BYR!E353</f>
        <v>Price Review 2019</v>
      </c>
      <c r="F353" s="207"/>
      <c r="G353" s="207"/>
      <c r="H353" s="237"/>
      <c r="I353" s="237"/>
      <c r="J353" s="236"/>
    </row>
    <row r="354" spans="1:10">
      <c r="A354" t="str">
        <f>BYR!A354</f>
        <v>PRT</v>
      </c>
      <c r="B354" t="str">
        <f>BYR!B354</f>
        <v>C_APP27051_PR19PD016</v>
      </c>
      <c r="C354" t="str">
        <f>BYR!C354</f>
        <v>ODI end of period RCV adjustment  ~ Thames Tideway at 2017-18 FYA CPIH deflated price base - BY Adjustment</v>
      </c>
      <c r="D354" t="str">
        <f>BYR!D354</f>
        <v>£m</v>
      </c>
      <c r="E354" t="str">
        <f>BYR!E354</f>
        <v>Price Review 2019</v>
      </c>
      <c r="F354" s="207"/>
      <c r="G354" s="207"/>
      <c r="H354" s="237"/>
      <c r="I354" s="237"/>
      <c r="J354" s="236"/>
    </row>
    <row r="355" spans="1:10">
      <c r="A355" t="str">
        <f>BYR!A355</f>
        <v>PRT</v>
      </c>
      <c r="B355" t="str">
        <f>BYR!B355</f>
        <v>C_WS15027_PR19PD016</v>
      </c>
      <c r="C355" t="str">
        <f>BYR!C355</f>
        <v>Water: Totex menu RCV adjustment at 2017-18 FYA CPIH deflated price base - BY Adjustment</v>
      </c>
      <c r="D355" t="str">
        <f>BYR!D355</f>
        <v>£m</v>
      </c>
      <c r="E355" t="str">
        <f>BYR!E355</f>
        <v>Price Review 2019</v>
      </c>
      <c r="F355" s="207"/>
      <c r="G355" s="207"/>
      <c r="H355" s="237"/>
      <c r="I355" s="237"/>
      <c r="J355" s="236"/>
    </row>
    <row r="356" spans="1:10">
      <c r="A356" t="str">
        <f>BYR!A356</f>
        <v>PRT</v>
      </c>
      <c r="B356" t="str">
        <f>BYR!B356</f>
        <v>C_WWS15022_PR19PD016</v>
      </c>
      <c r="C356" t="str">
        <f>BYR!C356</f>
        <v>Wastewater: Totex menu RCV adjustment - BY adjustment at 2017-18 FYA CPIH deflated price base</v>
      </c>
      <c r="D356" t="str">
        <f>BYR!D356</f>
        <v>£m</v>
      </c>
      <c r="E356" t="str">
        <f>BYR!E356</f>
        <v>Price Review 2019</v>
      </c>
      <c r="F356" s="207"/>
      <c r="G356" s="207"/>
      <c r="H356" s="237"/>
      <c r="I356" s="237"/>
      <c r="J356" s="236"/>
    </row>
    <row r="357" spans="1:10">
      <c r="A357" t="str">
        <f>BYR!A357</f>
        <v>PRT</v>
      </c>
      <c r="B357" t="str">
        <f>BYR!B357</f>
        <v>C_WWS15022DMMY_PR19PD016</v>
      </c>
      <c r="C357" t="str">
        <f>BYR!C357</f>
        <v>Dummy ~ Totex menu RCV adjustment at 2017-18 FYA CPIH deflated price base - BY Adjustment</v>
      </c>
      <c r="D357" t="str">
        <f>BYR!D357</f>
        <v>£m</v>
      </c>
      <c r="E357" t="str">
        <f>BYR!E357</f>
        <v>Price Review 2019</v>
      </c>
      <c r="F357" s="207"/>
      <c r="G357" s="207"/>
      <c r="H357" s="237"/>
      <c r="I357" s="237"/>
      <c r="J357" s="236"/>
    </row>
    <row r="358" spans="1:10">
      <c r="A358" t="str">
        <f>BYR!A358</f>
        <v>PRT</v>
      </c>
      <c r="B358" t="str">
        <f>BYR!B358</f>
        <v>C_A7011W_PR19PD016</v>
      </c>
      <c r="C358" t="str">
        <f>BYR!C358</f>
        <v>Water ~ NPV effect of 50% of proceeds from disposals of interest in land at 2017-18 FYA CPIH deflated price base - BY Adjustment</v>
      </c>
      <c r="D358" t="str">
        <f>BYR!D358</f>
        <v>£m</v>
      </c>
      <c r="E358" t="str">
        <f>BYR!E358</f>
        <v>Price Review 2019</v>
      </c>
      <c r="F358" s="207"/>
      <c r="G358" s="207"/>
      <c r="H358" s="237"/>
      <c r="I358" s="237"/>
      <c r="J358" s="236"/>
    </row>
    <row r="359" spans="1:10">
      <c r="A359" t="str">
        <f>BYR!A359</f>
        <v>PRT</v>
      </c>
      <c r="B359" t="str">
        <f>BYR!B359</f>
        <v>C_A7011WW_PR19PD016</v>
      </c>
      <c r="C359" t="str">
        <f>BYR!C359</f>
        <v>Wastewater ~ NPV effect of 50% of proceeds from disposals of interest in land - BY Adjustment at 2017-18 FYA CPIH deflated price base</v>
      </c>
      <c r="D359" t="str">
        <f>BYR!D359</f>
        <v>£m</v>
      </c>
      <c r="E359" t="str">
        <f>BYR!E359</f>
        <v>Price Review 2019</v>
      </c>
      <c r="F359" s="207"/>
      <c r="G359" s="207"/>
      <c r="H359" s="237"/>
      <c r="I359" s="237"/>
      <c r="J359" s="236"/>
    </row>
    <row r="360" spans="1:10">
      <c r="A360" t="str">
        <f>BYR!A360</f>
        <v>PRT</v>
      </c>
      <c r="B360" t="str">
        <f>BYR!B360</f>
        <v>C_A7011DMMY_PR19PD016</v>
      </c>
      <c r="C360" t="str">
        <f>BYR!C360</f>
        <v>Dummy: NPV effect of 100% of proceeds from disposals of interest in land at 2017-18 FYA CPIH deflated price base - BY Adjustment</v>
      </c>
      <c r="D360" t="str">
        <f>BYR!D360</f>
        <v>£m</v>
      </c>
      <c r="E360" t="str">
        <f>BYR!E360</f>
        <v>Price Review 2019</v>
      </c>
      <c r="F360" s="207"/>
      <c r="G360" s="207"/>
      <c r="H360" s="237"/>
      <c r="I360" s="237"/>
      <c r="J360" s="236"/>
    </row>
    <row r="361" spans="1:10">
      <c r="A361" t="str">
        <f>BYR!A361</f>
        <v>PRT</v>
      </c>
      <c r="B361" t="str">
        <f>BYR!B361</f>
        <v>C402_PR19PD016</v>
      </c>
      <c r="C361" t="str">
        <f>BYR!C361</f>
        <v>2019-20 RPI-CPIH wedge adjustment at 2017-18 FYA CPIH prices - WR</v>
      </c>
      <c r="D361" t="str">
        <f>BYR!D361</f>
        <v>£m</v>
      </c>
      <c r="E361" t="str">
        <f>BYR!E361</f>
        <v>Price Review 2019</v>
      </c>
      <c r="F361" s="207"/>
      <c r="G361" s="207"/>
      <c r="H361" s="237"/>
      <c r="I361" s="237"/>
      <c r="J361" s="236"/>
    </row>
    <row r="362" spans="1:10">
      <c r="A362" t="str">
        <f>BYR!A362</f>
        <v>PRT</v>
      </c>
      <c r="B362" t="str">
        <f>BYR!B362</f>
        <v>C403_PR19PD016</v>
      </c>
      <c r="C362" t="str">
        <f>BYR!C362</f>
        <v>2019-20 RPI-CPIH wedge adjustment at 2017-18 FYA CPIH prices - WN</v>
      </c>
      <c r="D362" t="str">
        <f>BYR!D362</f>
        <v>£m</v>
      </c>
      <c r="E362" t="str">
        <f>BYR!E362</f>
        <v>Price Review 2019</v>
      </c>
      <c r="F362" s="207"/>
      <c r="G362" s="207"/>
      <c r="H362" s="237"/>
      <c r="I362" s="237"/>
      <c r="J362" s="236"/>
    </row>
    <row r="363" spans="1:10">
      <c r="A363" t="str">
        <f>BYR!A363</f>
        <v>PRT</v>
      </c>
      <c r="B363" t="str">
        <f>BYR!B363</f>
        <v>C412_PR19PD016</v>
      </c>
      <c r="C363" t="str">
        <f>BYR!C363</f>
        <v>2019-20 RPI-CPIH wedge adjustment at 2017-18 FYA CPIH prices - WWN</v>
      </c>
      <c r="D363" t="str">
        <f>BYR!D363</f>
        <v>£m</v>
      </c>
      <c r="E363" t="str">
        <f>BYR!E363</f>
        <v>Price Review 2019</v>
      </c>
      <c r="F363" s="207"/>
      <c r="G363" s="207"/>
      <c r="H363" s="237"/>
      <c r="I363" s="237"/>
      <c r="J363" s="236"/>
    </row>
    <row r="364" spans="1:10">
      <c r="A364" t="str">
        <f>BYR!A364</f>
        <v>PRT</v>
      </c>
      <c r="B364" t="str">
        <f>BYR!B364</f>
        <v>C413_PR19PD016</v>
      </c>
      <c r="C364" t="str">
        <f>BYR!C364</f>
        <v>2019-20 RPI-CPIH wedge adjustment at 2017-18 FYA CPIH prices - BR</v>
      </c>
      <c r="D364" t="str">
        <f>BYR!D364</f>
        <v>£m</v>
      </c>
      <c r="E364" t="str">
        <f>BYR!E364</f>
        <v>Price Review 2019</v>
      </c>
      <c r="F364" s="207"/>
      <c r="G364" s="207"/>
      <c r="H364" s="237"/>
      <c r="I364" s="237"/>
      <c r="J364" s="236"/>
    </row>
    <row r="365" spans="1:10">
      <c r="A365" t="str">
        <f>BYR!A365</f>
        <v>PRT</v>
      </c>
      <c r="B365" t="str">
        <f>BYR!B365</f>
        <v>C422_PR19PD016</v>
      </c>
      <c r="C365" t="str">
        <f>BYR!C365</f>
        <v>2019-20 RPI-CPIH wedge adjustment at 2017-18 FYA CPIH prices - Dummy</v>
      </c>
      <c r="D365" t="str">
        <f>BYR!D365</f>
        <v>£m</v>
      </c>
      <c r="E365" t="str">
        <f>BYR!E365</f>
        <v>Price Review 2019</v>
      </c>
      <c r="F365" s="207"/>
      <c r="G365" s="207"/>
      <c r="H365" s="237"/>
      <c r="I365" s="237"/>
      <c r="J365" s="236"/>
    </row>
    <row r="366" spans="1:10">
      <c r="A366" t="str">
        <f>BYR!A366</f>
        <v>PRT</v>
      </c>
      <c r="B366" t="str">
        <f>BYR!B366</f>
        <v>C030_PR19PD016</v>
      </c>
      <c r="C366" t="str">
        <f>BYR!C366</f>
        <v>Water ~ Other adjustment to wholesale RCV - Difference at 2017-18 FYA CPIH deflated price base - BY Adjustment</v>
      </c>
      <c r="D366" t="str">
        <f>BYR!D366</f>
        <v>£m</v>
      </c>
      <c r="E366" t="str">
        <f>BYR!E366</f>
        <v>Price Review 2019</v>
      </c>
      <c r="F366" s="207"/>
      <c r="G366" s="207"/>
      <c r="H366" s="237"/>
      <c r="I366" s="237"/>
      <c r="J366" s="236"/>
    </row>
    <row r="367" spans="1:10">
      <c r="A367" t="str">
        <f>BYR!A367</f>
        <v>PRT</v>
      </c>
      <c r="B367" t="str">
        <f>BYR!B367</f>
        <v>C040_PR19PD016</v>
      </c>
      <c r="C367" t="str">
        <f>BYR!C367</f>
        <v>Wastewater ~ Other adjustment to wholesale RCV - BY Adjustment at 2017-18 FYA CPIH deflated price base</v>
      </c>
      <c r="D367" t="str">
        <f>BYR!D367</f>
        <v>£m</v>
      </c>
      <c r="E367" t="str">
        <f>BYR!E367</f>
        <v>Price Review 2019</v>
      </c>
      <c r="F367" s="207"/>
      <c r="G367" s="207"/>
      <c r="H367" s="237"/>
      <c r="I367" s="237"/>
      <c r="J367" s="236"/>
    </row>
    <row r="368" spans="1:10">
      <c r="A368" t="str">
        <f>BYR!A368</f>
        <v>PRT</v>
      </c>
      <c r="B368" t="str">
        <f>BYR!B368</f>
        <v>C050_PR19PD016</v>
      </c>
      <c r="C368" t="str">
        <f>BYR!C368</f>
        <v>Dummy other RCV adjustment at 2017-18 FYA CPIH deflated price base - BY Adjustment</v>
      </c>
      <c r="D368" t="str">
        <f>BYR!D368</f>
        <v>£m</v>
      </c>
      <c r="E368" t="str">
        <f>BYR!E368</f>
        <v>Price Review 2019</v>
      </c>
      <c r="F368" s="207"/>
      <c r="G368" s="207"/>
      <c r="H368" s="237"/>
      <c r="I368" s="237"/>
      <c r="J368" s="236"/>
    </row>
    <row r="369" spans="1:10">
      <c r="A369" t="str">
        <f>BYR!A369</f>
        <v>PRT</v>
      </c>
      <c r="B369" t="str">
        <f>BYR!B369</f>
        <v>C_APP8022WR_PR19PD016</v>
      </c>
      <c r="C369" t="str">
        <f>BYR!C369</f>
        <v>Water resources IFRS16 RCV adjustment - BY Adjustment at 2017-18 FYA CPIH deflated price base</v>
      </c>
      <c r="D369" t="str">
        <f>BYR!D369</f>
        <v>£m</v>
      </c>
      <c r="E369" t="str">
        <f>BYR!E369</f>
        <v>Price Review 2019</v>
      </c>
      <c r="F369" s="207"/>
      <c r="G369" s="207"/>
      <c r="H369" s="237"/>
      <c r="I369" s="237"/>
      <c r="J369" s="236"/>
    </row>
    <row r="370" spans="1:10">
      <c r="A370" t="str">
        <f>BYR!A370</f>
        <v>PRT</v>
      </c>
      <c r="B370" t="str">
        <f>BYR!B370</f>
        <v>C_APP8022WN_PR19PD016</v>
      </c>
      <c r="C370" t="str">
        <f>BYR!C370</f>
        <v>Water network plus IFRS16 RCV adjustment - BY Adjustment at 2017-18 FYA CPIH deflated price base</v>
      </c>
      <c r="D370" t="str">
        <f>BYR!D370</f>
        <v>£m</v>
      </c>
      <c r="E370" t="str">
        <f>BYR!E370</f>
        <v>Price Review 2019</v>
      </c>
      <c r="F370" s="207"/>
      <c r="G370" s="207"/>
      <c r="H370" s="237"/>
      <c r="I370" s="237"/>
      <c r="J370" s="236"/>
    </row>
    <row r="371" spans="1:10">
      <c r="A371" t="str">
        <f>BYR!A371</f>
        <v>PRT</v>
      </c>
      <c r="B371" t="str">
        <f>BYR!B371</f>
        <v>C_APP8022WWN_PR19PD016</v>
      </c>
      <c r="C371" t="str">
        <f>BYR!C371</f>
        <v>Wastewater network plus IFRS16 RCV adjustment - BY Adjustment at 2017-18 FYA CPIH deflated price base</v>
      </c>
      <c r="D371" t="str">
        <f>BYR!D371</f>
        <v>£m</v>
      </c>
      <c r="E371" t="str">
        <f>BYR!E371</f>
        <v>Price Review 2019</v>
      </c>
      <c r="F371" s="207"/>
      <c r="G371" s="207"/>
      <c r="H371" s="237"/>
      <c r="I371" s="237"/>
      <c r="J371" s="236"/>
    </row>
    <row r="372" spans="1:10">
      <c r="A372" t="str">
        <f>BYR!A372</f>
        <v>PRT</v>
      </c>
      <c r="B372" t="str">
        <f>BYR!B372</f>
        <v>C_APP8022BIO_PR19PD016</v>
      </c>
      <c r="C372" t="str">
        <f>BYR!C372</f>
        <v>Bioresources IFRS16 RCV adjustment - BY Adjustment at 2017-18 FYA CPIH deflated price base</v>
      </c>
      <c r="D372" t="str">
        <f>BYR!D372</f>
        <v>£m</v>
      </c>
      <c r="E372" t="str">
        <f>BYR!E372</f>
        <v>Price Review 2019</v>
      </c>
      <c r="F372" s="207"/>
      <c r="G372" s="207"/>
      <c r="H372" s="237"/>
      <c r="I372" s="237"/>
      <c r="J372" s="236"/>
    </row>
    <row r="373" spans="1:10">
      <c r="A373" t="str">
        <f>BYR!A373</f>
        <v>PRT</v>
      </c>
      <c r="B373" t="str">
        <f>BYR!B373</f>
        <v>C_APP8022DMMY_PR19PD016</v>
      </c>
      <c r="C373" t="str">
        <f>BYR!C373</f>
        <v>Dummy IFRS16 RCV adjustment - BY adjustment at 2017-18 FYA CPIH deflated price base</v>
      </c>
      <c r="D373" t="str">
        <f>BYR!D373</f>
        <v>£m</v>
      </c>
      <c r="E373" t="str">
        <f>BYR!E373</f>
        <v>Price Review 2019</v>
      </c>
      <c r="F373" s="207"/>
      <c r="G373" s="207"/>
      <c r="H373" s="237"/>
      <c r="I373" s="237"/>
      <c r="J373" s="236"/>
    </row>
    <row r="374" spans="1:10">
      <c r="A374" t="str">
        <f>BYR!A374</f>
        <v>SEW</v>
      </c>
      <c r="B374" t="str">
        <f>BYR!B374</f>
        <v>C_APP27048_PR19PD016</v>
      </c>
      <c r="C374" t="str">
        <f>BYR!C374</f>
        <v>ODI end of period RCV adjustment ~ Water resources at 2017-18 FYA CPIH deflated price base - BY Adjustment</v>
      </c>
      <c r="D374" t="str">
        <f>BYR!D374</f>
        <v>£m</v>
      </c>
      <c r="E374" t="str">
        <f>BYR!E374</f>
        <v>Price Review 2019</v>
      </c>
      <c r="F374" s="207"/>
      <c r="G374" s="207"/>
      <c r="H374" s="237"/>
      <c r="I374" s="237"/>
      <c r="J374" s="236"/>
    </row>
    <row r="375" spans="1:10">
      <c r="A375" t="str">
        <f>BYR!A375</f>
        <v>SEW</v>
      </c>
      <c r="B375" t="str">
        <f>BYR!B375</f>
        <v>C_APP27049_PR19PD016</v>
      </c>
      <c r="C375" t="str">
        <f>BYR!C375</f>
        <v>ODI end of period RCV adjustment  ~ Water network plus at 2017-18 FYA CPIH deflated price base - BY Adjustment</v>
      </c>
      <c r="D375" t="str">
        <f>BYR!D375</f>
        <v>£m</v>
      </c>
      <c r="E375" t="str">
        <f>BYR!E375</f>
        <v>Price Review 2019</v>
      </c>
      <c r="F375" s="207"/>
      <c r="G375" s="207"/>
      <c r="H375" s="237"/>
      <c r="I375" s="237"/>
      <c r="J375" s="236"/>
    </row>
    <row r="376" spans="1:10">
      <c r="A376" t="str">
        <f>BYR!A376</f>
        <v>SEW</v>
      </c>
      <c r="B376" t="str">
        <f>BYR!B376</f>
        <v>C_APP27050_PR19PD016</v>
      </c>
      <c r="C376" t="str">
        <f>BYR!C376</f>
        <v>ODI end of period RCV adjustment ~ Wastewater network plus - BY Adjustment at 2017-18 FYA CPIH deflated price base</v>
      </c>
      <c r="D376" t="str">
        <f>BYR!D376</f>
        <v>£m</v>
      </c>
      <c r="E376" t="str">
        <f>BYR!E376</f>
        <v>Price Review 2019</v>
      </c>
      <c r="F376" s="207"/>
      <c r="G376" s="207"/>
      <c r="H376" s="237"/>
      <c r="I376" s="237"/>
      <c r="J376" s="236"/>
    </row>
    <row r="377" spans="1:10">
      <c r="A377" t="str">
        <f>BYR!A377</f>
        <v>SEW</v>
      </c>
      <c r="B377" t="str">
        <f>BYR!B377</f>
        <v>C_APP27051_PR19PD016</v>
      </c>
      <c r="C377" t="str">
        <f>BYR!C377</f>
        <v>ODI end of period RCV adjustment  ~ Thames Tideway at 2017-18 FYA CPIH deflated price base - BY Adjustment</v>
      </c>
      <c r="D377" t="str">
        <f>BYR!D377</f>
        <v>£m</v>
      </c>
      <c r="E377" t="str">
        <f>BYR!E377</f>
        <v>Price Review 2019</v>
      </c>
      <c r="F377" s="207"/>
      <c r="G377" s="207"/>
      <c r="H377" s="237"/>
      <c r="I377" s="237"/>
      <c r="J377" s="236"/>
    </row>
    <row r="378" spans="1:10">
      <c r="A378" t="str">
        <f>BYR!A378</f>
        <v>SEW</v>
      </c>
      <c r="B378" t="str">
        <f>BYR!B378</f>
        <v>C_WS15027_PR19PD016</v>
      </c>
      <c r="C378" t="str">
        <f>BYR!C378</f>
        <v>Water: Totex menu RCV adjustment at 2017-18 FYA CPIH deflated price base - BY Adjustment</v>
      </c>
      <c r="D378" t="str">
        <f>BYR!D378</f>
        <v>£m</v>
      </c>
      <c r="E378" t="str">
        <f>BYR!E378</f>
        <v>Price Review 2019</v>
      </c>
      <c r="F378" s="207"/>
      <c r="G378" s="207"/>
      <c r="H378" s="237"/>
      <c r="I378" s="237"/>
      <c r="J378" s="236"/>
    </row>
    <row r="379" spans="1:10">
      <c r="A379" t="str">
        <f>BYR!A379</f>
        <v>SEW</v>
      </c>
      <c r="B379" t="str">
        <f>BYR!B379</f>
        <v>C_WWS15022_PR19PD016</v>
      </c>
      <c r="C379" t="str">
        <f>BYR!C379</f>
        <v>Wastewater: Totex menu RCV adjustment - BY adjustment at 2017-18 FYA CPIH deflated price base</v>
      </c>
      <c r="D379" t="str">
        <f>BYR!D379</f>
        <v>£m</v>
      </c>
      <c r="E379" t="str">
        <f>BYR!E379</f>
        <v>Price Review 2019</v>
      </c>
      <c r="F379" s="207"/>
      <c r="G379" s="207"/>
      <c r="H379" s="237"/>
      <c r="I379" s="237"/>
      <c r="J379" s="236"/>
    </row>
    <row r="380" spans="1:10">
      <c r="A380" t="str">
        <f>BYR!A380</f>
        <v>SEW</v>
      </c>
      <c r="B380" t="str">
        <f>BYR!B380</f>
        <v>C_WWS15022DMMY_PR19PD016</v>
      </c>
      <c r="C380" t="str">
        <f>BYR!C380</f>
        <v>Dummy ~ Totex menu RCV adjustment at 2017-18 FYA CPIH deflated price base - BY Adjustment</v>
      </c>
      <c r="D380" t="str">
        <f>BYR!D380</f>
        <v>£m</v>
      </c>
      <c r="E380" t="str">
        <f>BYR!E380</f>
        <v>Price Review 2019</v>
      </c>
      <c r="F380" s="207"/>
      <c r="G380" s="207"/>
      <c r="H380" s="237"/>
      <c r="I380" s="237"/>
      <c r="J380" s="236"/>
    </row>
    <row r="381" spans="1:10">
      <c r="A381" t="str">
        <f>BYR!A381</f>
        <v>SEW</v>
      </c>
      <c r="B381" t="str">
        <f>BYR!B381</f>
        <v>C_A7011W_PR19PD016</v>
      </c>
      <c r="C381" t="str">
        <f>BYR!C381</f>
        <v>Water ~ NPV effect of 50% of proceeds from disposals of interest in land at 2017-18 FYA CPIH deflated price base - BY Adjustment</v>
      </c>
      <c r="D381" t="str">
        <f>BYR!D381</f>
        <v>£m</v>
      </c>
      <c r="E381" t="str">
        <f>BYR!E381</f>
        <v>Price Review 2019</v>
      </c>
      <c r="F381" s="207"/>
      <c r="G381" s="207"/>
      <c r="H381" s="237"/>
      <c r="I381" s="237"/>
      <c r="J381" s="236"/>
    </row>
    <row r="382" spans="1:10">
      <c r="A382" t="str">
        <f>BYR!A382</f>
        <v>SEW</v>
      </c>
      <c r="B382" t="str">
        <f>BYR!B382</f>
        <v>C_A7011WW_PR19PD016</v>
      </c>
      <c r="C382" t="str">
        <f>BYR!C382</f>
        <v>Wastewater ~ NPV effect of 50% of proceeds from disposals of interest in land - BY Adjustment at 2017-18 FYA CPIH deflated price base</v>
      </c>
      <c r="D382" t="str">
        <f>BYR!D382</f>
        <v>£m</v>
      </c>
      <c r="E382" t="str">
        <f>BYR!E382</f>
        <v>Price Review 2019</v>
      </c>
      <c r="F382" s="207"/>
      <c r="G382" s="207"/>
      <c r="H382" s="237"/>
      <c r="I382" s="237"/>
      <c r="J382" s="236"/>
    </row>
    <row r="383" spans="1:10">
      <c r="A383" t="str">
        <f>BYR!A383</f>
        <v>SEW</v>
      </c>
      <c r="B383" t="str">
        <f>BYR!B383</f>
        <v>C_A7011DMMY_PR19PD016</v>
      </c>
      <c r="C383" t="str">
        <f>BYR!C383</f>
        <v>Dummy: NPV effect of 100% of proceeds from disposals of interest in land at 2017-18 FYA CPIH deflated price base - BY Adjustment</v>
      </c>
      <c r="D383" t="str">
        <f>BYR!D383</f>
        <v>£m</v>
      </c>
      <c r="E383" t="str">
        <f>BYR!E383</f>
        <v>Price Review 2019</v>
      </c>
      <c r="F383" s="207"/>
      <c r="G383" s="207"/>
      <c r="H383" s="237"/>
      <c r="I383" s="237"/>
      <c r="J383" s="236"/>
    </row>
    <row r="384" spans="1:10">
      <c r="A384" t="str">
        <f>BYR!A384</f>
        <v>SEW</v>
      </c>
      <c r="B384" t="str">
        <f>BYR!B384</f>
        <v>C402_PR19PD016</v>
      </c>
      <c r="C384" t="str">
        <f>BYR!C384</f>
        <v>2019-20 RPI-CPIH wedge adjustment at 2017-18 FYA CPIH prices - WR</v>
      </c>
      <c r="D384" t="str">
        <f>BYR!D384</f>
        <v>£m</v>
      </c>
      <c r="E384" t="str">
        <f>BYR!E384</f>
        <v>Price Review 2019</v>
      </c>
      <c r="F384" s="207"/>
      <c r="G384" s="207"/>
      <c r="H384" s="237"/>
      <c r="I384" s="237"/>
      <c r="J384" s="236"/>
    </row>
    <row r="385" spans="1:10">
      <c r="A385" t="str">
        <f>BYR!A385</f>
        <v>SEW</v>
      </c>
      <c r="B385" t="str">
        <f>BYR!B385</f>
        <v>C403_PR19PD016</v>
      </c>
      <c r="C385" t="str">
        <f>BYR!C385</f>
        <v>2019-20 RPI-CPIH wedge adjustment at 2017-18 FYA CPIH prices - WN</v>
      </c>
      <c r="D385" t="str">
        <f>BYR!D385</f>
        <v>£m</v>
      </c>
      <c r="E385" t="str">
        <f>BYR!E385</f>
        <v>Price Review 2019</v>
      </c>
      <c r="F385" s="207"/>
      <c r="G385" s="207"/>
      <c r="H385" s="237"/>
      <c r="I385" s="237"/>
      <c r="J385" s="236"/>
    </row>
    <row r="386" spans="1:10">
      <c r="A386" t="str">
        <f>BYR!A386</f>
        <v>SEW</v>
      </c>
      <c r="B386" t="str">
        <f>BYR!B386</f>
        <v>C412_PR19PD016</v>
      </c>
      <c r="C386" t="str">
        <f>BYR!C386</f>
        <v>2019-20 RPI-CPIH wedge adjustment at 2017-18 FYA CPIH prices - WWN</v>
      </c>
      <c r="D386" t="str">
        <f>BYR!D386</f>
        <v>£m</v>
      </c>
      <c r="E386" t="str">
        <f>BYR!E386</f>
        <v>Price Review 2019</v>
      </c>
      <c r="F386" s="207"/>
      <c r="G386" s="207"/>
      <c r="H386" s="237"/>
      <c r="I386" s="237"/>
      <c r="J386" s="236"/>
    </row>
    <row r="387" spans="1:10">
      <c r="A387" t="str">
        <f>BYR!A387</f>
        <v>SEW</v>
      </c>
      <c r="B387" t="str">
        <f>BYR!B387</f>
        <v>C413_PR19PD016</v>
      </c>
      <c r="C387" t="str">
        <f>BYR!C387</f>
        <v>2019-20 RPI-CPIH wedge adjustment at 2017-18 FYA CPIH prices - BR</v>
      </c>
      <c r="D387" t="str">
        <f>BYR!D387</f>
        <v>£m</v>
      </c>
      <c r="E387" t="str">
        <f>BYR!E387</f>
        <v>Price Review 2019</v>
      </c>
      <c r="F387" s="207"/>
      <c r="G387" s="207"/>
      <c r="H387" s="237"/>
      <c r="I387" s="237"/>
      <c r="J387" s="236"/>
    </row>
    <row r="388" spans="1:10">
      <c r="A388" t="str">
        <f>BYR!A388</f>
        <v>SEW</v>
      </c>
      <c r="B388" t="str">
        <f>BYR!B388</f>
        <v>C422_PR19PD016</v>
      </c>
      <c r="C388" t="str">
        <f>BYR!C388</f>
        <v>2019-20 RPI-CPIH wedge adjustment at 2017-18 FYA CPIH prices - Dummy</v>
      </c>
      <c r="D388" t="str">
        <f>BYR!D388</f>
        <v>£m</v>
      </c>
      <c r="E388" t="str">
        <f>BYR!E388</f>
        <v>Price Review 2019</v>
      </c>
      <c r="F388" s="207"/>
      <c r="G388" s="207"/>
      <c r="H388" s="237"/>
      <c r="I388" s="237"/>
      <c r="J388" s="236"/>
    </row>
    <row r="389" spans="1:10">
      <c r="A389" t="str">
        <f>BYR!A389</f>
        <v>SEW</v>
      </c>
      <c r="B389" t="str">
        <f>BYR!B389</f>
        <v>C030_PR19PD016</v>
      </c>
      <c r="C389" t="str">
        <f>BYR!C389</f>
        <v>Water ~ Other adjustment to wholesale RCV - Difference at 2017-18 FYA CPIH deflated price base - BY Adjustment</v>
      </c>
      <c r="D389" t="str">
        <f>BYR!D389</f>
        <v>£m</v>
      </c>
      <c r="E389" t="str">
        <f>BYR!E389</f>
        <v>Price Review 2019</v>
      </c>
      <c r="F389" s="207"/>
      <c r="G389" s="207"/>
      <c r="H389" s="237"/>
      <c r="I389" s="237"/>
      <c r="J389" s="236"/>
    </row>
    <row r="390" spans="1:10">
      <c r="A390" t="str">
        <f>BYR!A390</f>
        <v>SEW</v>
      </c>
      <c r="B390" t="str">
        <f>BYR!B390</f>
        <v>C040_PR19PD016</v>
      </c>
      <c r="C390" t="str">
        <f>BYR!C390</f>
        <v>Wastewater ~ Other adjustment to wholesale RCV - BY Adjustment at 2017-18 FYA CPIH deflated price base</v>
      </c>
      <c r="D390" t="str">
        <f>BYR!D390</f>
        <v>£m</v>
      </c>
      <c r="E390" t="str">
        <f>BYR!E390</f>
        <v>Price Review 2019</v>
      </c>
      <c r="F390" s="207"/>
      <c r="G390" s="207"/>
      <c r="H390" s="237"/>
      <c r="I390" s="237"/>
      <c r="J390" s="236"/>
    </row>
    <row r="391" spans="1:10">
      <c r="A391" t="str">
        <f>BYR!A391</f>
        <v>SEW</v>
      </c>
      <c r="B391" t="str">
        <f>BYR!B391</f>
        <v>C050_PR19PD016</v>
      </c>
      <c r="C391" t="str">
        <f>BYR!C391</f>
        <v>Dummy other RCV adjustment at 2017-18 FYA CPIH deflated price base - BY Adjustment</v>
      </c>
      <c r="D391" t="str">
        <f>BYR!D391</f>
        <v>£m</v>
      </c>
      <c r="E391" t="str">
        <f>BYR!E391</f>
        <v>Price Review 2019</v>
      </c>
      <c r="F391" s="207"/>
      <c r="G391" s="207"/>
      <c r="H391" s="237"/>
      <c r="I391" s="237"/>
      <c r="J391" s="236"/>
    </row>
    <row r="392" spans="1:10">
      <c r="A392" t="str">
        <f>BYR!A392</f>
        <v>SEW</v>
      </c>
      <c r="B392" t="str">
        <f>BYR!B392</f>
        <v>C_APP8022WR_PR19PD016</v>
      </c>
      <c r="C392" t="str">
        <f>BYR!C392</f>
        <v>Water resources IFRS16 RCV adjustment - BY Adjustment at 2017-18 FYA CPIH deflated price base</v>
      </c>
      <c r="D392" t="str">
        <f>BYR!D392</f>
        <v>£m</v>
      </c>
      <c r="E392" t="str">
        <f>BYR!E392</f>
        <v>Price Review 2019</v>
      </c>
      <c r="F392" s="207"/>
      <c r="G392" s="207"/>
      <c r="H392" s="237"/>
      <c r="I392" s="237"/>
      <c r="J392" s="236"/>
    </row>
    <row r="393" spans="1:10">
      <c r="A393" t="str">
        <f>BYR!A393</f>
        <v>SEW</v>
      </c>
      <c r="B393" t="str">
        <f>BYR!B393</f>
        <v>C_APP8022WN_PR19PD016</v>
      </c>
      <c r="C393" t="str">
        <f>BYR!C393</f>
        <v>Water network plus IFRS16 RCV adjustment - BY Adjustment at 2017-18 FYA CPIH deflated price base</v>
      </c>
      <c r="D393" t="str">
        <f>BYR!D393</f>
        <v>£m</v>
      </c>
      <c r="E393" t="str">
        <f>BYR!E393</f>
        <v>Price Review 2019</v>
      </c>
      <c r="F393" s="207"/>
      <c r="G393" s="207"/>
      <c r="H393" s="237"/>
      <c r="I393" s="237"/>
      <c r="J393" s="236"/>
    </row>
    <row r="394" spans="1:10">
      <c r="A394" t="str">
        <f>BYR!A394</f>
        <v>SEW</v>
      </c>
      <c r="B394" t="str">
        <f>BYR!B394</f>
        <v>C_APP8022WWN_PR19PD016</v>
      </c>
      <c r="C394" t="str">
        <f>BYR!C394</f>
        <v>Wastewater network plus IFRS16 RCV adjustment - BY Adjustment at 2017-18 FYA CPIH deflated price base</v>
      </c>
      <c r="D394" t="str">
        <f>BYR!D394</f>
        <v>£m</v>
      </c>
      <c r="E394" t="str">
        <f>BYR!E394</f>
        <v>Price Review 2019</v>
      </c>
      <c r="F394" s="207"/>
      <c r="G394" s="207"/>
      <c r="H394" s="237"/>
      <c r="I394" s="237"/>
      <c r="J394" s="236"/>
    </row>
    <row r="395" spans="1:10">
      <c r="A395" t="str">
        <f>BYR!A395</f>
        <v>SEW</v>
      </c>
      <c r="B395" t="str">
        <f>BYR!B395</f>
        <v>C_APP8022BIO_PR19PD016</v>
      </c>
      <c r="C395" t="str">
        <f>BYR!C395</f>
        <v>Bioresources IFRS16 RCV adjustment - BY Adjustment at 2017-18 FYA CPIH deflated price base</v>
      </c>
      <c r="D395" t="str">
        <f>BYR!D395</f>
        <v>£m</v>
      </c>
      <c r="E395" t="str">
        <f>BYR!E395</f>
        <v>Price Review 2019</v>
      </c>
      <c r="F395" s="207"/>
      <c r="G395" s="207"/>
      <c r="H395" s="237"/>
      <c r="I395" s="237"/>
      <c r="J395" s="236"/>
    </row>
    <row r="396" spans="1:10">
      <c r="A396" t="str">
        <f>BYR!A396</f>
        <v>SEW</v>
      </c>
      <c r="B396" t="str">
        <f>BYR!B396</f>
        <v>C_APP8022DMMY_PR19PD016</v>
      </c>
      <c r="C396" t="str">
        <f>BYR!C396</f>
        <v>Dummy IFRS16 RCV adjustment - BY adjustment at 2017-18 FYA CPIH deflated price base</v>
      </c>
      <c r="D396" t="str">
        <f>BYR!D396</f>
        <v>£m</v>
      </c>
      <c r="E396" t="str">
        <f>BYR!E396</f>
        <v>Price Review 2019</v>
      </c>
      <c r="F396" s="207"/>
      <c r="G396" s="207"/>
      <c r="H396" s="237"/>
      <c r="I396" s="237"/>
      <c r="J396" s="236"/>
    </row>
    <row r="397" spans="1:10">
      <c r="A397" t="str">
        <f>BYR!A397</f>
        <v>SSC</v>
      </c>
      <c r="B397" t="str">
        <f>BYR!B397</f>
        <v>C_APP27048_PR19PD016</v>
      </c>
      <c r="C397" t="str">
        <f>BYR!C397</f>
        <v>ODI end of period RCV adjustment ~ Water resources at 2017-18 FYA CPIH deflated price base - BY Adjustment</v>
      </c>
      <c r="D397" t="str">
        <f>BYR!D397</f>
        <v>£m</v>
      </c>
      <c r="E397" t="str">
        <f>BYR!E397</f>
        <v>Price Review 2019</v>
      </c>
      <c r="F397" s="207"/>
      <c r="G397" s="207"/>
      <c r="H397" s="237"/>
      <c r="I397" s="237"/>
      <c r="J397" s="236"/>
    </row>
    <row r="398" spans="1:10">
      <c r="A398" t="str">
        <f>BYR!A398</f>
        <v>SSC</v>
      </c>
      <c r="B398" t="str">
        <f>BYR!B398</f>
        <v>C_APP27049_PR19PD016</v>
      </c>
      <c r="C398" t="str">
        <f>BYR!C398</f>
        <v>ODI end of period RCV adjustment  ~ Water network plus at 2017-18 FYA CPIH deflated price base - BY Adjustment</v>
      </c>
      <c r="D398" t="str">
        <f>BYR!D398</f>
        <v>£m</v>
      </c>
      <c r="E398" t="str">
        <f>BYR!E398</f>
        <v>Price Review 2019</v>
      </c>
      <c r="F398" s="207"/>
      <c r="G398" s="207"/>
      <c r="H398" s="237"/>
      <c r="I398" s="237"/>
      <c r="J398" s="236"/>
    </row>
    <row r="399" spans="1:10">
      <c r="A399" t="str">
        <f>BYR!A399</f>
        <v>SSC</v>
      </c>
      <c r="B399" t="str">
        <f>BYR!B399</f>
        <v>C_APP27050_PR19PD016</v>
      </c>
      <c r="C399" t="str">
        <f>BYR!C399</f>
        <v>ODI end of period RCV adjustment ~ Wastewater network plus - BY Adjustment at 2017-18 FYA CPIH deflated price base</v>
      </c>
      <c r="D399" t="str">
        <f>BYR!D399</f>
        <v>£m</v>
      </c>
      <c r="E399" t="str">
        <f>BYR!E399</f>
        <v>Price Review 2019</v>
      </c>
      <c r="F399" s="207"/>
      <c r="G399" s="207"/>
      <c r="H399" s="237"/>
      <c r="I399" s="237"/>
      <c r="J399" s="236"/>
    </row>
    <row r="400" spans="1:10">
      <c r="A400" t="str">
        <f>BYR!A400</f>
        <v>SSC</v>
      </c>
      <c r="B400" t="str">
        <f>BYR!B400</f>
        <v>C_APP27051_PR19PD016</v>
      </c>
      <c r="C400" t="str">
        <f>BYR!C400</f>
        <v>ODI end of period RCV adjustment  ~ Thames Tideway at 2017-18 FYA CPIH deflated price base - BY Adjustment</v>
      </c>
      <c r="D400" t="str">
        <f>BYR!D400</f>
        <v>£m</v>
      </c>
      <c r="E400" t="str">
        <f>BYR!E400</f>
        <v>Price Review 2019</v>
      </c>
      <c r="F400" s="207"/>
      <c r="G400" s="207"/>
      <c r="H400" s="237"/>
      <c r="I400" s="237"/>
      <c r="J400" s="236"/>
    </row>
    <row r="401" spans="1:10">
      <c r="A401" t="str">
        <f>BYR!A401</f>
        <v>SSC</v>
      </c>
      <c r="B401" t="str">
        <f>BYR!B401</f>
        <v>C_WS15027_PR19PD016</v>
      </c>
      <c r="C401" t="str">
        <f>BYR!C401</f>
        <v>Water: Totex menu RCV adjustment at 2017-18 FYA CPIH deflated price base - BY Adjustment</v>
      </c>
      <c r="D401" t="str">
        <f>BYR!D401</f>
        <v>£m</v>
      </c>
      <c r="E401" t="str">
        <f>BYR!E401</f>
        <v>Price Review 2019</v>
      </c>
      <c r="F401" s="207"/>
      <c r="G401" s="207"/>
      <c r="H401" s="237"/>
      <c r="I401" s="237"/>
      <c r="J401" s="236"/>
    </row>
    <row r="402" spans="1:10">
      <c r="A402" t="str">
        <f>BYR!A402</f>
        <v>SSC</v>
      </c>
      <c r="B402" t="str">
        <f>BYR!B402</f>
        <v>C_WWS15022_PR19PD016</v>
      </c>
      <c r="C402" t="str">
        <f>BYR!C402</f>
        <v>Wastewater: Totex menu RCV adjustment - BY adjustment at 2017-18 FYA CPIH deflated price base</v>
      </c>
      <c r="D402" t="str">
        <f>BYR!D402</f>
        <v>£m</v>
      </c>
      <c r="E402" t="str">
        <f>BYR!E402</f>
        <v>Price Review 2019</v>
      </c>
      <c r="F402" s="207"/>
      <c r="G402" s="207"/>
      <c r="H402" s="237"/>
      <c r="I402" s="237"/>
      <c r="J402" s="236"/>
    </row>
    <row r="403" spans="1:10">
      <c r="A403" t="str">
        <f>BYR!A403</f>
        <v>SSC</v>
      </c>
      <c r="B403" t="str">
        <f>BYR!B403</f>
        <v>C_WWS15022DMMY_PR19PD016</v>
      </c>
      <c r="C403" t="str">
        <f>BYR!C403</f>
        <v>Dummy ~ Totex menu RCV adjustment at 2017-18 FYA CPIH deflated price base - BY Adjustment</v>
      </c>
      <c r="D403" t="str">
        <f>BYR!D403</f>
        <v>£m</v>
      </c>
      <c r="E403" t="str">
        <f>BYR!E403</f>
        <v>Price Review 2019</v>
      </c>
      <c r="F403" s="207"/>
      <c r="G403" s="207"/>
      <c r="H403" s="237"/>
      <c r="I403" s="237"/>
      <c r="J403" s="236"/>
    </row>
    <row r="404" spans="1:10">
      <c r="A404" t="str">
        <f>BYR!A404</f>
        <v>SSC</v>
      </c>
      <c r="B404" t="str">
        <f>BYR!B404</f>
        <v>C_A7011W_PR19PD016</v>
      </c>
      <c r="C404" t="str">
        <f>BYR!C404</f>
        <v>Water ~ NPV effect of 50% of proceeds from disposals of interest in land at 2017-18 FYA CPIH deflated price base - BY Adjustment</v>
      </c>
      <c r="D404" t="str">
        <f>BYR!D404</f>
        <v>£m</v>
      </c>
      <c r="E404" t="str">
        <f>BYR!E404</f>
        <v>Price Review 2019</v>
      </c>
      <c r="F404" s="207"/>
      <c r="G404" s="207"/>
      <c r="H404" s="237"/>
      <c r="I404" s="237"/>
      <c r="J404" s="236"/>
    </row>
    <row r="405" spans="1:10">
      <c r="A405" t="str">
        <f>BYR!A405</f>
        <v>SSC</v>
      </c>
      <c r="B405" t="str">
        <f>BYR!B405</f>
        <v>C_A7011WW_PR19PD016</v>
      </c>
      <c r="C405" t="str">
        <f>BYR!C405</f>
        <v>Wastewater ~ NPV effect of 50% of proceeds from disposals of interest in land - BY Adjustment at 2017-18 FYA CPIH deflated price base</v>
      </c>
      <c r="D405" t="str">
        <f>BYR!D405</f>
        <v>£m</v>
      </c>
      <c r="E405" t="str">
        <f>BYR!E405</f>
        <v>Price Review 2019</v>
      </c>
      <c r="F405" s="207"/>
      <c r="G405" s="207"/>
      <c r="H405" s="237"/>
      <c r="I405" s="237"/>
      <c r="J405" s="236"/>
    </row>
    <row r="406" spans="1:10">
      <c r="A406" t="str">
        <f>BYR!A406</f>
        <v>SSC</v>
      </c>
      <c r="B406" t="str">
        <f>BYR!B406</f>
        <v>C_A7011DMMY_PR19PD016</v>
      </c>
      <c r="C406" t="str">
        <f>BYR!C406</f>
        <v>Dummy: NPV effect of 100% of proceeds from disposals of interest in land at 2017-18 FYA CPIH deflated price base - BY Adjustment</v>
      </c>
      <c r="D406" t="str">
        <f>BYR!D406</f>
        <v>£m</v>
      </c>
      <c r="E406" t="str">
        <f>BYR!E406</f>
        <v>Price Review 2019</v>
      </c>
      <c r="F406" s="207"/>
      <c r="G406" s="207"/>
      <c r="H406" s="237"/>
      <c r="I406" s="237"/>
      <c r="J406" s="236"/>
    </row>
    <row r="407" spans="1:10">
      <c r="A407" t="str">
        <f>BYR!A407</f>
        <v>SSC</v>
      </c>
      <c r="B407" t="str">
        <f>BYR!B407</f>
        <v>C402_PR19PD016</v>
      </c>
      <c r="C407" t="str">
        <f>BYR!C407</f>
        <v>2019-20 RPI-CPIH wedge adjustment at 2017-18 FYA CPIH prices - WR</v>
      </c>
      <c r="D407" t="str">
        <f>BYR!D407</f>
        <v>£m</v>
      </c>
      <c r="E407" t="str">
        <f>BYR!E407</f>
        <v>Price Review 2019</v>
      </c>
      <c r="F407" s="207"/>
      <c r="G407" s="207"/>
      <c r="H407" s="237"/>
      <c r="I407" s="237"/>
      <c r="J407" s="236"/>
    </row>
    <row r="408" spans="1:10">
      <c r="A408" t="str">
        <f>BYR!A408</f>
        <v>SSC</v>
      </c>
      <c r="B408" t="str">
        <f>BYR!B408</f>
        <v>C403_PR19PD016</v>
      </c>
      <c r="C408" t="str">
        <f>BYR!C408</f>
        <v>2019-20 RPI-CPIH wedge adjustment at 2017-18 FYA CPIH prices - WN</v>
      </c>
      <c r="D408" t="str">
        <f>BYR!D408</f>
        <v>£m</v>
      </c>
      <c r="E408" t="str">
        <f>BYR!E408</f>
        <v>Price Review 2019</v>
      </c>
      <c r="F408" s="207"/>
      <c r="G408" s="207"/>
      <c r="H408" s="237"/>
      <c r="I408" s="237"/>
      <c r="J408" s="236"/>
    </row>
    <row r="409" spans="1:10">
      <c r="A409" t="str">
        <f>BYR!A409</f>
        <v>SSC</v>
      </c>
      <c r="B409" t="str">
        <f>BYR!B409</f>
        <v>C412_PR19PD016</v>
      </c>
      <c r="C409" t="str">
        <f>BYR!C409</f>
        <v>2019-20 RPI-CPIH wedge adjustment at 2017-18 FYA CPIH prices - WWN</v>
      </c>
      <c r="D409" t="str">
        <f>BYR!D409</f>
        <v>£m</v>
      </c>
      <c r="E409" t="str">
        <f>BYR!E409</f>
        <v>Price Review 2019</v>
      </c>
      <c r="F409" s="207"/>
      <c r="G409" s="207"/>
      <c r="H409" s="237"/>
      <c r="I409" s="237"/>
      <c r="J409" s="236"/>
    </row>
    <row r="410" spans="1:10">
      <c r="A410" t="str">
        <f>BYR!A410</f>
        <v>SSC</v>
      </c>
      <c r="B410" t="str">
        <f>BYR!B410</f>
        <v>C413_PR19PD016</v>
      </c>
      <c r="C410" t="str">
        <f>BYR!C410</f>
        <v>2019-20 RPI-CPIH wedge adjustment at 2017-18 FYA CPIH prices - BR</v>
      </c>
      <c r="D410" t="str">
        <f>BYR!D410</f>
        <v>£m</v>
      </c>
      <c r="E410" t="str">
        <f>BYR!E410</f>
        <v>Price Review 2019</v>
      </c>
      <c r="F410" s="207"/>
      <c r="G410" s="207"/>
      <c r="H410" s="237"/>
      <c r="I410" s="237"/>
      <c r="J410" s="236"/>
    </row>
    <row r="411" spans="1:10">
      <c r="A411" t="str">
        <f>BYR!A411</f>
        <v>SSC</v>
      </c>
      <c r="B411" t="str">
        <f>BYR!B411</f>
        <v>C422_PR19PD016</v>
      </c>
      <c r="C411" t="str">
        <f>BYR!C411</f>
        <v>2019-20 RPI-CPIH wedge adjustment at 2017-18 FYA CPIH prices - Dummy</v>
      </c>
      <c r="D411" t="str">
        <f>BYR!D411</f>
        <v>£m</v>
      </c>
      <c r="E411" t="str">
        <f>BYR!E411</f>
        <v>Price Review 2019</v>
      </c>
      <c r="F411" s="207"/>
      <c r="G411" s="207"/>
      <c r="H411" s="237"/>
      <c r="I411" s="237"/>
      <c r="J411" s="236"/>
    </row>
    <row r="412" spans="1:10">
      <c r="A412" t="str">
        <f>BYR!A412</f>
        <v>SSC</v>
      </c>
      <c r="B412" t="str">
        <f>BYR!B412</f>
        <v>C030_PR19PD016</v>
      </c>
      <c r="C412" t="str">
        <f>BYR!C412</f>
        <v>Water ~ Other adjustment to wholesale RCV - Difference at 2017-18 FYA CPIH deflated price base - BY Adjustment</v>
      </c>
      <c r="D412" t="str">
        <f>BYR!D412</f>
        <v>£m</v>
      </c>
      <c r="E412" t="str">
        <f>BYR!E412</f>
        <v>Price Review 2019</v>
      </c>
      <c r="F412" s="207"/>
      <c r="G412" s="207"/>
      <c r="H412" s="237"/>
      <c r="I412" s="237"/>
      <c r="J412" s="236"/>
    </row>
    <row r="413" spans="1:10">
      <c r="A413" t="str">
        <f>BYR!A413</f>
        <v>SSC</v>
      </c>
      <c r="B413" t="str">
        <f>BYR!B413</f>
        <v>C040_PR19PD016</v>
      </c>
      <c r="C413" t="str">
        <f>BYR!C413</f>
        <v>Wastewater ~ Other adjustment to wholesale RCV - BY Adjustment at 2017-18 FYA CPIH deflated price base</v>
      </c>
      <c r="D413" t="str">
        <f>BYR!D413</f>
        <v>£m</v>
      </c>
      <c r="E413" t="str">
        <f>BYR!E413</f>
        <v>Price Review 2019</v>
      </c>
      <c r="F413" s="207"/>
      <c r="G413" s="207"/>
      <c r="H413" s="237"/>
      <c r="I413" s="237"/>
      <c r="J413" s="236"/>
    </row>
    <row r="414" spans="1:10">
      <c r="A414" t="str">
        <f>BYR!A414</f>
        <v>SSC</v>
      </c>
      <c r="B414" t="str">
        <f>BYR!B414</f>
        <v>C050_PR19PD016</v>
      </c>
      <c r="C414" t="str">
        <f>BYR!C414</f>
        <v>Dummy other RCV adjustment at 2017-18 FYA CPIH deflated price base - BY Adjustment</v>
      </c>
      <c r="D414" t="str">
        <f>BYR!D414</f>
        <v>£m</v>
      </c>
      <c r="E414" t="str">
        <f>BYR!E414</f>
        <v>Price Review 2019</v>
      </c>
      <c r="F414" s="207"/>
      <c r="G414" s="207"/>
      <c r="H414" s="237"/>
      <c r="I414" s="237"/>
      <c r="J414" s="236"/>
    </row>
    <row r="415" spans="1:10">
      <c r="A415" t="str">
        <f>BYR!A415</f>
        <v>SSC</v>
      </c>
      <c r="B415" t="str">
        <f>BYR!B415</f>
        <v>C_APP8022WR_PR19PD016</v>
      </c>
      <c r="C415" t="str">
        <f>BYR!C415</f>
        <v>Water resources IFRS16 RCV adjustment - BY Adjustment at 2017-18 FYA CPIH deflated price base</v>
      </c>
      <c r="D415" t="str">
        <f>BYR!D415</f>
        <v>£m</v>
      </c>
      <c r="E415" t="str">
        <f>BYR!E415</f>
        <v>Price Review 2019</v>
      </c>
      <c r="F415" s="207"/>
      <c r="G415" s="207"/>
      <c r="H415" s="237"/>
      <c r="I415" s="237"/>
      <c r="J415" s="236"/>
    </row>
    <row r="416" spans="1:10">
      <c r="A416" t="str">
        <f>BYR!A416</f>
        <v>SSC</v>
      </c>
      <c r="B416" t="str">
        <f>BYR!B416</f>
        <v>C_APP8022WN_PR19PD016</v>
      </c>
      <c r="C416" t="str">
        <f>BYR!C416</f>
        <v>Water network plus IFRS16 RCV adjustment - BY Adjustment at 2017-18 FYA CPIH deflated price base</v>
      </c>
      <c r="D416" t="str">
        <f>BYR!D416</f>
        <v>£m</v>
      </c>
      <c r="E416" t="str">
        <f>BYR!E416</f>
        <v>Price Review 2019</v>
      </c>
      <c r="F416" s="207"/>
      <c r="G416" s="207"/>
      <c r="H416" s="237"/>
      <c r="I416" s="237"/>
      <c r="J416" s="236"/>
    </row>
    <row r="417" spans="1:10">
      <c r="A417" t="str">
        <f>BYR!A417</f>
        <v>SSC</v>
      </c>
      <c r="B417" t="str">
        <f>BYR!B417</f>
        <v>C_APP8022WWN_PR19PD016</v>
      </c>
      <c r="C417" t="str">
        <f>BYR!C417</f>
        <v>Wastewater network plus IFRS16 RCV adjustment - BY Adjustment at 2017-18 FYA CPIH deflated price base</v>
      </c>
      <c r="D417" t="str">
        <f>BYR!D417</f>
        <v>£m</v>
      </c>
      <c r="E417" t="str">
        <f>BYR!E417</f>
        <v>Price Review 2019</v>
      </c>
      <c r="F417" s="207"/>
      <c r="G417" s="207"/>
      <c r="H417" s="237"/>
      <c r="I417" s="237"/>
      <c r="J417" s="236"/>
    </row>
    <row r="418" spans="1:10">
      <c r="A418" t="str">
        <f>BYR!A418</f>
        <v>SSC</v>
      </c>
      <c r="B418" t="str">
        <f>BYR!B418</f>
        <v>C_APP8022BIO_PR19PD016</v>
      </c>
      <c r="C418" t="str">
        <f>BYR!C418</f>
        <v>Bioresources IFRS16 RCV adjustment - BY Adjustment at 2017-18 FYA CPIH deflated price base</v>
      </c>
      <c r="D418" t="str">
        <f>BYR!D418</f>
        <v>£m</v>
      </c>
      <c r="E418" t="str">
        <f>BYR!E418</f>
        <v>Price Review 2019</v>
      </c>
      <c r="F418" s="207"/>
      <c r="G418" s="207"/>
      <c r="H418" s="237"/>
      <c r="I418" s="237"/>
      <c r="J418" s="236"/>
    </row>
    <row r="419" spans="1:10">
      <c r="A419" t="str">
        <f>BYR!A419</f>
        <v>SSC</v>
      </c>
      <c r="B419" t="str">
        <f>BYR!B419</f>
        <v>C_APP8022DMMY_PR19PD016</v>
      </c>
      <c r="C419" t="str">
        <f>BYR!C419</f>
        <v>Dummy IFRS16 RCV adjustment - BY adjustment at 2017-18 FYA CPIH deflated price base</v>
      </c>
      <c r="D419" t="str">
        <f>BYR!D419</f>
        <v>£m</v>
      </c>
      <c r="E419" t="str">
        <f>BYR!E419</f>
        <v>Price Review 2019</v>
      </c>
      <c r="F419" s="207"/>
      <c r="G419" s="207"/>
      <c r="H419" s="237"/>
      <c r="I419" s="237"/>
      <c r="J419" s="236"/>
    </row>
    <row r="420" spans="1:10">
      <c r="A420" t="str">
        <f>BYR!A420</f>
        <v>SES</v>
      </c>
      <c r="B420" t="str">
        <f>BYR!B420</f>
        <v>C_APP27048_PR19PD016</v>
      </c>
      <c r="C420" t="str">
        <f>BYR!C420</f>
        <v>ODI end of period RCV adjustment ~ Water resources at 2017-18 FYA CPIH deflated price base - BY Adjustment</v>
      </c>
      <c r="D420" t="str">
        <f>BYR!D420</f>
        <v>£m</v>
      </c>
      <c r="E420" t="str">
        <f>BYR!E420</f>
        <v>Price Review 2019</v>
      </c>
      <c r="F420" s="207"/>
      <c r="G420" s="207"/>
      <c r="H420" s="237"/>
      <c r="I420" s="237"/>
      <c r="J420" s="236"/>
    </row>
    <row r="421" spans="1:10">
      <c r="A421" t="str">
        <f>BYR!A421</f>
        <v>SES</v>
      </c>
      <c r="B421" t="str">
        <f>BYR!B421</f>
        <v>C_APP27049_PR19PD016</v>
      </c>
      <c r="C421" t="str">
        <f>BYR!C421</f>
        <v>ODI end of period RCV adjustment  ~ Water network plus at 2017-18 FYA CPIH deflated price base - BY Adjustment</v>
      </c>
      <c r="D421" t="str">
        <f>BYR!D421</f>
        <v>£m</v>
      </c>
      <c r="E421" t="str">
        <f>BYR!E421</f>
        <v>Price Review 2019</v>
      </c>
      <c r="F421" s="207"/>
      <c r="G421" s="207"/>
      <c r="H421" s="237"/>
      <c r="I421" s="237"/>
      <c r="J421" s="236"/>
    </row>
    <row r="422" spans="1:10">
      <c r="A422" t="str">
        <f>BYR!A422</f>
        <v>SES</v>
      </c>
      <c r="B422" t="str">
        <f>BYR!B422</f>
        <v>C_APP27050_PR19PD016</v>
      </c>
      <c r="C422" t="str">
        <f>BYR!C422</f>
        <v>ODI end of period RCV adjustment ~ Wastewater network plus - BY Adjustment at 2017-18 FYA CPIH deflated price base</v>
      </c>
      <c r="D422" t="str">
        <f>BYR!D422</f>
        <v>£m</v>
      </c>
      <c r="E422" t="str">
        <f>BYR!E422</f>
        <v>Price Review 2019</v>
      </c>
      <c r="F422" s="207"/>
      <c r="G422" s="207"/>
      <c r="H422" s="237"/>
      <c r="I422" s="237"/>
      <c r="J422" s="236"/>
    </row>
    <row r="423" spans="1:10">
      <c r="A423" t="str">
        <f>BYR!A423</f>
        <v>SES</v>
      </c>
      <c r="B423" t="str">
        <f>BYR!B423</f>
        <v>C_APP27051_PR19PD016</v>
      </c>
      <c r="C423" t="str">
        <f>BYR!C423</f>
        <v>ODI end of period RCV adjustment  ~ Thames Tideway at 2017-18 FYA CPIH deflated price base - BY Adjustment</v>
      </c>
      <c r="D423" t="str">
        <f>BYR!D423</f>
        <v>£m</v>
      </c>
      <c r="E423" t="str">
        <f>BYR!E423</f>
        <v>Price Review 2019</v>
      </c>
      <c r="F423" s="207"/>
      <c r="G423" s="207"/>
      <c r="H423" s="237"/>
      <c r="I423" s="237"/>
      <c r="J423" s="236"/>
    </row>
    <row r="424" spans="1:10">
      <c r="A424" t="str">
        <f>BYR!A424</f>
        <v>SES</v>
      </c>
      <c r="B424" t="str">
        <f>BYR!B424</f>
        <v>C_WS15027_PR19PD016</v>
      </c>
      <c r="C424" t="str">
        <f>BYR!C424</f>
        <v>Water: Totex menu RCV adjustment at 2017-18 FYA CPIH deflated price base - BY Adjustment</v>
      </c>
      <c r="D424" t="str">
        <f>BYR!D424</f>
        <v>£m</v>
      </c>
      <c r="E424" t="str">
        <f>BYR!E424</f>
        <v>Price Review 2019</v>
      </c>
      <c r="F424" s="207"/>
      <c r="G424" s="207"/>
      <c r="H424" s="237"/>
      <c r="I424" s="237"/>
      <c r="J424" s="236"/>
    </row>
    <row r="425" spans="1:10">
      <c r="A425" t="str">
        <f>BYR!A425</f>
        <v>SES</v>
      </c>
      <c r="B425" t="str">
        <f>BYR!B425</f>
        <v>C_WWS15022_PR19PD016</v>
      </c>
      <c r="C425" t="str">
        <f>BYR!C425</f>
        <v>Wastewater: Totex menu RCV adjustment - BY adjustment at 2017-18 FYA CPIH deflated price base</v>
      </c>
      <c r="D425" t="str">
        <f>BYR!D425</f>
        <v>£m</v>
      </c>
      <c r="E425" t="str">
        <f>BYR!E425</f>
        <v>Price Review 2019</v>
      </c>
      <c r="F425" s="207"/>
      <c r="G425" s="207"/>
      <c r="H425" s="237"/>
      <c r="I425" s="237"/>
      <c r="J425" s="236"/>
    </row>
    <row r="426" spans="1:10">
      <c r="A426" t="str">
        <f>BYR!A426</f>
        <v>SES</v>
      </c>
      <c r="B426" t="str">
        <f>BYR!B426</f>
        <v>C_WWS15022DMMY_PR19PD016</v>
      </c>
      <c r="C426" t="str">
        <f>BYR!C426</f>
        <v>Dummy ~ Totex menu RCV adjustment at 2017-18 FYA CPIH deflated price base - BY Adjustment</v>
      </c>
      <c r="D426" t="str">
        <f>BYR!D426</f>
        <v>£m</v>
      </c>
      <c r="E426" t="str">
        <f>BYR!E426</f>
        <v>Price Review 2019</v>
      </c>
      <c r="F426" s="207"/>
      <c r="G426" s="207"/>
      <c r="H426" s="237"/>
      <c r="I426" s="237"/>
      <c r="J426" s="236"/>
    </row>
    <row r="427" spans="1:10">
      <c r="A427" t="str">
        <f>BYR!A427</f>
        <v>SES</v>
      </c>
      <c r="B427" t="str">
        <f>BYR!B427</f>
        <v>C_A7011W_PR19PD016</v>
      </c>
      <c r="C427" t="str">
        <f>BYR!C427</f>
        <v>Water ~ NPV effect of 50% of proceeds from disposals of interest in land at 2017-18 FYA CPIH deflated price base - BY Adjustment</v>
      </c>
      <c r="D427" t="str">
        <f>BYR!D427</f>
        <v>£m</v>
      </c>
      <c r="E427" t="str">
        <f>BYR!E427</f>
        <v>Price Review 2019</v>
      </c>
      <c r="F427" s="207"/>
      <c r="G427" s="207"/>
      <c r="H427" s="237"/>
      <c r="I427" s="237"/>
      <c r="J427" s="236"/>
    </row>
    <row r="428" spans="1:10">
      <c r="A428" t="str">
        <f>BYR!A428</f>
        <v>SES</v>
      </c>
      <c r="B428" t="str">
        <f>BYR!B428</f>
        <v>C_A7011WW_PR19PD016</v>
      </c>
      <c r="C428" t="str">
        <f>BYR!C428</f>
        <v>Wastewater ~ NPV effect of 50% of proceeds from disposals of interest in land - BY Adjustment at 2017-18 FYA CPIH deflated price base</v>
      </c>
      <c r="D428" t="str">
        <f>BYR!D428</f>
        <v>£m</v>
      </c>
      <c r="E428" t="str">
        <f>BYR!E428</f>
        <v>Price Review 2019</v>
      </c>
      <c r="F428" s="207"/>
      <c r="G428" s="207"/>
      <c r="H428" s="237"/>
      <c r="I428" s="237"/>
      <c r="J428" s="236"/>
    </row>
    <row r="429" spans="1:10">
      <c r="A429" t="str">
        <f>BYR!A429</f>
        <v>SES</v>
      </c>
      <c r="B429" t="str">
        <f>BYR!B429</f>
        <v>C_A7011DMMY_PR19PD016</v>
      </c>
      <c r="C429" t="str">
        <f>BYR!C429</f>
        <v>Dummy: NPV effect of 100% of proceeds from disposals of interest in land at 2017-18 FYA CPIH deflated price base - BY Adjustment</v>
      </c>
      <c r="D429" t="str">
        <f>BYR!D429</f>
        <v>£m</v>
      </c>
      <c r="E429" t="str">
        <f>BYR!E429</f>
        <v>Price Review 2019</v>
      </c>
      <c r="F429" s="207"/>
      <c r="G429" s="207"/>
      <c r="H429" s="237"/>
      <c r="I429" s="237"/>
      <c r="J429" s="236"/>
    </row>
    <row r="430" spans="1:10">
      <c r="A430" t="str">
        <f>BYR!A430</f>
        <v>SES</v>
      </c>
      <c r="B430" t="str">
        <f>BYR!B430</f>
        <v>C402_PR19PD016</v>
      </c>
      <c r="C430" t="str">
        <f>BYR!C430</f>
        <v>2019-20 RPI-CPIH wedge adjustment at 2017-18 FYA CPIH prices - WR</v>
      </c>
      <c r="D430" t="str">
        <f>BYR!D430</f>
        <v>£m</v>
      </c>
      <c r="E430" t="str">
        <f>BYR!E430</f>
        <v>Price Review 2019</v>
      </c>
      <c r="F430" s="207"/>
      <c r="G430" s="207"/>
      <c r="H430" s="237"/>
      <c r="I430" s="237"/>
      <c r="J430" s="236"/>
    </row>
    <row r="431" spans="1:10">
      <c r="A431" t="str">
        <f>BYR!A431</f>
        <v>SES</v>
      </c>
      <c r="B431" t="str">
        <f>BYR!B431</f>
        <v>C403_PR19PD016</v>
      </c>
      <c r="C431" t="str">
        <f>BYR!C431</f>
        <v>2019-20 RPI-CPIH wedge adjustment at 2017-18 FYA CPIH prices - WN</v>
      </c>
      <c r="D431" t="str">
        <f>BYR!D431</f>
        <v>£m</v>
      </c>
      <c r="E431" t="str">
        <f>BYR!E431</f>
        <v>Price Review 2019</v>
      </c>
      <c r="F431" s="207"/>
      <c r="G431" s="207"/>
      <c r="H431" s="237"/>
      <c r="I431" s="237"/>
      <c r="J431" s="236"/>
    </row>
    <row r="432" spans="1:10">
      <c r="A432" t="str">
        <f>BYR!A432</f>
        <v>SES</v>
      </c>
      <c r="B432" t="str">
        <f>BYR!B432</f>
        <v>C412_PR19PD016</v>
      </c>
      <c r="C432" t="str">
        <f>BYR!C432</f>
        <v>2019-20 RPI-CPIH wedge adjustment at 2017-18 FYA CPIH prices - WWN</v>
      </c>
      <c r="D432" t="str">
        <f>BYR!D432</f>
        <v>£m</v>
      </c>
      <c r="E432" t="str">
        <f>BYR!E432</f>
        <v>Price Review 2019</v>
      </c>
      <c r="F432" s="207"/>
      <c r="G432" s="207"/>
      <c r="H432" s="237"/>
      <c r="I432" s="237"/>
      <c r="J432" s="236"/>
    </row>
    <row r="433" spans="1:10">
      <c r="A433" t="str">
        <f>BYR!A433</f>
        <v>SES</v>
      </c>
      <c r="B433" t="str">
        <f>BYR!B433</f>
        <v>C413_PR19PD016</v>
      </c>
      <c r="C433" t="str">
        <f>BYR!C433</f>
        <v>2019-20 RPI-CPIH wedge adjustment at 2017-18 FYA CPIH prices - BR</v>
      </c>
      <c r="D433" t="str">
        <f>BYR!D433</f>
        <v>£m</v>
      </c>
      <c r="E433" t="str">
        <f>BYR!E433</f>
        <v>Price Review 2019</v>
      </c>
      <c r="F433" s="207"/>
      <c r="G433" s="207"/>
      <c r="H433" s="237"/>
      <c r="I433" s="237"/>
      <c r="J433" s="236"/>
    </row>
    <row r="434" spans="1:10">
      <c r="A434" t="str">
        <f>BYR!A434</f>
        <v>SES</v>
      </c>
      <c r="B434" t="str">
        <f>BYR!B434</f>
        <v>C422_PR19PD016</v>
      </c>
      <c r="C434" t="str">
        <f>BYR!C434</f>
        <v>2019-20 RPI-CPIH wedge adjustment at 2017-18 FYA CPIH prices - Dummy</v>
      </c>
      <c r="D434" t="str">
        <f>BYR!D434</f>
        <v>£m</v>
      </c>
      <c r="E434" t="str">
        <f>BYR!E434</f>
        <v>Price Review 2019</v>
      </c>
      <c r="F434" s="207"/>
      <c r="G434" s="207"/>
      <c r="H434" s="237"/>
      <c r="I434" s="237"/>
      <c r="J434" s="236"/>
    </row>
    <row r="435" spans="1:10">
      <c r="A435" t="str">
        <f>BYR!A435</f>
        <v>SES</v>
      </c>
      <c r="B435" t="str">
        <f>BYR!B435</f>
        <v>C030_PR19PD016</v>
      </c>
      <c r="C435" t="str">
        <f>BYR!C435</f>
        <v>Water ~ Other adjustment to wholesale RCV - Difference at 2017-18 FYA CPIH deflated price base - BY Adjustment</v>
      </c>
      <c r="D435" t="str">
        <f>BYR!D435</f>
        <v>£m</v>
      </c>
      <c r="E435" t="str">
        <f>BYR!E435</f>
        <v>Price Review 2019</v>
      </c>
      <c r="F435" s="207"/>
      <c r="G435" s="207"/>
      <c r="H435" s="237"/>
      <c r="I435" s="237"/>
      <c r="J435" s="236"/>
    </row>
    <row r="436" spans="1:10">
      <c r="A436" t="str">
        <f>BYR!A436</f>
        <v>SES</v>
      </c>
      <c r="B436" t="str">
        <f>BYR!B436</f>
        <v>C040_PR19PD016</v>
      </c>
      <c r="C436" t="str">
        <f>BYR!C436</f>
        <v>Wastewater ~ Other adjustment to wholesale RCV - BY Adjustment at 2017-18 FYA CPIH deflated price base</v>
      </c>
      <c r="D436" t="str">
        <f>BYR!D436</f>
        <v>£m</v>
      </c>
      <c r="E436" t="str">
        <f>BYR!E436</f>
        <v>Price Review 2019</v>
      </c>
      <c r="F436" s="207"/>
      <c r="G436" s="207"/>
      <c r="H436" s="237"/>
      <c r="I436" s="237"/>
      <c r="J436" s="236"/>
    </row>
    <row r="437" spans="1:10">
      <c r="A437" t="str">
        <f>BYR!A437</f>
        <v>SES</v>
      </c>
      <c r="B437" t="str">
        <f>BYR!B437</f>
        <v>C050_PR19PD016</v>
      </c>
      <c r="C437" t="str">
        <f>BYR!C437</f>
        <v>Dummy other RCV adjustment at 2017-18 FYA CPIH deflated price base - BY Adjustment</v>
      </c>
      <c r="D437" t="str">
        <f>BYR!D437</f>
        <v>£m</v>
      </c>
      <c r="E437" t="str">
        <f>BYR!E437</f>
        <v>Price Review 2019</v>
      </c>
      <c r="F437" s="207"/>
      <c r="G437" s="207"/>
      <c r="H437" s="237"/>
      <c r="I437" s="237"/>
      <c r="J437" s="236"/>
    </row>
    <row r="438" spans="1:10">
      <c r="A438" t="str">
        <f>BYR!A438</f>
        <v>SES</v>
      </c>
      <c r="B438" t="str">
        <f>BYR!B438</f>
        <v>C_APP8022WR_PR19PD016</v>
      </c>
      <c r="C438" t="str">
        <f>BYR!C438</f>
        <v>Water resources IFRS16 RCV adjustment - BY Adjustment at 2017-18 FYA CPIH deflated price base</v>
      </c>
      <c r="D438" t="str">
        <f>BYR!D438</f>
        <v>£m</v>
      </c>
      <c r="E438" t="str">
        <f>BYR!E438</f>
        <v>Price Review 2019</v>
      </c>
      <c r="F438" s="207"/>
      <c r="G438" s="207"/>
      <c r="H438" s="237"/>
      <c r="I438" s="237"/>
      <c r="J438" s="236"/>
    </row>
    <row r="439" spans="1:10">
      <c r="A439" t="str">
        <f>BYR!A439</f>
        <v>SES</v>
      </c>
      <c r="B439" t="str">
        <f>BYR!B439</f>
        <v>C_APP8022WN_PR19PD016</v>
      </c>
      <c r="C439" t="str">
        <f>BYR!C439</f>
        <v>Water network plus IFRS16 RCV adjustment - BY Adjustment at 2017-18 FYA CPIH deflated price base</v>
      </c>
      <c r="D439" t="str">
        <f>BYR!D439</f>
        <v>£m</v>
      </c>
      <c r="E439" t="str">
        <f>BYR!E439</f>
        <v>Price Review 2019</v>
      </c>
      <c r="F439" s="207"/>
      <c r="G439" s="207"/>
      <c r="H439" s="237"/>
      <c r="I439" s="237"/>
      <c r="J439" s="236"/>
    </row>
    <row r="440" spans="1:10">
      <c r="A440" t="str">
        <f>BYR!A440</f>
        <v>SES</v>
      </c>
      <c r="B440" t="str">
        <f>BYR!B440</f>
        <v>C_APP8022WWN_PR19PD016</v>
      </c>
      <c r="C440" t="str">
        <f>BYR!C440</f>
        <v>Wastewater network plus IFRS16 RCV adjustment - BY Adjustment at 2017-18 FYA CPIH deflated price base</v>
      </c>
      <c r="D440" t="str">
        <f>BYR!D440</f>
        <v>£m</v>
      </c>
      <c r="E440" t="str">
        <f>BYR!E440</f>
        <v>Price Review 2019</v>
      </c>
      <c r="F440" s="207"/>
      <c r="G440" s="207"/>
      <c r="H440" s="237"/>
      <c r="I440" s="237"/>
      <c r="J440" s="236"/>
    </row>
    <row r="441" spans="1:10">
      <c r="A441" t="str">
        <f>BYR!A441</f>
        <v>SES</v>
      </c>
      <c r="B441" t="str">
        <f>BYR!B441</f>
        <v>C_APP8022BIO_PR19PD016</v>
      </c>
      <c r="C441" t="str">
        <f>BYR!C441</f>
        <v>Bioresources IFRS16 RCV adjustment - BY Adjustment at 2017-18 FYA CPIH deflated price base</v>
      </c>
      <c r="D441" t="str">
        <f>BYR!D441</f>
        <v>£m</v>
      </c>
      <c r="E441" t="str">
        <f>BYR!E441</f>
        <v>Price Review 2019</v>
      </c>
      <c r="F441" s="207"/>
      <c r="G441" s="207"/>
      <c r="H441" s="237"/>
      <c r="I441" s="237"/>
      <c r="J441" s="236"/>
    </row>
    <row r="442" spans="1:10">
      <c r="A442" t="str">
        <f>BYR!A442</f>
        <v>SES</v>
      </c>
      <c r="B442" t="str">
        <f>BYR!B442</f>
        <v>C_APP8022DMMY_PR19PD016</v>
      </c>
      <c r="C442" t="str">
        <f>BYR!C442</f>
        <v>Dummy IFRS16 RCV adjustment - BY adjustment at 2017-18 FYA CPIH deflated price base</v>
      </c>
      <c r="D442" t="str">
        <f>BYR!D442</f>
        <v>£m</v>
      </c>
      <c r="E442" t="str">
        <f>BYR!E442</f>
        <v>Price Review 2019</v>
      </c>
      <c r="F442" s="207"/>
      <c r="G442" s="207"/>
      <c r="H442" s="237"/>
      <c r="I442" s="237"/>
      <c r="J442" s="236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DBCF5-A48E-4818-8270-736AD9694789}">
  <dimension ref="A1:G442"/>
  <sheetViews>
    <sheetView zoomScale="80" zoomScaleNormal="80" workbookViewId="0"/>
  </sheetViews>
  <sheetFormatPr defaultRowHeight="9.75"/>
  <cols>
    <col min="1" max="1" width="31.83203125" bestFit="1" customWidth="1"/>
    <col min="2" max="2" width="32.1640625" bestFit="1" customWidth="1"/>
    <col min="3" max="3" width="127" bestFit="1" customWidth="1"/>
    <col min="4" max="4" width="11.83203125" bestFit="1" customWidth="1"/>
    <col min="5" max="5" width="31.5" bestFit="1" customWidth="1"/>
    <col min="6" max="7" width="26.5" bestFit="1" customWidth="1"/>
  </cols>
  <sheetData>
    <row r="1" spans="1:7" ht="24.75">
      <c r="A1" s="211" t="e">
        <f ca="1" xml:space="preserve"> RIGHT(CELL("filename", $A$1), LEN(CELL("filename", $A$1)) - SEARCH("]", CELL("filename", $A$1)))</f>
        <v>#VALUE!</v>
      </c>
    </row>
    <row r="2" spans="1:7" ht="14.25">
      <c r="A2" s="203"/>
      <c r="B2" s="203"/>
      <c r="C2" s="204" t="s">
        <v>638</v>
      </c>
      <c r="D2" s="203"/>
      <c r="E2" s="256" t="s">
        <v>639</v>
      </c>
      <c r="F2" s="203"/>
      <c r="G2" s="203"/>
    </row>
    <row r="3" spans="1:7" ht="14.25">
      <c r="A3" s="203"/>
      <c r="B3" s="203"/>
      <c r="C3" s="203"/>
      <c r="D3" s="203"/>
      <c r="E3" s="203"/>
      <c r="F3" s="203"/>
      <c r="G3" s="203"/>
    </row>
    <row r="4" spans="1:7" ht="14.25">
      <c r="A4" s="239" t="s">
        <v>640</v>
      </c>
      <c r="B4" s="239" t="s">
        <v>641</v>
      </c>
      <c r="C4" s="205" t="s">
        <v>642</v>
      </c>
      <c r="D4" s="205" t="s">
        <v>643</v>
      </c>
      <c r="E4" s="205" t="s">
        <v>644</v>
      </c>
      <c r="F4" s="239" t="s">
        <v>645</v>
      </c>
      <c r="G4" s="239" t="s">
        <v>646</v>
      </c>
    </row>
    <row r="5" spans="1:7" ht="14.25">
      <c r="A5" s="239" t="s">
        <v>640</v>
      </c>
      <c r="B5" s="239" t="s">
        <v>641</v>
      </c>
      <c r="C5" s="205" t="s">
        <v>642</v>
      </c>
      <c r="D5" s="205" t="s">
        <v>643</v>
      </c>
      <c r="E5" s="205" t="s">
        <v>644</v>
      </c>
      <c r="F5" s="239" t="s">
        <v>647</v>
      </c>
      <c r="G5" s="239" t="s">
        <v>647</v>
      </c>
    </row>
    <row r="6" spans="1:7">
      <c r="A6" t="str">
        <f>BYR!A6</f>
        <v>ANH</v>
      </c>
      <c r="B6" t="str">
        <f>BYR!B6</f>
        <v>C_APP27048_PR19PD016</v>
      </c>
      <c r="C6" t="str">
        <f>BYR!C6</f>
        <v>ODI end of period RCV adjustment ~ Water resources at 2017-18 FYA CPIH deflated price base - BY Adjustment</v>
      </c>
      <c r="D6" t="str">
        <f>BYR!D6</f>
        <v>£m</v>
      </c>
      <c r="E6" t="str">
        <f>BYR!E6</f>
        <v>Price Review 2019</v>
      </c>
      <c r="F6" s="210">
        <f xml:space="preserve"> IF(BYR_Override!F6 = 0, BYR!F6, BYR_Override!F6)</f>
        <v>0</v>
      </c>
      <c r="G6" s="210" t="str">
        <f xml:space="preserve"> IF(BYR_Override!G6 = 0, BYR!G6, BYR_Override!G6)</f>
        <v/>
      </c>
    </row>
    <row r="7" spans="1:7">
      <c r="A7" t="str">
        <f>BYR!A7</f>
        <v>ANH</v>
      </c>
      <c r="B7" t="str">
        <f>BYR!B7</f>
        <v>C_APP27049_PR19PD016</v>
      </c>
      <c r="C7" t="str">
        <f>BYR!C7</f>
        <v>ODI end of period RCV adjustment  ~ Water network plus at 2017-18 FYA CPIH deflated price base - BY Adjustment</v>
      </c>
      <c r="D7" t="str">
        <f>BYR!D7</f>
        <v>£m</v>
      </c>
      <c r="E7" t="str">
        <f>BYR!E7</f>
        <v>Price Review 2019</v>
      </c>
      <c r="F7" s="210">
        <f xml:space="preserve"> IF(BYR_Override!F7 = 0, BYR!F7, BYR_Override!F7)</f>
        <v>0</v>
      </c>
      <c r="G7" s="210" t="str">
        <f xml:space="preserve"> IF(BYR_Override!G7 = 0, BYR!G7, BYR_Override!G7)</f>
        <v/>
      </c>
    </row>
    <row r="8" spans="1:7">
      <c r="A8" t="str">
        <f>BYR!A8</f>
        <v>ANH</v>
      </c>
      <c r="B8" t="str">
        <f>BYR!B8</f>
        <v>C_APP27050_PR19PD016</v>
      </c>
      <c r="C8" t="str">
        <f>BYR!C8</f>
        <v>ODI end of period RCV adjustment ~ Wastewater network plus - BY Adjustment at 2017-18 FYA CPIH deflated price base</v>
      </c>
      <c r="D8" t="str">
        <f>BYR!D8</f>
        <v>£m</v>
      </c>
      <c r="E8" t="str">
        <f>BYR!E8</f>
        <v>Price Review 2019</v>
      </c>
      <c r="F8" s="210">
        <f xml:space="preserve"> IF(BYR_Override!F8 = 0, BYR!F8, BYR_Override!F8)</f>
        <v>0</v>
      </c>
      <c r="G8" s="210" t="str">
        <f xml:space="preserve"> IF(BYR_Override!G8 = 0, BYR!G8, BYR_Override!G8)</f>
        <v/>
      </c>
    </row>
    <row r="9" spans="1:7">
      <c r="A9" t="str">
        <f>BYR!A9</f>
        <v>ANH</v>
      </c>
      <c r="B9" t="str">
        <f>BYR!B9</f>
        <v>C_APP27051_PR19PD016</v>
      </c>
      <c r="C9" t="str">
        <f>BYR!C9</f>
        <v>ODI end of period RCV adjustment  ~ Thames Tideway at 2017-18 FYA CPIH deflated price base - BY Adjustment</v>
      </c>
      <c r="D9" t="str">
        <f>BYR!D9</f>
        <v>£m</v>
      </c>
      <c r="E9" t="str">
        <f>BYR!E9</f>
        <v>Price Review 2019</v>
      </c>
      <c r="F9" s="210">
        <f xml:space="preserve"> IF(BYR_Override!F9 = 0, BYR!F9, BYR_Override!F9)</f>
        <v>0</v>
      </c>
      <c r="G9" s="210" t="str">
        <f xml:space="preserve"> IF(BYR_Override!G9 = 0, BYR!G9, BYR_Override!G9)</f>
        <v/>
      </c>
    </row>
    <row r="10" spans="1:7">
      <c r="A10" t="str">
        <f>BYR!A10</f>
        <v>ANH</v>
      </c>
      <c r="B10" t="str">
        <f>BYR!B10</f>
        <v>C_WS15027_PR19PD016</v>
      </c>
      <c r="C10" t="str">
        <f>BYR!C10</f>
        <v>Water: Totex menu RCV adjustment at 2017-18 FYA CPIH deflated price base - BY Adjustment</v>
      </c>
      <c r="D10" t="str">
        <f>BYR!D10</f>
        <v>£m</v>
      </c>
      <c r="E10" t="str">
        <f>BYR!E10</f>
        <v>Price Review 2019</v>
      </c>
      <c r="F10" s="210">
        <f xml:space="preserve"> IF(BYR_Override!F10 = 0, BYR!F10, BYR_Override!F10)</f>
        <v>12.9783836530051</v>
      </c>
      <c r="G10" s="210" t="str">
        <f xml:space="preserve"> IF(BYR_Override!G10 = 0, BYR!G10, BYR_Override!G10)</f>
        <v/>
      </c>
    </row>
    <row r="11" spans="1:7">
      <c r="A11" t="str">
        <f>BYR!A11</f>
        <v>ANH</v>
      </c>
      <c r="B11" t="str">
        <f>BYR!B11</f>
        <v>C_WWS15022_PR19PD016</v>
      </c>
      <c r="C11" t="str">
        <f>BYR!C11</f>
        <v>Wastewater: Totex menu RCV adjustment - BY adjustment at 2017-18 FYA CPIH deflated price base</v>
      </c>
      <c r="D11" t="str">
        <f>BYR!D11</f>
        <v>£m</v>
      </c>
      <c r="E11" t="str">
        <f>BYR!E11</f>
        <v>Price Review 2019</v>
      </c>
      <c r="F11" s="210">
        <f xml:space="preserve"> IF(BYR_Override!F11 = 0, BYR!F11, BYR_Override!F11)</f>
        <v>-5.8729569898240896</v>
      </c>
      <c r="G11" s="210" t="str">
        <f xml:space="preserve"> IF(BYR_Override!G11 = 0, BYR!G11, BYR_Override!G11)</f>
        <v/>
      </c>
    </row>
    <row r="12" spans="1:7">
      <c r="A12" t="str">
        <f>BYR!A12</f>
        <v>ANH</v>
      </c>
      <c r="B12" t="str">
        <f>BYR!B12</f>
        <v>C_WWS15022DMMY_PR19PD016</v>
      </c>
      <c r="C12" t="str">
        <f>BYR!C12</f>
        <v>Dummy ~ Totex menu RCV adjustment at 2017-18 FYA CPIH deflated price base - BY Adjustment</v>
      </c>
      <c r="D12" t="str">
        <f>BYR!D12</f>
        <v>£m</v>
      </c>
      <c r="E12" t="str">
        <f>BYR!E12</f>
        <v>Price Review 2019</v>
      </c>
      <c r="F12" s="210">
        <f xml:space="preserve"> IF(BYR_Override!F12 = 0, BYR!F12, BYR_Override!F12)</f>
        <v>0</v>
      </c>
      <c r="G12" s="210" t="str">
        <f xml:space="preserve"> IF(BYR_Override!G12 = 0, BYR!G12, BYR_Override!G12)</f>
        <v/>
      </c>
    </row>
    <row r="13" spans="1:7">
      <c r="A13" t="str">
        <f>BYR!A13</f>
        <v>ANH</v>
      </c>
      <c r="B13" t="str">
        <f>BYR!B13</f>
        <v>C_A7011W_PR19PD016</v>
      </c>
      <c r="C13" t="str">
        <f>BYR!C13</f>
        <v>Water ~ NPV effect of 50% of proceeds from disposals of interest in land at 2017-18 FYA CPIH deflated price base - BY Adjustment</v>
      </c>
      <c r="D13" t="str">
        <f>BYR!D13</f>
        <v>£m</v>
      </c>
      <c r="E13" t="str">
        <f>BYR!E13</f>
        <v>Price Review 2019</v>
      </c>
      <c r="F13" s="210">
        <f xml:space="preserve"> IF(BYR_Override!F13 = 0, BYR!F13, BYR_Override!F13)</f>
        <v>-3.6042849343045601E-2</v>
      </c>
      <c r="G13" s="210" t="str">
        <f xml:space="preserve"> IF(BYR_Override!G13 = 0, BYR!G13, BYR_Override!G13)</f>
        <v/>
      </c>
    </row>
    <row r="14" spans="1:7">
      <c r="A14" t="str">
        <f>BYR!A14</f>
        <v>ANH</v>
      </c>
      <c r="B14" t="str">
        <f>BYR!B14</f>
        <v>C_A7011WW_PR19PD016</v>
      </c>
      <c r="C14" t="str">
        <f>BYR!C14</f>
        <v>Wastewater ~ NPV effect of 50% of proceeds from disposals of interest in land - BY Adjustment at 2017-18 FYA CPIH deflated price base</v>
      </c>
      <c r="D14" t="str">
        <f>BYR!D14</f>
        <v>£m</v>
      </c>
      <c r="E14" t="str">
        <f>BYR!E14</f>
        <v>Price Review 2019</v>
      </c>
      <c r="F14" s="210">
        <f xml:space="preserve"> IF(BYR_Override!F14 = 0, BYR!F14, BYR_Override!F14)</f>
        <v>-0.52535516814814998</v>
      </c>
      <c r="G14" s="210" t="str">
        <f xml:space="preserve"> IF(BYR_Override!G14 = 0, BYR!G14, BYR_Override!G14)</f>
        <v/>
      </c>
    </row>
    <row r="15" spans="1:7">
      <c r="A15" t="str">
        <f>BYR!A15</f>
        <v>ANH</v>
      </c>
      <c r="B15" t="str">
        <f>BYR!B15</f>
        <v>C_A7011DMMY_PR19PD016</v>
      </c>
      <c r="C15" t="str">
        <f>BYR!C15</f>
        <v>Dummy: NPV effect of 100% of proceeds from disposals of interest in land at 2017-18 FYA CPIH deflated price base - BY Adjustment</v>
      </c>
      <c r="D15" t="str">
        <f>BYR!D15</f>
        <v>£m</v>
      </c>
      <c r="E15" t="str">
        <f>BYR!E15</f>
        <v>Price Review 2019</v>
      </c>
      <c r="F15" s="210">
        <f xml:space="preserve"> IF(BYR_Override!F15 = 0, BYR!F15, BYR_Override!F15)</f>
        <v>0</v>
      </c>
      <c r="G15" s="210" t="str">
        <f xml:space="preserve"> IF(BYR_Override!G15 = 0, BYR!G15, BYR_Override!G15)</f>
        <v/>
      </c>
    </row>
    <row r="16" spans="1:7">
      <c r="A16" t="str">
        <f>BYR!A16</f>
        <v>ANH</v>
      </c>
      <c r="B16" t="str">
        <f>BYR!B16</f>
        <v>C402_PR19PD016</v>
      </c>
      <c r="C16" t="str">
        <f>BYR!C16</f>
        <v>2019-20 RPI-CPIH wedge adjustment at 2017-18 FYA CPIH prices - WR</v>
      </c>
      <c r="D16" t="str">
        <f>BYR!D16</f>
        <v>£m</v>
      </c>
      <c r="E16" t="str">
        <f>BYR!E16</f>
        <v>Price Review 2019</v>
      </c>
      <c r="F16" s="210" t="str">
        <f xml:space="preserve"> IF(BYR_Override!F16 = 0, BYR!F16, BYR_Override!F16)</f>
        <v/>
      </c>
      <c r="G16" s="210">
        <f xml:space="preserve"> IF(BYR_Override!G16 = 0, BYR!G16, BYR_Override!G16)</f>
        <v>0.27183119247648202</v>
      </c>
    </row>
    <row r="17" spans="1:7">
      <c r="A17" t="str">
        <f>BYR!A17</f>
        <v>ANH</v>
      </c>
      <c r="B17" t="str">
        <f>BYR!B17</f>
        <v>C403_PR19PD016</v>
      </c>
      <c r="C17" t="str">
        <f>BYR!C17</f>
        <v>2019-20 RPI-CPIH wedge adjustment at 2017-18 FYA CPIH prices - WN</v>
      </c>
      <c r="D17" t="str">
        <f>BYR!D17</f>
        <v>£m</v>
      </c>
      <c r="E17" t="str">
        <f>BYR!E17</f>
        <v>Price Review 2019</v>
      </c>
      <c r="F17" s="210" t="str">
        <f xml:space="preserve"> IF(BYR_Override!F17 = 0, BYR!F17, BYR_Override!F17)</f>
        <v/>
      </c>
      <c r="G17" s="210">
        <f xml:space="preserve"> IF(BYR_Override!G17 = 0, BYR!G17, BYR_Override!G17)</f>
        <v>3.8398709426435298</v>
      </c>
    </row>
    <row r="18" spans="1:7">
      <c r="A18" t="str">
        <f>BYR!A18</f>
        <v>ANH</v>
      </c>
      <c r="B18" t="str">
        <f>BYR!B18</f>
        <v>C412_PR19PD016</v>
      </c>
      <c r="C18" t="str">
        <f>BYR!C18</f>
        <v>2019-20 RPI-CPIH wedge adjustment at 2017-18 FYA CPIH prices - WWN</v>
      </c>
      <c r="D18" t="str">
        <f>BYR!D18</f>
        <v>£m</v>
      </c>
      <c r="E18" t="str">
        <f>BYR!E18</f>
        <v>Price Review 2019</v>
      </c>
      <c r="F18" s="210" t="str">
        <f xml:space="preserve"> IF(BYR_Override!F18 = 0, BYR!F18, BYR_Override!F18)</f>
        <v/>
      </c>
      <c r="G18" s="210">
        <f xml:space="preserve"> IF(BYR_Override!G18 = 0, BYR!G18, BYR_Override!G18)</f>
        <v>6.0725425691256198</v>
      </c>
    </row>
    <row r="19" spans="1:7">
      <c r="A19" t="str">
        <f>BYR!A19</f>
        <v>ANH</v>
      </c>
      <c r="B19" t="str">
        <f>BYR!B19</f>
        <v>C413_PR19PD016</v>
      </c>
      <c r="C19" t="str">
        <f>BYR!C19</f>
        <v>2019-20 RPI-CPIH wedge adjustment at 2017-18 FYA CPIH prices - BR</v>
      </c>
      <c r="D19" t="str">
        <f>BYR!D19</f>
        <v>£m</v>
      </c>
      <c r="E19" t="str">
        <f>BYR!E19</f>
        <v>Price Review 2019</v>
      </c>
      <c r="F19" s="210" t="str">
        <f xml:space="preserve"> IF(BYR_Override!F19 = 0, BYR!F19, BYR_Override!F19)</f>
        <v/>
      </c>
      <c r="G19" s="210">
        <f xml:space="preserve"> IF(BYR_Override!G19 = 0, BYR!G19, BYR_Override!G19)</f>
        <v>0.43413922783446401</v>
      </c>
    </row>
    <row r="20" spans="1:7">
      <c r="A20" t="str">
        <f>BYR!A20</f>
        <v>ANH</v>
      </c>
      <c r="B20" t="str">
        <f>BYR!B20</f>
        <v>C422_PR19PD016</v>
      </c>
      <c r="C20" t="str">
        <f>BYR!C20</f>
        <v>2019-20 RPI-CPIH wedge adjustment at 2017-18 FYA CPIH prices - Dummy</v>
      </c>
      <c r="D20" t="str">
        <f>BYR!D20</f>
        <v>£m</v>
      </c>
      <c r="E20" t="str">
        <f>BYR!E20</f>
        <v>Price Review 2019</v>
      </c>
      <c r="F20" s="210" t="str">
        <f xml:space="preserve"> IF(BYR_Override!F20 = 0, BYR!F20, BYR_Override!F20)</f>
        <v/>
      </c>
      <c r="G20" s="210">
        <f xml:space="preserve"> IF(BYR_Override!G20 = 0, BYR!G20, BYR_Override!G20)</f>
        <v>0</v>
      </c>
    </row>
    <row r="21" spans="1:7">
      <c r="A21" t="str">
        <f>BYR!A21</f>
        <v>ANH</v>
      </c>
      <c r="B21" t="str">
        <f>BYR!B21</f>
        <v>C030_PR19PD016</v>
      </c>
      <c r="C21" t="str">
        <f>BYR!C21</f>
        <v>Water ~ Other adjustment to wholesale RCV - Difference at 2017-18 FYA CPIH deflated price base - BY Adjustment</v>
      </c>
      <c r="D21" t="str">
        <f>BYR!D21</f>
        <v>£m</v>
      </c>
      <c r="E21" t="str">
        <f>BYR!E21</f>
        <v>Price Review 2019</v>
      </c>
      <c r="F21" s="210">
        <f xml:space="preserve"> IF(BYR_Override!F21 = 0, BYR!F21, BYR_Override!F21)</f>
        <v>0</v>
      </c>
      <c r="G21" s="210" t="str">
        <f xml:space="preserve"> IF(BYR_Override!G21 = 0, BYR!G21, BYR_Override!G21)</f>
        <v/>
      </c>
    </row>
    <row r="22" spans="1:7">
      <c r="A22" t="str">
        <f>BYR!A22</f>
        <v>ANH</v>
      </c>
      <c r="B22" t="str">
        <f>BYR!B22</f>
        <v>C040_PR19PD016</v>
      </c>
      <c r="C22" t="str">
        <f>BYR!C22</f>
        <v>Wastewater ~ Other adjustment to wholesale RCV - BY Adjustment at 2017-18 FYA CPIH deflated price base</v>
      </c>
      <c r="D22" t="str">
        <f>BYR!D22</f>
        <v>£m</v>
      </c>
      <c r="E22" t="str">
        <f>BYR!E22</f>
        <v>Price Review 2019</v>
      </c>
      <c r="F22" s="210">
        <f xml:space="preserve"> IF(BYR_Override!F22 = 0, BYR!F22, BYR_Override!F22)</f>
        <v>0</v>
      </c>
      <c r="G22" s="210" t="str">
        <f xml:space="preserve"> IF(BYR_Override!G22 = 0, BYR!G22, BYR_Override!G22)</f>
        <v/>
      </c>
    </row>
    <row r="23" spans="1:7">
      <c r="A23" t="str">
        <f>BYR!A23</f>
        <v>ANH</v>
      </c>
      <c r="B23" t="str">
        <f>BYR!B23</f>
        <v>C050_PR19PD016</v>
      </c>
      <c r="C23" t="str">
        <f>BYR!C23</f>
        <v>Dummy other RCV adjustment at 2017-18 FYA CPIH deflated price base - BY Adjustment</v>
      </c>
      <c r="D23" t="str">
        <f>BYR!D23</f>
        <v>£m</v>
      </c>
      <c r="E23" t="str">
        <f>BYR!E23</f>
        <v>Price Review 2019</v>
      </c>
      <c r="F23" s="210">
        <f xml:space="preserve"> IF(BYR_Override!F23 = 0, BYR!F23, BYR_Override!F23)</f>
        <v>0</v>
      </c>
      <c r="G23" s="210" t="str">
        <f xml:space="preserve"> IF(BYR_Override!G23 = 0, BYR!G23, BYR_Override!G23)</f>
        <v/>
      </c>
    </row>
    <row r="24" spans="1:7">
      <c r="A24" t="str">
        <f>BYR!A24</f>
        <v>ANH</v>
      </c>
      <c r="B24" t="str">
        <f>BYR!B24</f>
        <v>C_APP8022WR_PR19PD016</v>
      </c>
      <c r="C24" t="str">
        <f>BYR!C24</f>
        <v>Water resources IFRS16 RCV adjustment - BY Adjustment at 2017-18 FYA CPIH deflated price base</v>
      </c>
      <c r="D24" t="str">
        <f>BYR!D24</f>
        <v>£m</v>
      </c>
      <c r="E24" t="str">
        <f>BYR!E24</f>
        <v>Price Review 2019</v>
      </c>
      <c r="F24" s="210">
        <f xml:space="preserve"> IF(BYR_Override!F24 = 0, BYR!F24, BYR_Override!F24)</f>
        <v>0</v>
      </c>
      <c r="G24" s="210" t="str">
        <f xml:space="preserve"> IF(BYR_Override!G24 = 0, BYR!G24, BYR_Override!G24)</f>
        <v/>
      </c>
    </row>
    <row r="25" spans="1:7">
      <c r="A25" t="str">
        <f>BYR!A25</f>
        <v>ANH</v>
      </c>
      <c r="B25" t="str">
        <f>BYR!B25</f>
        <v>C_APP8022WN_PR19PD016</v>
      </c>
      <c r="C25" t="str">
        <f>BYR!C25</f>
        <v>Water network plus IFRS16 RCV adjustment - BY Adjustment at 2017-18 FYA CPIH deflated price base</v>
      </c>
      <c r="D25" t="str">
        <f>BYR!D25</f>
        <v>£m</v>
      </c>
      <c r="E25" t="str">
        <f>BYR!E25</f>
        <v>Price Review 2019</v>
      </c>
      <c r="F25" s="210">
        <f xml:space="preserve"> IF(BYR_Override!F25 = 0, BYR!F25, BYR_Override!F25)</f>
        <v>0</v>
      </c>
      <c r="G25" s="210" t="str">
        <f xml:space="preserve"> IF(BYR_Override!G25 = 0, BYR!G25, BYR_Override!G25)</f>
        <v/>
      </c>
    </row>
    <row r="26" spans="1:7">
      <c r="A26" t="str">
        <f>BYR!A26</f>
        <v>ANH</v>
      </c>
      <c r="B26" t="str">
        <f>BYR!B26</f>
        <v>C_APP8022WWN_PR19PD016</v>
      </c>
      <c r="C26" t="str">
        <f>BYR!C26</f>
        <v>Wastewater network plus IFRS16 RCV adjustment - BY Adjustment at 2017-18 FYA CPIH deflated price base</v>
      </c>
      <c r="D26" t="str">
        <f>BYR!D26</f>
        <v>£m</v>
      </c>
      <c r="E26" t="str">
        <f>BYR!E26</f>
        <v>Price Review 2019</v>
      </c>
      <c r="F26" s="210">
        <f xml:space="preserve"> IF(BYR_Override!F26 = 0, BYR!F26, BYR_Override!F26)</f>
        <v>0</v>
      </c>
      <c r="G26" s="210" t="str">
        <f xml:space="preserve"> IF(BYR_Override!G26 = 0, BYR!G26, BYR_Override!G26)</f>
        <v/>
      </c>
    </row>
    <row r="27" spans="1:7">
      <c r="A27" t="str">
        <f>BYR!A27</f>
        <v>ANH</v>
      </c>
      <c r="B27" t="str">
        <f>BYR!B27</f>
        <v>C_APP8022BIO_PR19PD016</v>
      </c>
      <c r="C27" t="str">
        <f>BYR!C27</f>
        <v>Bioresources IFRS16 RCV adjustment - BY Adjustment at 2017-18 FYA CPIH deflated price base</v>
      </c>
      <c r="D27" t="str">
        <f>BYR!D27</f>
        <v>£m</v>
      </c>
      <c r="E27" t="str">
        <f>BYR!E27</f>
        <v>Price Review 2019</v>
      </c>
      <c r="F27" s="210">
        <f xml:space="preserve"> IF(BYR_Override!F27 = 0, BYR!F27, BYR_Override!F27)</f>
        <v>0</v>
      </c>
      <c r="G27" s="210" t="str">
        <f xml:space="preserve"> IF(BYR_Override!G27 = 0, BYR!G27, BYR_Override!G27)</f>
        <v/>
      </c>
    </row>
    <row r="28" spans="1:7">
      <c r="A28" t="str">
        <f>BYR!A28</f>
        <v>ANH</v>
      </c>
      <c r="B28" t="str">
        <f>BYR!B28</f>
        <v>C_APP8022DMMY_PR19PD016</v>
      </c>
      <c r="C28" t="str">
        <f>BYR!C28</f>
        <v>Dummy IFRS16 RCV adjustment - BY adjustment at 2017-18 FYA CPIH deflated price base</v>
      </c>
      <c r="D28" t="str">
        <f>BYR!D28</f>
        <v>£m</v>
      </c>
      <c r="E28" t="str">
        <f>BYR!E28</f>
        <v>Price Review 2019</v>
      </c>
      <c r="F28" s="210">
        <f xml:space="preserve"> IF(BYR_Override!F28 = 0, BYR!F28, BYR_Override!F28)</f>
        <v>0</v>
      </c>
      <c r="G28" s="210" t="str">
        <f xml:space="preserve"> IF(BYR_Override!G28 = 0, BYR!G28, BYR_Override!G28)</f>
        <v/>
      </c>
    </row>
    <row r="29" spans="1:7">
      <c r="A29" t="str">
        <f>BYR!A29</f>
        <v>WSH</v>
      </c>
      <c r="B29" t="str">
        <f>BYR!B29</f>
        <v>C_APP27048_PR19PD016</v>
      </c>
      <c r="C29" t="str">
        <f>BYR!C29</f>
        <v>ODI end of period RCV adjustment ~ Water resources at 2017-18 FYA CPIH deflated price base - BY Adjustment</v>
      </c>
      <c r="D29" t="str">
        <f>BYR!D29</f>
        <v>£m</v>
      </c>
      <c r="E29" t="str">
        <f>BYR!E29</f>
        <v>Price Review 2019</v>
      </c>
      <c r="F29" s="210">
        <f xml:space="preserve"> IF(BYR_Override!F29 = 0, BYR!F29, BYR_Override!F29)</f>
        <v>0</v>
      </c>
      <c r="G29" s="210" t="str">
        <f xml:space="preserve"> IF(BYR_Override!G29 = 0, BYR!G29, BYR_Override!G29)</f>
        <v/>
      </c>
    </row>
    <row r="30" spans="1:7">
      <c r="A30" t="str">
        <f>BYR!A30</f>
        <v>WSH</v>
      </c>
      <c r="B30" t="str">
        <f>BYR!B30</f>
        <v>C_APP27049_PR19PD016</v>
      </c>
      <c r="C30" t="str">
        <f>BYR!C30</f>
        <v>ODI end of period RCV adjustment  ~ Water network plus at 2017-18 FYA CPIH deflated price base - BY Adjustment</v>
      </c>
      <c r="D30" t="str">
        <f>BYR!D30</f>
        <v>£m</v>
      </c>
      <c r="E30" t="str">
        <f>BYR!E30</f>
        <v>Price Review 2019</v>
      </c>
      <c r="F30" s="210">
        <f xml:space="preserve"> IF(BYR_Override!F30 = 0, BYR!F30, BYR_Override!F30)</f>
        <v>0</v>
      </c>
      <c r="G30" s="210" t="str">
        <f xml:space="preserve"> IF(BYR_Override!G30 = 0, BYR!G30, BYR_Override!G30)</f>
        <v/>
      </c>
    </row>
    <row r="31" spans="1:7">
      <c r="A31" t="str">
        <f>BYR!A31</f>
        <v>WSH</v>
      </c>
      <c r="B31" t="str">
        <f>BYR!B31</f>
        <v>C_APP27050_PR19PD016</v>
      </c>
      <c r="C31" t="str">
        <f>BYR!C31</f>
        <v>ODI end of period RCV adjustment ~ Wastewater network plus - BY Adjustment at 2017-18 FYA CPIH deflated price base</v>
      </c>
      <c r="D31" t="str">
        <f>BYR!D31</f>
        <v>£m</v>
      </c>
      <c r="E31" t="str">
        <f>BYR!E31</f>
        <v>Price Review 2019</v>
      </c>
      <c r="F31" s="210">
        <f xml:space="preserve"> IF(BYR_Override!F31 = 0, BYR!F31, BYR_Override!F31)</f>
        <v>0</v>
      </c>
      <c r="G31" s="210" t="str">
        <f xml:space="preserve"> IF(BYR_Override!G31 = 0, BYR!G31, BYR_Override!G31)</f>
        <v/>
      </c>
    </row>
    <row r="32" spans="1:7">
      <c r="A32" t="str">
        <f>BYR!A32</f>
        <v>WSH</v>
      </c>
      <c r="B32" t="str">
        <f>BYR!B32</f>
        <v>C_APP27051_PR19PD016</v>
      </c>
      <c r="C32" t="str">
        <f>BYR!C32</f>
        <v>ODI end of period RCV adjustment  ~ Thames Tideway at 2017-18 FYA CPIH deflated price base - BY Adjustment</v>
      </c>
      <c r="D32" t="str">
        <f>BYR!D32</f>
        <v>£m</v>
      </c>
      <c r="E32" t="str">
        <f>BYR!E32</f>
        <v>Price Review 2019</v>
      </c>
      <c r="F32" s="210">
        <f xml:space="preserve"> IF(BYR_Override!F32 = 0, BYR!F32, BYR_Override!F32)</f>
        <v>0</v>
      </c>
      <c r="G32" s="210" t="str">
        <f xml:space="preserve"> IF(BYR_Override!G32 = 0, BYR!G32, BYR_Override!G32)</f>
        <v/>
      </c>
    </row>
    <row r="33" spans="1:7">
      <c r="A33" t="str">
        <f>BYR!A33</f>
        <v>WSH</v>
      </c>
      <c r="B33" t="str">
        <f>BYR!B33</f>
        <v>C_WS15027_PR19PD016</v>
      </c>
      <c r="C33" t="str">
        <f>BYR!C33</f>
        <v>Water: Totex menu RCV adjustment at 2017-18 FYA CPIH deflated price base - BY Adjustment</v>
      </c>
      <c r="D33" t="str">
        <f>BYR!D33</f>
        <v>£m</v>
      </c>
      <c r="E33" t="str">
        <f>BYR!E33</f>
        <v>Price Review 2019</v>
      </c>
      <c r="F33" s="210">
        <f xml:space="preserve"> IF(BYR_Override!F33 = 0, BYR!F33, BYR_Override!F33)</f>
        <v>4.8391277518975997</v>
      </c>
      <c r="G33" s="210" t="str">
        <f xml:space="preserve"> IF(BYR_Override!G33 = 0, BYR!G33, BYR_Override!G33)</f>
        <v/>
      </c>
    </row>
    <row r="34" spans="1:7">
      <c r="A34" t="str">
        <f>BYR!A34</f>
        <v>WSH</v>
      </c>
      <c r="B34" t="str">
        <f>BYR!B34</f>
        <v>C_WWS15022_PR19PD016</v>
      </c>
      <c r="C34" t="str">
        <f>BYR!C34</f>
        <v>Wastewater: Totex menu RCV adjustment - BY adjustment at 2017-18 FYA CPIH deflated price base</v>
      </c>
      <c r="D34" t="str">
        <f>BYR!D34</f>
        <v>£m</v>
      </c>
      <c r="E34" t="str">
        <f>BYR!E34</f>
        <v>Price Review 2019</v>
      </c>
      <c r="F34" s="210">
        <f xml:space="preserve"> IF(BYR_Override!F34 = 0, BYR!F34, BYR_Override!F34)</f>
        <v>-1.0125320417392201</v>
      </c>
      <c r="G34" s="210" t="str">
        <f xml:space="preserve"> IF(BYR_Override!G34 = 0, BYR!G34, BYR_Override!G34)</f>
        <v/>
      </c>
    </row>
    <row r="35" spans="1:7">
      <c r="A35" t="str">
        <f>BYR!A35</f>
        <v>WSH</v>
      </c>
      <c r="B35" t="str">
        <f>BYR!B35</f>
        <v>C_WWS15022DMMY_PR19PD016</v>
      </c>
      <c r="C35" t="str">
        <f>BYR!C35</f>
        <v>Dummy ~ Totex menu RCV adjustment at 2017-18 FYA CPIH deflated price base - BY Adjustment</v>
      </c>
      <c r="D35" t="str">
        <f>BYR!D35</f>
        <v>£m</v>
      </c>
      <c r="E35" t="str">
        <f>BYR!E35</f>
        <v>Price Review 2019</v>
      </c>
      <c r="F35" s="210">
        <f xml:space="preserve"> IF(BYR_Override!F35 = 0, BYR!F35, BYR_Override!F35)</f>
        <v>0</v>
      </c>
      <c r="G35" s="210" t="str">
        <f xml:space="preserve"> IF(BYR_Override!G35 = 0, BYR!G35, BYR_Override!G35)</f>
        <v/>
      </c>
    </row>
    <row r="36" spans="1:7">
      <c r="A36" t="str">
        <f>BYR!A36</f>
        <v>WSH</v>
      </c>
      <c r="B36" t="str">
        <f>BYR!B36</f>
        <v>C_A7011W_PR19PD016</v>
      </c>
      <c r="C36" t="str">
        <f>BYR!C36</f>
        <v>Water ~ NPV effect of 50% of proceeds from disposals of interest in land at 2017-18 FYA CPIH deflated price base - BY Adjustment</v>
      </c>
      <c r="D36" t="str">
        <f>BYR!D36</f>
        <v>£m</v>
      </c>
      <c r="E36" t="str">
        <f>BYR!E36</f>
        <v>Price Review 2019</v>
      </c>
      <c r="F36" s="210">
        <f xml:space="preserve"> IF(BYR_Override!F36 = 0, BYR!F36, BYR_Override!F36)</f>
        <v>2.1591570085385901E-2</v>
      </c>
      <c r="G36" s="210" t="str">
        <f xml:space="preserve"> IF(BYR_Override!G36 = 0, BYR!G36, BYR_Override!G36)</f>
        <v/>
      </c>
    </row>
    <row r="37" spans="1:7">
      <c r="A37" t="str">
        <f>BYR!A37</f>
        <v>WSH</v>
      </c>
      <c r="B37" t="str">
        <f>BYR!B37</f>
        <v>C_A7011WW_PR19PD016</v>
      </c>
      <c r="C37" t="str">
        <f>BYR!C37</f>
        <v>Wastewater ~ NPV effect of 50% of proceeds from disposals of interest in land - BY Adjustment at 2017-18 FYA CPIH deflated price base</v>
      </c>
      <c r="D37" t="str">
        <f>BYR!D37</f>
        <v>£m</v>
      </c>
      <c r="E37" t="str">
        <f>BYR!E37</f>
        <v>Price Review 2019</v>
      </c>
      <c r="F37" s="210">
        <f xml:space="preserve"> IF(BYR_Override!F37 = 0, BYR!F37, BYR_Override!F37)</f>
        <v>4.4798875291745199E-2</v>
      </c>
      <c r="G37" s="210" t="str">
        <f xml:space="preserve"> IF(BYR_Override!G37 = 0, BYR!G37, BYR_Override!G37)</f>
        <v/>
      </c>
    </row>
    <row r="38" spans="1:7">
      <c r="A38" t="str">
        <f>BYR!A38</f>
        <v>WSH</v>
      </c>
      <c r="B38" t="str">
        <f>BYR!B38</f>
        <v>C_A7011DMMY_PR19PD016</v>
      </c>
      <c r="C38" t="str">
        <f>BYR!C38</f>
        <v>Dummy: NPV effect of 100% of proceeds from disposals of interest in land at 2017-18 FYA CPIH deflated price base - BY Adjustment</v>
      </c>
      <c r="D38" t="str">
        <f>BYR!D38</f>
        <v>£m</v>
      </c>
      <c r="E38" t="str">
        <f>BYR!E38</f>
        <v>Price Review 2019</v>
      </c>
      <c r="F38" s="210">
        <f xml:space="preserve"> IF(BYR_Override!F38 = 0, BYR!F38, BYR_Override!F38)</f>
        <v>0</v>
      </c>
      <c r="G38" s="210" t="str">
        <f xml:space="preserve"> IF(BYR_Override!G38 = 0, BYR!G38, BYR_Override!G38)</f>
        <v/>
      </c>
    </row>
    <row r="39" spans="1:7">
      <c r="A39" t="str">
        <f>BYR!A39</f>
        <v>WSH</v>
      </c>
      <c r="B39" t="str">
        <f>BYR!B39</f>
        <v>C402_PR19PD016</v>
      </c>
      <c r="C39" t="str">
        <f>BYR!C39</f>
        <v>2019-20 RPI-CPIH wedge adjustment at 2017-18 FYA CPIH prices - WR</v>
      </c>
      <c r="D39" t="str">
        <f>BYR!D39</f>
        <v>£m</v>
      </c>
      <c r="E39" t="str">
        <f>BYR!E39</f>
        <v>Price Review 2019</v>
      </c>
      <c r="F39" s="210" t="str">
        <f xml:space="preserve"> IF(BYR_Override!F39 = 0, BYR!F39, BYR_Override!F39)</f>
        <v/>
      </c>
      <c r="G39" s="210">
        <f xml:space="preserve"> IF(BYR_Override!G39 = 0, BYR!G39, BYR_Override!G39)</f>
        <v>4.3943180863931799E-2</v>
      </c>
    </row>
    <row r="40" spans="1:7">
      <c r="A40" t="str">
        <f>BYR!A40</f>
        <v>WSH</v>
      </c>
      <c r="B40" t="str">
        <f>BYR!B40</f>
        <v>C403_PR19PD016</v>
      </c>
      <c r="C40" t="str">
        <f>BYR!C40</f>
        <v>2019-20 RPI-CPIH wedge adjustment at 2017-18 FYA CPIH prices - WN</v>
      </c>
      <c r="D40" t="str">
        <f>BYR!D40</f>
        <v>£m</v>
      </c>
      <c r="E40" t="str">
        <f>BYR!E40</f>
        <v>Price Review 2019</v>
      </c>
      <c r="F40" s="210" t="str">
        <f xml:space="preserve"> IF(BYR_Override!F40 = 0, BYR!F40, BYR_Override!F40)</f>
        <v/>
      </c>
      <c r="G40" s="210">
        <f xml:space="preserve"> IF(BYR_Override!G40 = 0, BYR!G40, BYR_Override!G40)</f>
        <v>0.37184466152548801</v>
      </c>
    </row>
    <row r="41" spans="1:7">
      <c r="A41" t="str">
        <f>BYR!A41</f>
        <v>WSH</v>
      </c>
      <c r="B41" t="str">
        <f>BYR!B41</f>
        <v>C412_PR19PD016</v>
      </c>
      <c r="C41" t="str">
        <f>BYR!C41</f>
        <v>2019-20 RPI-CPIH wedge adjustment at 2017-18 FYA CPIH prices - WWN</v>
      </c>
      <c r="D41" t="str">
        <f>BYR!D41</f>
        <v>£m</v>
      </c>
      <c r="E41" t="str">
        <f>BYR!E41</f>
        <v>Price Review 2019</v>
      </c>
      <c r="F41" s="210" t="str">
        <f xml:space="preserve"> IF(BYR_Override!F41 = 0, BYR!F41, BYR_Override!F41)</f>
        <v/>
      </c>
      <c r="G41" s="210">
        <f xml:space="preserve"> IF(BYR_Override!G41 = 0, BYR!G41, BYR_Override!G41)</f>
        <v>0.81816825978530405</v>
      </c>
    </row>
    <row r="42" spans="1:7">
      <c r="A42" t="str">
        <f>BYR!A42</f>
        <v>WSH</v>
      </c>
      <c r="B42" t="str">
        <f>BYR!B42</f>
        <v>C413_PR19PD016</v>
      </c>
      <c r="C42" t="str">
        <f>BYR!C42</f>
        <v>2019-20 RPI-CPIH wedge adjustment at 2017-18 FYA CPIH prices - BR</v>
      </c>
      <c r="D42" t="str">
        <f>BYR!D42</f>
        <v>£m</v>
      </c>
      <c r="E42" t="str">
        <f>BYR!E42</f>
        <v>Price Review 2019</v>
      </c>
      <c r="F42" s="210" t="str">
        <f xml:space="preserve"> IF(BYR_Override!F42 = 0, BYR!F42, BYR_Override!F42)</f>
        <v/>
      </c>
      <c r="G42" s="210">
        <f xml:space="preserve"> IF(BYR_Override!G42 = 0, BYR!G42, BYR_Override!G42)</f>
        <v>4.9582649408364397E-2</v>
      </c>
    </row>
    <row r="43" spans="1:7">
      <c r="A43" t="str">
        <f>BYR!A43</f>
        <v>WSH</v>
      </c>
      <c r="B43" t="str">
        <f>BYR!B43</f>
        <v>C422_PR19PD016</v>
      </c>
      <c r="C43" t="str">
        <f>BYR!C43</f>
        <v>2019-20 RPI-CPIH wedge adjustment at 2017-18 FYA CPIH prices - Dummy</v>
      </c>
      <c r="D43" t="str">
        <f>BYR!D43</f>
        <v>£m</v>
      </c>
      <c r="E43" t="str">
        <f>BYR!E43</f>
        <v>Price Review 2019</v>
      </c>
      <c r="F43" s="210" t="str">
        <f xml:space="preserve"> IF(BYR_Override!F43 = 0, BYR!F43, BYR_Override!F43)</f>
        <v/>
      </c>
      <c r="G43" s="210">
        <f xml:space="preserve"> IF(BYR_Override!G43 = 0, BYR!G43, BYR_Override!G43)</f>
        <v>0</v>
      </c>
    </row>
    <row r="44" spans="1:7">
      <c r="A44" t="str">
        <f>BYR!A44</f>
        <v>WSH</v>
      </c>
      <c r="B44" t="str">
        <f>BYR!B44</f>
        <v>C030_PR19PD016</v>
      </c>
      <c r="C44" t="str">
        <f>BYR!C44</f>
        <v>Water ~ Other adjustment to wholesale RCV - Difference at 2017-18 FYA CPIH deflated price base - BY Adjustment</v>
      </c>
      <c r="D44" t="str">
        <f>BYR!D44</f>
        <v>£m</v>
      </c>
      <c r="E44" t="str">
        <f>BYR!E44</f>
        <v>Price Review 2019</v>
      </c>
      <c r="F44" s="210">
        <f xml:space="preserve"> IF(BYR_Override!F44 = 0, BYR!F44, BYR_Override!F44)</f>
        <v>0</v>
      </c>
      <c r="G44" s="210" t="str">
        <f xml:space="preserve"> IF(BYR_Override!G44 = 0, BYR!G44, BYR_Override!G44)</f>
        <v/>
      </c>
    </row>
    <row r="45" spans="1:7">
      <c r="A45" t="str">
        <f>BYR!A45</f>
        <v>WSH</v>
      </c>
      <c r="B45" t="str">
        <f>BYR!B45</f>
        <v>C040_PR19PD016</v>
      </c>
      <c r="C45" t="str">
        <f>BYR!C45</f>
        <v>Wastewater ~ Other adjustment to wholesale RCV - BY Adjustment at 2017-18 FYA CPIH deflated price base</v>
      </c>
      <c r="D45" t="str">
        <f>BYR!D45</f>
        <v>£m</v>
      </c>
      <c r="E45" t="str">
        <f>BYR!E45</f>
        <v>Price Review 2019</v>
      </c>
      <c r="F45" s="210">
        <f xml:space="preserve"> IF(BYR_Override!F45 = 0, BYR!F45, BYR_Override!F45)</f>
        <v>0</v>
      </c>
      <c r="G45" s="210" t="str">
        <f xml:space="preserve"> IF(BYR_Override!G45 = 0, BYR!G45, BYR_Override!G45)</f>
        <v/>
      </c>
    </row>
    <row r="46" spans="1:7">
      <c r="A46" t="str">
        <f>BYR!A46</f>
        <v>WSH</v>
      </c>
      <c r="B46" t="str">
        <f>BYR!B46</f>
        <v>C050_PR19PD016</v>
      </c>
      <c r="C46" t="str">
        <f>BYR!C46</f>
        <v>Dummy other RCV adjustment at 2017-18 FYA CPIH deflated price base - BY Adjustment</v>
      </c>
      <c r="D46" t="str">
        <f>BYR!D46</f>
        <v>£m</v>
      </c>
      <c r="E46" t="str">
        <f>BYR!E46</f>
        <v>Price Review 2019</v>
      </c>
      <c r="F46" s="210">
        <f xml:space="preserve"> IF(BYR_Override!F46 = 0, BYR!F46, BYR_Override!F46)</f>
        <v>0</v>
      </c>
      <c r="G46" s="210" t="str">
        <f xml:space="preserve"> IF(BYR_Override!G46 = 0, BYR!G46, BYR_Override!G46)</f>
        <v/>
      </c>
    </row>
    <row r="47" spans="1:7">
      <c r="A47" t="str">
        <f>BYR!A47</f>
        <v>WSH</v>
      </c>
      <c r="B47" t="str">
        <f>BYR!B47</f>
        <v>C_APP8022WR_PR19PD016</v>
      </c>
      <c r="C47" t="str">
        <f>BYR!C47</f>
        <v>Water resources IFRS16 RCV adjustment - BY Adjustment at 2017-18 FYA CPIH deflated price base</v>
      </c>
      <c r="D47" t="str">
        <f>BYR!D47</f>
        <v>£m</v>
      </c>
      <c r="E47" t="str">
        <f>BYR!E47</f>
        <v>Price Review 2019</v>
      </c>
      <c r="F47" s="210">
        <f xml:space="preserve"> IF(BYR_Override!F47 = 0, BYR!F47, BYR_Override!F47)</f>
        <v>0</v>
      </c>
      <c r="G47" s="210" t="str">
        <f xml:space="preserve"> IF(BYR_Override!G47 = 0, BYR!G47, BYR_Override!G47)</f>
        <v/>
      </c>
    </row>
    <row r="48" spans="1:7">
      <c r="A48" t="str">
        <f>BYR!A48</f>
        <v>WSH</v>
      </c>
      <c r="B48" t="str">
        <f>BYR!B48</f>
        <v>C_APP8022WN_PR19PD016</v>
      </c>
      <c r="C48" t="str">
        <f>BYR!C48</f>
        <v>Water network plus IFRS16 RCV adjustment - BY Adjustment at 2017-18 FYA CPIH deflated price base</v>
      </c>
      <c r="D48" t="str">
        <f>BYR!D48</f>
        <v>£m</v>
      </c>
      <c r="E48" t="str">
        <f>BYR!E48</f>
        <v>Price Review 2019</v>
      </c>
      <c r="F48" s="210">
        <f xml:space="preserve"> IF(BYR_Override!F48 = 0, BYR!F48, BYR_Override!F48)</f>
        <v>0</v>
      </c>
      <c r="G48" s="210" t="str">
        <f xml:space="preserve"> IF(BYR_Override!G48 = 0, BYR!G48, BYR_Override!G48)</f>
        <v/>
      </c>
    </row>
    <row r="49" spans="1:7">
      <c r="A49" t="str">
        <f>BYR!A49</f>
        <v>WSH</v>
      </c>
      <c r="B49" t="str">
        <f>BYR!B49</f>
        <v>C_APP8022WWN_PR19PD016</v>
      </c>
      <c r="C49" t="str">
        <f>BYR!C49</f>
        <v>Wastewater network plus IFRS16 RCV adjustment - BY Adjustment at 2017-18 FYA CPIH deflated price base</v>
      </c>
      <c r="D49" t="str">
        <f>BYR!D49</f>
        <v>£m</v>
      </c>
      <c r="E49" t="str">
        <f>BYR!E49</f>
        <v>Price Review 2019</v>
      </c>
      <c r="F49" s="210">
        <f xml:space="preserve"> IF(BYR_Override!F49 = 0, BYR!F49, BYR_Override!F49)</f>
        <v>0</v>
      </c>
      <c r="G49" s="210" t="str">
        <f xml:space="preserve"> IF(BYR_Override!G49 = 0, BYR!G49, BYR_Override!G49)</f>
        <v/>
      </c>
    </row>
    <row r="50" spans="1:7">
      <c r="A50" t="str">
        <f>BYR!A50</f>
        <v>WSH</v>
      </c>
      <c r="B50" t="str">
        <f>BYR!B50</f>
        <v>C_APP8022BIO_PR19PD016</v>
      </c>
      <c r="C50" t="str">
        <f>BYR!C50</f>
        <v>Bioresources IFRS16 RCV adjustment - BY Adjustment at 2017-18 FYA CPIH deflated price base</v>
      </c>
      <c r="D50" t="str">
        <f>BYR!D50</f>
        <v>£m</v>
      </c>
      <c r="E50" t="str">
        <f>BYR!E50</f>
        <v>Price Review 2019</v>
      </c>
      <c r="F50" s="210">
        <f xml:space="preserve"> IF(BYR_Override!F50 = 0, BYR!F50, BYR_Override!F50)</f>
        <v>0</v>
      </c>
      <c r="G50" s="210" t="str">
        <f xml:space="preserve"> IF(BYR_Override!G50 = 0, BYR!G50, BYR_Override!G50)</f>
        <v/>
      </c>
    </row>
    <row r="51" spans="1:7">
      <c r="A51" t="str">
        <f>BYR!A51</f>
        <v>WSH</v>
      </c>
      <c r="B51" t="str">
        <f>BYR!B51</f>
        <v>C_APP8022DMMY_PR19PD016</v>
      </c>
      <c r="C51" t="str">
        <f>BYR!C51</f>
        <v>Dummy IFRS16 RCV adjustment - BY adjustment at 2017-18 FYA CPIH deflated price base</v>
      </c>
      <c r="D51" t="str">
        <f>BYR!D51</f>
        <v>£m</v>
      </c>
      <c r="E51" t="str">
        <f>BYR!E51</f>
        <v>Price Review 2019</v>
      </c>
      <c r="F51" s="210">
        <f xml:space="preserve"> IF(BYR_Override!F51 = 0, BYR!F51, BYR_Override!F51)</f>
        <v>0</v>
      </c>
      <c r="G51" s="210" t="str">
        <f xml:space="preserve"> IF(BYR_Override!G51 = 0, BYR!G51, BYR_Override!G51)</f>
        <v/>
      </c>
    </row>
    <row r="52" spans="1:7">
      <c r="A52" t="str">
        <f>BYR!A52</f>
        <v>HDD</v>
      </c>
      <c r="B52" t="str">
        <f>BYR!B52</f>
        <v>C_APP27048_PR19PD016</v>
      </c>
      <c r="C52" t="str">
        <f>BYR!C52</f>
        <v>ODI end of period RCV adjustment ~ Water resources at 2017-18 FYA CPIH deflated price base - BY Adjustment</v>
      </c>
      <c r="D52" t="str">
        <f>BYR!D52</f>
        <v>£m</v>
      </c>
      <c r="E52" t="str">
        <f>BYR!E52</f>
        <v>Price Review 2019</v>
      </c>
      <c r="F52" s="210">
        <f xml:space="preserve"> IF(BYR_Override!F52 = 0, BYR!F52, BYR_Override!F52)</f>
        <v>0</v>
      </c>
      <c r="G52" s="210" t="str">
        <f xml:space="preserve"> IF(BYR_Override!G52 = 0, BYR!G52, BYR_Override!G52)</f>
        <v/>
      </c>
    </row>
    <row r="53" spans="1:7">
      <c r="A53" t="str">
        <f>BYR!A53</f>
        <v>HDD</v>
      </c>
      <c r="B53" t="str">
        <f>BYR!B53</f>
        <v>C_APP27049_PR19PD016</v>
      </c>
      <c r="C53" t="str">
        <f>BYR!C53</f>
        <v>ODI end of period RCV adjustment  ~ Water network plus at 2017-18 FYA CPIH deflated price base - BY Adjustment</v>
      </c>
      <c r="D53" t="str">
        <f>BYR!D53</f>
        <v>£m</v>
      </c>
      <c r="E53" t="str">
        <f>BYR!E53</f>
        <v>Price Review 2019</v>
      </c>
      <c r="F53" s="210">
        <f xml:space="preserve"> IF(BYR_Override!F53 = 0, BYR!F53, BYR_Override!F53)</f>
        <v>0</v>
      </c>
      <c r="G53" s="210" t="str">
        <f xml:space="preserve"> IF(BYR_Override!G53 = 0, BYR!G53, BYR_Override!G53)</f>
        <v/>
      </c>
    </row>
    <row r="54" spans="1:7">
      <c r="A54" t="str">
        <f>BYR!A54</f>
        <v>HDD</v>
      </c>
      <c r="B54" t="str">
        <f>BYR!B54</f>
        <v>C_APP27050_PR19PD016</v>
      </c>
      <c r="C54" t="str">
        <f>BYR!C54</f>
        <v>ODI end of period RCV adjustment ~ Wastewater network plus - BY Adjustment at 2017-18 FYA CPIH deflated price base</v>
      </c>
      <c r="D54" t="str">
        <f>BYR!D54</f>
        <v>£m</v>
      </c>
      <c r="E54" t="str">
        <f>BYR!E54</f>
        <v>Price Review 2019</v>
      </c>
      <c r="F54" s="210">
        <f xml:space="preserve"> IF(BYR_Override!F54 = 0, BYR!F54, BYR_Override!F54)</f>
        <v>-0.116907573685242</v>
      </c>
      <c r="G54" s="210" t="str">
        <f xml:space="preserve"> IF(BYR_Override!G54 = 0, BYR!G54, BYR_Override!G54)</f>
        <v/>
      </c>
    </row>
    <row r="55" spans="1:7">
      <c r="A55" t="str">
        <f>BYR!A55</f>
        <v>HDD</v>
      </c>
      <c r="B55" t="str">
        <f>BYR!B55</f>
        <v>C_APP27051_PR19PD016</v>
      </c>
      <c r="C55" t="str">
        <f>BYR!C55</f>
        <v>ODI end of period RCV adjustment  ~ Thames Tideway at 2017-18 FYA CPIH deflated price base - BY Adjustment</v>
      </c>
      <c r="D55" t="str">
        <f>BYR!D55</f>
        <v>£m</v>
      </c>
      <c r="E55" t="str">
        <f>BYR!E55</f>
        <v>Price Review 2019</v>
      </c>
      <c r="F55" s="210">
        <f xml:space="preserve"> IF(BYR_Override!F55 = 0, BYR!F55, BYR_Override!F55)</f>
        <v>0</v>
      </c>
      <c r="G55" s="210" t="str">
        <f xml:space="preserve"> IF(BYR_Override!G55 = 0, BYR!G55, BYR_Override!G55)</f>
        <v/>
      </c>
    </row>
    <row r="56" spans="1:7">
      <c r="A56" t="str">
        <f>BYR!A56</f>
        <v>HDD</v>
      </c>
      <c r="B56" t="str">
        <f>BYR!B56</f>
        <v>C_WS15027_PR19PD016</v>
      </c>
      <c r="C56" t="str">
        <f>BYR!C56</f>
        <v>Water: Totex menu RCV adjustment at 2017-18 FYA CPIH deflated price base - BY Adjustment</v>
      </c>
      <c r="D56" t="str">
        <f>BYR!D56</f>
        <v>£m</v>
      </c>
      <c r="E56" t="str">
        <f>BYR!E56</f>
        <v>Price Review 2019</v>
      </c>
      <c r="F56" s="210">
        <f xml:space="preserve"> IF(BYR_Override!F56 = 0, BYR!F56, BYR_Override!F56)</f>
        <v>3.2844271313822402</v>
      </c>
      <c r="G56" s="210" t="str">
        <f xml:space="preserve"> IF(BYR_Override!G56 = 0, BYR!G56, BYR_Override!G56)</f>
        <v/>
      </c>
    </row>
    <row r="57" spans="1:7">
      <c r="A57" t="str">
        <f>BYR!A57</f>
        <v>HDD</v>
      </c>
      <c r="B57" t="str">
        <f>BYR!B57</f>
        <v>C_WWS15022_PR19PD016</v>
      </c>
      <c r="C57" t="str">
        <f>BYR!C57</f>
        <v>Wastewater: Totex menu RCV adjustment - BY adjustment at 2017-18 FYA CPIH deflated price base</v>
      </c>
      <c r="D57" t="str">
        <f>BYR!D57</f>
        <v>£m</v>
      </c>
      <c r="E57" t="str">
        <f>BYR!E57</f>
        <v>Price Review 2019</v>
      </c>
      <c r="F57" s="210">
        <f xml:space="preserve"> IF(BYR_Override!F57 = 0, BYR!F57, BYR_Override!F57)</f>
        <v>-0.13691093002336799</v>
      </c>
      <c r="G57" s="210" t="str">
        <f xml:space="preserve"> IF(BYR_Override!G57 = 0, BYR!G57, BYR_Override!G57)</f>
        <v/>
      </c>
    </row>
    <row r="58" spans="1:7">
      <c r="A58" t="str">
        <f>BYR!A58</f>
        <v>HDD</v>
      </c>
      <c r="B58" t="str">
        <f>BYR!B58</f>
        <v>C_WWS15022DMMY_PR19PD016</v>
      </c>
      <c r="C58" t="str">
        <f>BYR!C58</f>
        <v>Dummy ~ Totex menu RCV adjustment at 2017-18 FYA CPIH deflated price base - BY Adjustment</v>
      </c>
      <c r="D58" t="str">
        <f>BYR!D58</f>
        <v>£m</v>
      </c>
      <c r="E58" t="str">
        <f>BYR!E58</f>
        <v>Price Review 2019</v>
      </c>
      <c r="F58" s="210">
        <f xml:space="preserve"> IF(BYR_Override!F58 = 0, BYR!F58, BYR_Override!F58)</f>
        <v>0</v>
      </c>
      <c r="G58" s="210" t="str">
        <f xml:space="preserve"> IF(BYR_Override!G58 = 0, BYR!G58, BYR_Override!G58)</f>
        <v/>
      </c>
    </row>
    <row r="59" spans="1:7">
      <c r="A59" t="str">
        <f>BYR!A59</f>
        <v>HDD</v>
      </c>
      <c r="B59" t="str">
        <f>BYR!B59</f>
        <v>C_A7011W_PR19PD016</v>
      </c>
      <c r="C59" t="str">
        <f>BYR!C59</f>
        <v>Water ~ NPV effect of 50% of proceeds from disposals of interest in land at 2017-18 FYA CPIH deflated price base - BY Adjustment</v>
      </c>
      <c r="D59" t="str">
        <f>BYR!D59</f>
        <v>£m</v>
      </c>
      <c r="E59" t="str">
        <f>BYR!E59</f>
        <v>Price Review 2019</v>
      </c>
      <c r="F59" s="210">
        <f xml:space="preserve"> IF(BYR_Override!F59 = 0, BYR!F59, BYR_Override!F59)</f>
        <v>0</v>
      </c>
      <c r="G59" s="210" t="str">
        <f xml:space="preserve"> IF(BYR_Override!G59 = 0, BYR!G59, BYR_Override!G59)</f>
        <v/>
      </c>
    </row>
    <row r="60" spans="1:7">
      <c r="A60" t="str">
        <f>BYR!A60</f>
        <v>HDD</v>
      </c>
      <c r="B60" t="str">
        <f>BYR!B60</f>
        <v>C_A7011WW_PR19PD016</v>
      </c>
      <c r="C60" t="str">
        <f>BYR!C60</f>
        <v>Wastewater ~ NPV effect of 50% of proceeds from disposals of interest in land - BY Adjustment at 2017-18 FYA CPIH deflated price base</v>
      </c>
      <c r="D60" t="str">
        <f>BYR!D60</f>
        <v>£m</v>
      </c>
      <c r="E60" t="str">
        <f>BYR!E60</f>
        <v>Price Review 2019</v>
      </c>
      <c r="F60" s="210">
        <f xml:space="preserve"> IF(BYR_Override!F60 = 0, BYR!F60, BYR_Override!F60)</f>
        <v>0</v>
      </c>
      <c r="G60" s="210" t="str">
        <f xml:space="preserve"> IF(BYR_Override!G60 = 0, BYR!G60, BYR_Override!G60)</f>
        <v/>
      </c>
    </row>
    <row r="61" spans="1:7">
      <c r="A61" t="str">
        <f>BYR!A61</f>
        <v>HDD</v>
      </c>
      <c r="B61" t="str">
        <f>BYR!B61</f>
        <v>C_A7011DMMY_PR19PD016</v>
      </c>
      <c r="C61" t="str">
        <f>BYR!C61</f>
        <v>Dummy: NPV effect of 100% of proceeds from disposals of interest in land at 2017-18 FYA CPIH deflated price base - BY Adjustment</v>
      </c>
      <c r="D61" t="str">
        <f>BYR!D61</f>
        <v>£m</v>
      </c>
      <c r="E61" t="str">
        <f>BYR!E61</f>
        <v>Price Review 2019</v>
      </c>
      <c r="F61" s="210">
        <f xml:space="preserve"> IF(BYR_Override!F61 = 0, BYR!F61, BYR_Override!F61)</f>
        <v>0</v>
      </c>
      <c r="G61" s="210" t="str">
        <f xml:space="preserve"> IF(BYR_Override!G61 = 0, BYR!G61, BYR_Override!G61)</f>
        <v/>
      </c>
    </row>
    <row r="62" spans="1:7">
      <c r="A62" t="str">
        <f>BYR!A62</f>
        <v>HDD</v>
      </c>
      <c r="B62" t="str">
        <f>BYR!B62</f>
        <v>C402_PR19PD016</v>
      </c>
      <c r="C62" t="str">
        <f>BYR!C62</f>
        <v>2019-20 RPI-CPIH wedge adjustment at 2017-18 FYA CPIH prices - WR</v>
      </c>
      <c r="D62" t="str">
        <f>BYR!D62</f>
        <v>£m</v>
      </c>
      <c r="E62" t="str">
        <f>BYR!E62</f>
        <v>Price Review 2019</v>
      </c>
      <c r="F62" s="210" t="str">
        <f xml:space="preserve"> IF(BYR_Override!F62 = 0, BYR!F62, BYR_Override!F62)</f>
        <v/>
      </c>
      <c r="G62" s="210">
        <f xml:space="preserve"> IF(BYR_Override!G62 = 0, BYR!G62, BYR_Override!G62)</f>
        <v>-0.14428645206308199</v>
      </c>
    </row>
    <row r="63" spans="1:7">
      <c r="A63" t="str">
        <f>BYR!A63</f>
        <v>HDD</v>
      </c>
      <c r="B63" t="str">
        <f>BYR!B63</f>
        <v>C403_PR19PD016</v>
      </c>
      <c r="C63" t="str">
        <f>BYR!C63</f>
        <v>2019-20 RPI-CPIH wedge adjustment at 2017-18 FYA CPIH prices - WN</v>
      </c>
      <c r="D63" t="str">
        <f>BYR!D63</f>
        <v>£m</v>
      </c>
      <c r="E63" t="str">
        <f>BYR!E63</f>
        <v>Price Review 2019</v>
      </c>
      <c r="F63" s="210" t="str">
        <f xml:space="preserve"> IF(BYR_Override!F63 = 0, BYR!F63, BYR_Override!F63)</f>
        <v/>
      </c>
      <c r="G63" s="210">
        <f xml:space="preserve"> IF(BYR_Override!G63 = 0, BYR!G63, BYR_Override!G63)</f>
        <v>-3.54839173552128E-2</v>
      </c>
    </row>
    <row r="64" spans="1:7">
      <c r="A64" t="str">
        <f>BYR!A64</f>
        <v>HDD</v>
      </c>
      <c r="B64" t="str">
        <f>BYR!B64</f>
        <v>C412_PR19PD016</v>
      </c>
      <c r="C64" t="str">
        <f>BYR!C64</f>
        <v>2019-20 RPI-CPIH wedge adjustment at 2017-18 FYA CPIH prices - WWN</v>
      </c>
      <c r="D64" t="str">
        <f>BYR!D64</f>
        <v>£m</v>
      </c>
      <c r="E64" t="str">
        <f>BYR!E64</f>
        <v>Price Review 2019</v>
      </c>
      <c r="F64" s="210" t="str">
        <f xml:space="preserve"> IF(BYR_Override!F64 = 0, BYR!F64, BYR_Override!F64)</f>
        <v/>
      </c>
      <c r="G64" s="210">
        <f xml:space="preserve"> IF(BYR_Override!G64 = 0, BYR!G64, BYR_Override!G64)</f>
        <v>-1.7416761831264801E-3</v>
      </c>
    </row>
    <row r="65" spans="1:7">
      <c r="A65" t="str">
        <f>BYR!A65</f>
        <v>HDD</v>
      </c>
      <c r="B65" t="str">
        <f>BYR!B65</f>
        <v>C413_PR19PD016</v>
      </c>
      <c r="C65" t="str">
        <f>BYR!C65</f>
        <v>2019-20 RPI-CPIH wedge adjustment at 2017-18 FYA CPIH prices - BR</v>
      </c>
      <c r="D65" t="str">
        <f>BYR!D65</f>
        <v>£m</v>
      </c>
      <c r="E65" t="str">
        <f>BYR!E65</f>
        <v>Price Review 2019</v>
      </c>
      <c r="F65" s="210" t="str">
        <f xml:space="preserve"> IF(BYR_Override!F65 = 0, BYR!F65, BYR_Override!F65)</f>
        <v/>
      </c>
      <c r="G65" s="210">
        <f xml:space="preserve"> IF(BYR_Override!G65 = 0, BYR!G65, BYR_Override!G65)</f>
        <v>0</v>
      </c>
    </row>
    <row r="66" spans="1:7">
      <c r="A66" t="str">
        <f>BYR!A66</f>
        <v>HDD</v>
      </c>
      <c r="B66" t="str">
        <f>BYR!B66</f>
        <v>C422_PR19PD016</v>
      </c>
      <c r="C66" t="str">
        <f>BYR!C66</f>
        <v>2019-20 RPI-CPIH wedge adjustment at 2017-18 FYA CPIH prices - Dummy</v>
      </c>
      <c r="D66" t="str">
        <f>BYR!D66</f>
        <v>£m</v>
      </c>
      <c r="E66" t="str">
        <f>BYR!E66</f>
        <v>Price Review 2019</v>
      </c>
      <c r="F66" s="210" t="str">
        <f xml:space="preserve"> IF(BYR_Override!F66 = 0, BYR!F66, BYR_Override!F66)</f>
        <v/>
      </c>
      <c r="G66" s="210">
        <f xml:space="preserve"> IF(BYR_Override!G66 = 0, BYR!G66, BYR_Override!G66)</f>
        <v>0</v>
      </c>
    </row>
    <row r="67" spans="1:7">
      <c r="A67" t="str">
        <f>BYR!A67</f>
        <v>HDD</v>
      </c>
      <c r="B67" t="str">
        <f>BYR!B67</f>
        <v>C030_PR19PD016</v>
      </c>
      <c r="C67" t="str">
        <f>BYR!C67</f>
        <v>Water ~ Other adjustment to wholesale RCV - Difference at 2017-18 FYA CPIH deflated price base - BY Adjustment</v>
      </c>
      <c r="D67" t="str">
        <f>BYR!D67</f>
        <v>£m</v>
      </c>
      <c r="E67" t="str">
        <f>BYR!E67</f>
        <v>Price Review 2019</v>
      </c>
      <c r="F67" s="210">
        <f xml:space="preserve"> IF(BYR_Override!F67 = 0, BYR!F67, BYR_Override!F67)</f>
        <v>0</v>
      </c>
      <c r="G67" s="210" t="str">
        <f xml:space="preserve"> IF(BYR_Override!G67 = 0, BYR!G67, BYR_Override!G67)</f>
        <v/>
      </c>
    </row>
    <row r="68" spans="1:7">
      <c r="A68" t="str">
        <f>BYR!A68</f>
        <v>HDD</v>
      </c>
      <c r="B68" t="str">
        <f>BYR!B68</f>
        <v>C040_PR19PD016</v>
      </c>
      <c r="C68" t="str">
        <f>BYR!C68</f>
        <v>Wastewater ~ Other adjustment to wholesale RCV - BY Adjustment at 2017-18 FYA CPIH deflated price base</v>
      </c>
      <c r="D68" t="str">
        <f>BYR!D68</f>
        <v>£m</v>
      </c>
      <c r="E68" t="str">
        <f>BYR!E68</f>
        <v>Price Review 2019</v>
      </c>
      <c r="F68" s="210">
        <f xml:space="preserve"> IF(BYR_Override!F68 = 0, BYR!F68, BYR_Override!F68)</f>
        <v>0</v>
      </c>
      <c r="G68" s="210" t="str">
        <f xml:space="preserve"> IF(BYR_Override!G68 = 0, BYR!G68, BYR_Override!G68)</f>
        <v/>
      </c>
    </row>
    <row r="69" spans="1:7">
      <c r="A69" t="str">
        <f>BYR!A69</f>
        <v>HDD</v>
      </c>
      <c r="B69" t="str">
        <f>BYR!B69</f>
        <v>C050_PR19PD016</v>
      </c>
      <c r="C69" t="str">
        <f>BYR!C69</f>
        <v>Dummy other RCV adjustment at 2017-18 FYA CPIH deflated price base - BY Adjustment</v>
      </c>
      <c r="D69" t="str">
        <f>BYR!D69</f>
        <v>£m</v>
      </c>
      <c r="E69" t="str">
        <f>BYR!E69</f>
        <v>Price Review 2019</v>
      </c>
      <c r="F69" s="210">
        <f xml:space="preserve"> IF(BYR_Override!F69 = 0, BYR!F69, BYR_Override!F69)</f>
        <v>0</v>
      </c>
      <c r="G69" s="210" t="str">
        <f xml:space="preserve"> IF(BYR_Override!G69 = 0, BYR!G69, BYR_Override!G69)</f>
        <v/>
      </c>
    </row>
    <row r="70" spans="1:7">
      <c r="A70" t="str">
        <f>BYR!A70</f>
        <v>HDD</v>
      </c>
      <c r="B70" t="str">
        <f>BYR!B70</f>
        <v>C_APP8022WR_PR19PD016</v>
      </c>
      <c r="C70" t="str">
        <f>BYR!C70</f>
        <v>Water resources IFRS16 RCV adjustment - BY Adjustment at 2017-18 FYA CPIH deflated price base</v>
      </c>
      <c r="D70" t="str">
        <f>BYR!D70</f>
        <v>£m</v>
      </c>
      <c r="E70" t="str">
        <f>BYR!E70</f>
        <v>Price Review 2019</v>
      </c>
      <c r="F70" s="210">
        <f xml:space="preserve"> IF(BYR_Override!F70 = 0, BYR!F70, BYR_Override!F70)</f>
        <v>0</v>
      </c>
      <c r="G70" s="210" t="str">
        <f xml:space="preserve"> IF(BYR_Override!G70 = 0, BYR!G70, BYR_Override!G70)</f>
        <v/>
      </c>
    </row>
    <row r="71" spans="1:7">
      <c r="A71" t="str">
        <f>BYR!A71</f>
        <v>HDD</v>
      </c>
      <c r="B71" t="str">
        <f>BYR!B71</f>
        <v>C_APP8022WN_PR19PD016</v>
      </c>
      <c r="C71" t="str">
        <f>BYR!C71</f>
        <v>Water network plus IFRS16 RCV adjustment - BY Adjustment at 2017-18 FYA CPIH deflated price base</v>
      </c>
      <c r="D71" t="str">
        <f>BYR!D71</f>
        <v>£m</v>
      </c>
      <c r="E71" t="str">
        <f>BYR!E71</f>
        <v>Price Review 2019</v>
      </c>
      <c r="F71" s="210">
        <f xml:space="preserve"> IF(BYR_Override!F71 = 0, BYR!F71, BYR_Override!F71)</f>
        <v>0</v>
      </c>
      <c r="G71" s="210" t="str">
        <f xml:space="preserve"> IF(BYR_Override!G71 = 0, BYR!G71, BYR_Override!G71)</f>
        <v/>
      </c>
    </row>
    <row r="72" spans="1:7">
      <c r="A72" t="str">
        <f>BYR!A72</f>
        <v>HDD</v>
      </c>
      <c r="B72" t="str">
        <f>BYR!B72</f>
        <v>C_APP8022WWN_PR19PD016</v>
      </c>
      <c r="C72" t="str">
        <f>BYR!C72</f>
        <v>Wastewater network plus IFRS16 RCV adjustment - BY Adjustment at 2017-18 FYA CPIH deflated price base</v>
      </c>
      <c r="D72" t="str">
        <f>BYR!D72</f>
        <v>£m</v>
      </c>
      <c r="E72" t="str">
        <f>BYR!E72</f>
        <v>Price Review 2019</v>
      </c>
      <c r="F72" s="210">
        <f xml:space="preserve"> IF(BYR_Override!F72 = 0, BYR!F72, BYR_Override!F72)</f>
        <v>0</v>
      </c>
      <c r="G72" s="210" t="str">
        <f xml:space="preserve"> IF(BYR_Override!G72 = 0, BYR!G72, BYR_Override!G72)</f>
        <v/>
      </c>
    </row>
    <row r="73" spans="1:7">
      <c r="A73" t="str">
        <f>BYR!A73</f>
        <v>HDD</v>
      </c>
      <c r="B73" t="str">
        <f>BYR!B73</f>
        <v>C_APP8022BIO_PR19PD016</v>
      </c>
      <c r="C73" t="str">
        <f>BYR!C73</f>
        <v>Bioresources IFRS16 RCV adjustment - BY Adjustment at 2017-18 FYA CPIH deflated price base</v>
      </c>
      <c r="D73" t="str">
        <f>BYR!D73</f>
        <v>£m</v>
      </c>
      <c r="E73" t="str">
        <f>BYR!E73</f>
        <v>Price Review 2019</v>
      </c>
      <c r="F73" s="210">
        <f xml:space="preserve"> IF(BYR_Override!F73 = 0, BYR!F73, BYR_Override!F73)</f>
        <v>0</v>
      </c>
      <c r="G73" s="210" t="str">
        <f xml:space="preserve"> IF(BYR_Override!G73 = 0, BYR!G73, BYR_Override!G73)</f>
        <v/>
      </c>
    </row>
    <row r="74" spans="1:7">
      <c r="A74" t="str">
        <f>BYR!A74</f>
        <v>HDD</v>
      </c>
      <c r="B74" t="str">
        <f>BYR!B74</f>
        <v>C_APP8022DMMY_PR19PD016</v>
      </c>
      <c r="C74" t="str">
        <f>BYR!C74</f>
        <v>Dummy IFRS16 RCV adjustment - BY adjustment at 2017-18 FYA CPIH deflated price base</v>
      </c>
      <c r="D74" t="str">
        <f>BYR!D74</f>
        <v>£m</v>
      </c>
      <c r="E74" t="str">
        <f>BYR!E74</f>
        <v>Price Review 2019</v>
      </c>
      <c r="F74" s="210">
        <f xml:space="preserve"> IF(BYR_Override!F74 = 0, BYR!F74, BYR_Override!F74)</f>
        <v>0</v>
      </c>
      <c r="G74" s="210" t="str">
        <f xml:space="preserve"> IF(BYR_Override!G74 = 0, BYR!G74, BYR_Override!G74)</f>
        <v/>
      </c>
    </row>
    <row r="75" spans="1:7">
      <c r="A75" t="str">
        <f>BYR!A75</f>
        <v>NES</v>
      </c>
      <c r="B75" t="str">
        <f>BYR!B75</f>
        <v>C_APP27048_PR19PD016</v>
      </c>
      <c r="C75" t="str">
        <f>BYR!C75</f>
        <v>ODI end of period RCV adjustment ~ Water resources at 2017-18 FYA CPIH deflated price base - BY Adjustment</v>
      </c>
      <c r="D75" t="str">
        <f>BYR!D75</f>
        <v>£m</v>
      </c>
      <c r="E75" t="str">
        <f>BYR!E75</f>
        <v>Price Review 2019</v>
      </c>
      <c r="F75" s="210">
        <f xml:space="preserve"> IF(BYR_Override!F75 = 0, BYR!F75, BYR_Override!F75)</f>
        <v>0</v>
      </c>
      <c r="G75" s="210" t="str">
        <f xml:space="preserve"> IF(BYR_Override!G75 = 0, BYR!G75, BYR_Override!G75)</f>
        <v/>
      </c>
    </row>
    <row r="76" spans="1:7">
      <c r="A76" t="str">
        <f>BYR!A76</f>
        <v>NES</v>
      </c>
      <c r="B76" t="str">
        <f>BYR!B76</f>
        <v>C_APP27049_PR19PD016</v>
      </c>
      <c r="C76" t="str">
        <f>BYR!C76</f>
        <v>ODI end of period RCV adjustment  ~ Water network plus at 2017-18 FYA CPIH deflated price base - BY Adjustment</v>
      </c>
      <c r="D76" t="str">
        <f>BYR!D76</f>
        <v>£m</v>
      </c>
      <c r="E76" t="str">
        <f>BYR!E76</f>
        <v>Price Review 2019</v>
      </c>
      <c r="F76" s="210">
        <f xml:space="preserve"> IF(BYR_Override!F76 = 0, BYR!F76, BYR_Override!F76)</f>
        <v>1.5779555891000101</v>
      </c>
      <c r="G76" s="210" t="str">
        <f xml:space="preserve"> IF(BYR_Override!G76 = 0, BYR!G76, BYR_Override!G76)</f>
        <v/>
      </c>
    </row>
    <row r="77" spans="1:7">
      <c r="A77" t="str">
        <f>BYR!A77</f>
        <v>NES</v>
      </c>
      <c r="B77" t="str">
        <f>BYR!B77</f>
        <v>C_APP27050_PR19PD016</v>
      </c>
      <c r="C77" t="str">
        <f>BYR!C77</f>
        <v>ODI end of period RCV adjustment ~ Wastewater network plus - BY Adjustment at 2017-18 FYA CPIH deflated price base</v>
      </c>
      <c r="D77" t="str">
        <f>BYR!D77</f>
        <v>£m</v>
      </c>
      <c r="E77" t="str">
        <f>BYR!E77</f>
        <v>Price Review 2019</v>
      </c>
      <c r="F77" s="210">
        <f xml:space="preserve"> IF(BYR_Override!F77 = 0, BYR!F77, BYR_Override!F77)</f>
        <v>-0.51527422509520304</v>
      </c>
      <c r="G77" s="210" t="str">
        <f xml:space="preserve"> IF(BYR_Override!G77 = 0, BYR!G77, BYR_Override!G77)</f>
        <v/>
      </c>
    </row>
    <row r="78" spans="1:7">
      <c r="A78" t="str">
        <f>BYR!A78</f>
        <v>NES</v>
      </c>
      <c r="B78" t="str">
        <f>BYR!B78</f>
        <v>C_APP27051_PR19PD016</v>
      </c>
      <c r="C78" t="str">
        <f>BYR!C78</f>
        <v>ODI end of period RCV adjustment  ~ Thames Tideway at 2017-18 FYA CPIH deflated price base - BY Adjustment</v>
      </c>
      <c r="D78" t="str">
        <f>BYR!D78</f>
        <v>£m</v>
      </c>
      <c r="E78" t="str">
        <f>BYR!E78</f>
        <v>Price Review 2019</v>
      </c>
      <c r="F78" s="210">
        <f xml:space="preserve"> IF(BYR_Override!F78 = 0, BYR!F78, BYR_Override!F78)</f>
        <v>0</v>
      </c>
      <c r="G78" s="210" t="str">
        <f xml:space="preserve"> IF(BYR_Override!G78 = 0, BYR!G78, BYR_Override!G78)</f>
        <v/>
      </c>
    </row>
    <row r="79" spans="1:7">
      <c r="A79" t="str">
        <f>BYR!A79</f>
        <v>NES</v>
      </c>
      <c r="B79" t="str">
        <f>BYR!B79</f>
        <v>C_WS15027_PR19PD016</v>
      </c>
      <c r="C79" t="str">
        <f>BYR!C79</f>
        <v>Water: Totex menu RCV adjustment at 2017-18 FYA CPIH deflated price base - BY Adjustment</v>
      </c>
      <c r="D79" t="str">
        <f>BYR!D79</f>
        <v>£m</v>
      </c>
      <c r="E79" t="str">
        <f>BYR!E79</f>
        <v>Price Review 2019</v>
      </c>
      <c r="F79" s="210">
        <f xml:space="preserve"> IF(BYR_Override!F79 = 0, BYR!F79, BYR_Override!F79)</f>
        <v>1.2361630261684999</v>
      </c>
      <c r="G79" s="210" t="str">
        <f xml:space="preserve"> IF(BYR_Override!G79 = 0, BYR!G79, BYR_Override!G79)</f>
        <v/>
      </c>
    </row>
    <row r="80" spans="1:7">
      <c r="A80" t="str">
        <f>BYR!A80</f>
        <v>NES</v>
      </c>
      <c r="B80" t="str">
        <f>BYR!B80</f>
        <v>C_WWS15022_PR19PD016</v>
      </c>
      <c r="C80" t="str">
        <f>BYR!C80</f>
        <v>Wastewater: Totex menu RCV adjustment - BY adjustment at 2017-18 FYA CPIH deflated price base</v>
      </c>
      <c r="D80" t="str">
        <f>BYR!D80</f>
        <v>£m</v>
      </c>
      <c r="E80" t="str">
        <f>BYR!E80</f>
        <v>Price Review 2019</v>
      </c>
      <c r="F80" s="210">
        <f xml:space="preserve"> IF(BYR_Override!F80 = 0, BYR!F80, BYR_Override!F80)</f>
        <v>0.23726766248150399</v>
      </c>
      <c r="G80" s="210" t="str">
        <f xml:space="preserve"> IF(BYR_Override!G80 = 0, BYR!G80, BYR_Override!G80)</f>
        <v/>
      </c>
    </row>
    <row r="81" spans="1:7">
      <c r="A81" t="str">
        <f>BYR!A81</f>
        <v>NES</v>
      </c>
      <c r="B81" t="str">
        <f>BYR!B81</f>
        <v>C_WWS15022DMMY_PR19PD016</v>
      </c>
      <c r="C81" t="str">
        <f>BYR!C81</f>
        <v>Dummy ~ Totex menu RCV adjustment at 2017-18 FYA CPIH deflated price base - BY Adjustment</v>
      </c>
      <c r="D81" t="str">
        <f>BYR!D81</f>
        <v>£m</v>
      </c>
      <c r="E81" t="str">
        <f>BYR!E81</f>
        <v>Price Review 2019</v>
      </c>
      <c r="F81" s="210">
        <f xml:space="preserve"> IF(BYR_Override!F81 = 0, BYR!F81, BYR_Override!F81)</f>
        <v>0</v>
      </c>
      <c r="G81" s="210" t="str">
        <f xml:space="preserve"> IF(BYR_Override!G81 = 0, BYR!G81, BYR_Override!G81)</f>
        <v/>
      </c>
    </row>
    <row r="82" spans="1:7">
      <c r="A82" t="str">
        <f>BYR!A82</f>
        <v>NES</v>
      </c>
      <c r="B82" t="str">
        <f>BYR!B82</f>
        <v>C_A7011W_PR19PD016</v>
      </c>
      <c r="C82" t="str">
        <f>BYR!C82</f>
        <v>Water ~ NPV effect of 50% of proceeds from disposals of interest in land at 2017-18 FYA CPIH deflated price base - BY Adjustment</v>
      </c>
      <c r="D82" t="str">
        <f>BYR!D82</f>
        <v>£m</v>
      </c>
      <c r="E82" t="str">
        <f>BYR!E82</f>
        <v>Price Review 2019</v>
      </c>
      <c r="F82" s="210">
        <f xml:space="preserve"> IF(BYR_Override!F82 = 0, BYR!F82, BYR_Override!F82)</f>
        <v>-8.0301465226175803E-2</v>
      </c>
      <c r="G82" s="210" t="str">
        <f xml:space="preserve"> IF(BYR_Override!G82 = 0, BYR!G82, BYR_Override!G82)</f>
        <v/>
      </c>
    </row>
    <row r="83" spans="1:7">
      <c r="A83" t="str">
        <f>BYR!A83</f>
        <v>NES</v>
      </c>
      <c r="B83" t="str">
        <f>BYR!B83</f>
        <v>C_A7011WW_PR19PD016</v>
      </c>
      <c r="C83" t="str">
        <f>BYR!C83</f>
        <v>Wastewater ~ NPV effect of 50% of proceeds from disposals of interest in land - BY Adjustment at 2017-18 FYA CPIH deflated price base</v>
      </c>
      <c r="D83" t="str">
        <f>BYR!D83</f>
        <v>£m</v>
      </c>
      <c r="E83" t="str">
        <f>BYR!E83</f>
        <v>Price Review 2019</v>
      </c>
      <c r="F83" s="210">
        <f xml:space="preserve"> IF(BYR_Override!F83 = 0, BYR!F83, BYR_Override!F83)</f>
        <v>7.4353038293092401E-4</v>
      </c>
      <c r="G83" s="210" t="str">
        <f xml:space="preserve"> IF(BYR_Override!G83 = 0, BYR!G83, BYR_Override!G83)</f>
        <v/>
      </c>
    </row>
    <row r="84" spans="1:7">
      <c r="A84" t="str">
        <f>BYR!A84</f>
        <v>NES</v>
      </c>
      <c r="B84" t="str">
        <f>BYR!B84</f>
        <v>C_A7011DMMY_PR19PD016</v>
      </c>
      <c r="C84" t="str">
        <f>BYR!C84</f>
        <v>Dummy: NPV effect of 100% of proceeds from disposals of interest in land at 2017-18 FYA CPIH deflated price base - BY Adjustment</v>
      </c>
      <c r="D84" t="str">
        <f>BYR!D84</f>
        <v>£m</v>
      </c>
      <c r="E84" t="str">
        <f>BYR!E84</f>
        <v>Price Review 2019</v>
      </c>
      <c r="F84" s="210">
        <f xml:space="preserve"> IF(BYR_Override!F84 = 0, BYR!F84, BYR_Override!F84)</f>
        <v>0</v>
      </c>
      <c r="G84" s="210" t="str">
        <f xml:space="preserve"> IF(BYR_Override!G84 = 0, BYR!G84, BYR_Override!G84)</f>
        <v/>
      </c>
    </row>
    <row r="85" spans="1:7">
      <c r="A85" t="str">
        <f>BYR!A85</f>
        <v>NES</v>
      </c>
      <c r="B85" t="str">
        <f>BYR!B85</f>
        <v>C402_PR19PD016</v>
      </c>
      <c r="C85" t="str">
        <f>BYR!C85</f>
        <v>2019-20 RPI-CPIH wedge adjustment at 2017-18 FYA CPIH prices - WR</v>
      </c>
      <c r="D85" t="str">
        <f>BYR!D85</f>
        <v>£m</v>
      </c>
      <c r="E85" t="str">
        <f>BYR!E85</f>
        <v>Price Review 2019</v>
      </c>
      <c r="F85" s="210" t="str">
        <f xml:space="preserve"> IF(BYR_Override!F85 = 0, BYR!F85, BYR_Override!F85)</f>
        <v/>
      </c>
      <c r="G85" s="210">
        <f xml:space="preserve"> IF(BYR_Override!G85 = 0, BYR!G85, BYR_Override!G85)</f>
        <v>0.25839839301926698</v>
      </c>
    </row>
    <row r="86" spans="1:7">
      <c r="A86" t="str">
        <f>BYR!A86</f>
        <v>NES</v>
      </c>
      <c r="B86" t="str">
        <f>BYR!B86</f>
        <v>C403_PR19PD016</v>
      </c>
      <c r="C86" t="str">
        <f>BYR!C86</f>
        <v>2019-20 RPI-CPIH wedge adjustment at 2017-18 FYA CPIH prices - WN</v>
      </c>
      <c r="D86" t="str">
        <f>BYR!D86</f>
        <v>£m</v>
      </c>
      <c r="E86" t="str">
        <f>BYR!E86</f>
        <v>Price Review 2019</v>
      </c>
      <c r="F86" s="210" t="str">
        <f xml:space="preserve"> IF(BYR_Override!F86 = 0, BYR!F86, BYR_Override!F86)</f>
        <v/>
      </c>
      <c r="G86" s="210">
        <f xml:space="preserve"> IF(BYR_Override!G86 = 0, BYR!G86, BYR_Override!G86)</f>
        <v>1.4663377158977799</v>
      </c>
    </row>
    <row r="87" spans="1:7">
      <c r="A87" t="str">
        <f>BYR!A87</f>
        <v>NES</v>
      </c>
      <c r="B87" t="str">
        <f>BYR!B87</f>
        <v>C412_PR19PD016</v>
      </c>
      <c r="C87" t="str">
        <f>BYR!C87</f>
        <v>2019-20 RPI-CPIH wedge adjustment at 2017-18 FYA CPIH prices - WWN</v>
      </c>
      <c r="D87" t="str">
        <f>BYR!D87</f>
        <v>£m</v>
      </c>
      <c r="E87" t="str">
        <f>BYR!E87</f>
        <v>Price Review 2019</v>
      </c>
      <c r="F87" s="210" t="str">
        <f xml:space="preserve"> IF(BYR_Override!F87 = 0, BYR!F87, BYR_Override!F87)</f>
        <v/>
      </c>
      <c r="G87" s="210">
        <f xml:space="preserve"> IF(BYR_Override!G87 = 0, BYR!G87, BYR_Override!G87)</f>
        <v>1.55733877176224</v>
      </c>
    </row>
    <row r="88" spans="1:7">
      <c r="A88" t="str">
        <f>BYR!A88</f>
        <v>NES</v>
      </c>
      <c r="B88" t="str">
        <f>BYR!B88</f>
        <v>C413_PR19PD016</v>
      </c>
      <c r="C88" t="str">
        <f>BYR!C88</f>
        <v>2019-20 RPI-CPIH wedge adjustment at 2017-18 FYA CPIH prices - BR</v>
      </c>
      <c r="D88" t="str">
        <f>BYR!D88</f>
        <v>£m</v>
      </c>
      <c r="E88" t="str">
        <f>BYR!E88</f>
        <v>Price Review 2019</v>
      </c>
      <c r="F88" s="210" t="str">
        <f xml:space="preserve"> IF(BYR_Override!F88 = 0, BYR!F88, BYR_Override!F88)</f>
        <v/>
      </c>
      <c r="G88" s="210">
        <f xml:space="preserve"> IF(BYR_Override!G88 = 0, BYR!G88, BYR_Override!G88)</f>
        <v>0.115861465108196</v>
      </c>
    </row>
    <row r="89" spans="1:7">
      <c r="A89" t="str">
        <f>BYR!A89</f>
        <v>NES</v>
      </c>
      <c r="B89" t="str">
        <f>BYR!B89</f>
        <v>C422_PR19PD016</v>
      </c>
      <c r="C89" t="str">
        <f>BYR!C89</f>
        <v>2019-20 RPI-CPIH wedge adjustment at 2017-18 FYA CPIH prices - Dummy</v>
      </c>
      <c r="D89" t="str">
        <f>BYR!D89</f>
        <v>£m</v>
      </c>
      <c r="E89" t="str">
        <f>BYR!E89</f>
        <v>Price Review 2019</v>
      </c>
      <c r="F89" s="210" t="str">
        <f xml:space="preserve"> IF(BYR_Override!F89 = 0, BYR!F89, BYR_Override!F89)</f>
        <v/>
      </c>
      <c r="G89" s="210">
        <f xml:space="preserve"> IF(BYR_Override!G89 = 0, BYR!G89, BYR_Override!G89)</f>
        <v>0</v>
      </c>
    </row>
    <row r="90" spans="1:7">
      <c r="A90" t="str">
        <f>BYR!A90</f>
        <v>NES</v>
      </c>
      <c r="B90" t="str">
        <f>BYR!B90</f>
        <v>C030_PR19PD016</v>
      </c>
      <c r="C90" t="str">
        <f>BYR!C90</f>
        <v>Water ~ Other adjustment to wholesale RCV - Difference at 2017-18 FYA CPIH deflated price base - BY Adjustment</v>
      </c>
      <c r="D90" t="str">
        <f>BYR!D90</f>
        <v>£m</v>
      </c>
      <c r="E90" t="str">
        <f>BYR!E90</f>
        <v>Price Review 2019</v>
      </c>
      <c r="F90" s="210">
        <f xml:space="preserve"> IF(BYR_Override!F90 = 0, BYR!F90, BYR_Override!F90)</f>
        <v>0</v>
      </c>
      <c r="G90" s="210" t="str">
        <f xml:space="preserve"> IF(BYR_Override!G90 = 0, BYR!G90, BYR_Override!G90)</f>
        <v/>
      </c>
    </row>
    <row r="91" spans="1:7">
      <c r="A91" t="str">
        <f>BYR!A91</f>
        <v>NES</v>
      </c>
      <c r="B91" t="str">
        <f>BYR!B91</f>
        <v>C040_PR19PD016</v>
      </c>
      <c r="C91" t="str">
        <f>BYR!C91</f>
        <v>Wastewater ~ Other adjustment to wholesale RCV - BY Adjustment at 2017-18 FYA CPIH deflated price base</v>
      </c>
      <c r="D91" t="str">
        <f>BYR!D91</f>
        <v>£m</v>
      </c>
      <c r="E91" t="str">
        <f>BYR!E91</f>
        <v>Price Review 2019</v>
      </c>
      <c r="F91" s="210">
        <f xml:space="preserve"> IF(BYR_Override!F91 = 0, BYR!F91, BYR_Override!F91)</f>
        <v>0</v>
      </c>
      <c r="G91" s="210" t="str">
        <f xml:space="preserve"> IF(BYR_Override!G91 = 0, BYR!G91, BYR_Override!G91)</f>
        <v/>
      </c>
    </row>
    <row r="92" spans="1:7">
      <c r="A92" t="str">
        <f>BYR!A92</f>
        <v>NES</v>
      </c>
      <c r="B92" t="str">
        <f>BYR!B92</f>
        <v>C050_PR19PD016</v>
      </c>
      <c r="C92" t="str">
        <f>BYR!C92</f>
        <v>Dummy other RCV adjustment at 2017-18 FYA CPIH deflated price base - BY Adjustment</v>
      </c>
      <c r="D92" t="str">
        <f>BYR!D92</f>
        <v>£m</v>
      </c>
      <c r="E92" t="str">
        <f>BYR!E92</f>
        <v>Price Review 2019</v>
      </c>
      <c r="F92" s="210">
        <f xml:space="preserve"> IF(BYR_Override!F92 = 0, BYR!F92, BYR_Override!F92)</f>
        <v>0</v>
      </c>
      <c r="G92" s="210" t="str">
        <f xml:space="preserve"> IF(BYR_Override!G92 = 0, BYR!G92, BYR_Override!G92)</f>
        <v/>
      </c>
    </row>
    <row r="93" spans="1:7">
      <c r="A93" t="str">
        <f>BYR!A93</f>
        <v>NES</v>
      </c>
      <c r="B93" t="str">
        <f>BYR!B93</f>
        <v>C_APP8022WR_PR19PD016</v>
      </c>
      <c r="C93" t="str">
        <f>BYR!C93</f>
        <v>Water resources IFRS16 RCV adjustment - BY Adjustment at 2017-18 FYA CPIH deflated price base</v>
      </c>
      <c r="D93" t="str">
        <f>BYR!D93</f>
        <v>£m</v>
      </c>
      <c r="E93" t="str">
        <f>BYR!E93</f>
        <v>Price Review 2019</v>
      </c>
      <c r="F93" s="210">
        <f xml:space="preserve"> IF(BYR_Override!F93 = 0, BYR!F93, BYR_Override!F93)</f>
        <v>0</v>
      </c>
      <c r="G93" s="210" t="str">
        <f xml:space="preserve"> IF(BYR_Override!G93 = 0, BYR!G93, BYR_Override!G93)</f>
        <v/>
      </c>
    </row>
    <row r="94" spans="1:7">
      <c r="A94" t="str">
        <f>BYR!A94</f>
        <v>NES</v>
      </c>
      <c r="B94" t="str">
        <f>BYR!B94</f>
        <v>C_APP8022WN_PR19PD016</v>
      </c>
      <c r="C94" t="str">
        <f>BYR!C94</f>
        <v>Water network plus IFRS16 RCV adjustment - BY Adjustment at 2017-18 FYA CPIH deflated price base</v>
      </c>
      <c r="D94" t="str">
        <f>BYR!D94</f>
        <v>£m</v>
      </c>
      <c r="E94" t="str">
        <f>BYR!E94</f>
        <v>Price Review 2019</v>
      </c>
      <c r="F94" s="210">
        <f xml:space="preserve"> IF(BYR_Override!F94 = 0, BYR!F94, BYR_Override!F94)</f>
        <v>0</v>
      </c>
      <c r="G94" s="210" t="str">
        <f xml:space="preserve"> IF(BYR_Override!G94 = 0, BYR!G94, BYR_Override!G94)</f>
        <v/>
      </c>
    </row>
    <row r="95" spans="1:7">
      <c r="A95" t="str">
        <f>BYR!A95</f>
        <v>NES</v>
      </c>
      <c r="B95" t="str">
        <f>BYR!B95</f>
        <v>C_APP8022WWN_PR19PD016</v>
      </c>
      <c r="C95" t="str">
        <f>BYR!C95</f>
        <v>Wastewater network plus IFRS16 RCV adjustment - BY Adjustment at 2017-18 FYA CPIH deflated price base</v>
      </c>
      <c r="D95" t="str">
        <f>BYR!D95</f>
        <v>£m</v>
      </c>
      <c r="E95" t="str">
        <f>BYR!E95</f>
        <v>Price Review 2019</v>
      </c>
      <c r="F95" s="210">
        <f xml:space="preserve"> IF(BYR_Override!F95 = 0, BYR!F95, BYR_Override!F95)</f>
        <v>0</v>
      </c>
      <c r="G95" s="210" t="str">
        <f xml:space="preserve"> IF(BYR_Override!G95 = 0, BYR!G95, BYR_Override!G95)</f>
        <v/>
      </c>
    </row>
    <row r="96" spans="1:7">
      <c r="A96" t="str">
        <f>BYR!A96</f>
        <v>NES</v>
      </c>
      <c r="B96" t="str">
        <f>BYR!B96</f>
        <v>C_APP8022BIO_PR19PD016</v>
      </c>
      <c r="C96" t="str">
        <f>BYR!C96</f>
        <v>Bioresources IFRS16 RCV adjustment - BY Adjustment at 2017-18 FYA CPIH deflated price base</v>
      </c>
      <c r="D96" t="str">
        <f>BYR!D96</f>
        <v>£m</v>
      </c>
      <c r="E96" t="str">
        <f>BYR!E96</f>
        <v>Price Review 2019</v>
      </c>
      <c r="F96" s="210">
        <f xml:space="preserve"> IF(BYR_Override!F96 = 0, BYR!F96, BYR_Override!F96)</f>
        <v>0</v>
      </c>
      <c r="G96" s="210" t="str">
        <f xml:space="preserve"> IF(BYR_Override!G96 = 0, BYR!G96, BYR_Override!G96)</f>
        <v/>
      </c>
    </row>
    <row r="97" spans="1:7">
      <c r="A97" t="str">
        <f>BYR!A97</f>
        <v>NES</v>
      </c>
      <c r="B97" t="str">
        <f>BYR!B97</f>
        <v>C_APP8022DMMY_PR19PD016</v>
      </c>
      <c r="C97" t="str">
        <f>BYR!C97</f>
        <v>Dummy IFRS16 RCV adjustment - BY adjustment at 2017-18 FYA CPIH deflated price base</v>
      </c>
      <c r="D97" t="str">
        <f>BYR!D97</f>
        <v>£m</v>
      </c>
      <c r="E97" t="str">
        <f>BYR!E97</f>
        <v>Price Review 2019</v>
      </c>
      <c r="F97" s="210">
        <f xml:space="preserve"> IF(BYR_Override!F97 = 0, BYR!F97, BYR_Override!F97)</f>
        <v>0</v>
      </c>
      <c r="G97" s="210" t="str">
        <f xml:space="preserve"> IF(BYR_Override!G97 = 0, BYR!G97, BYR_Override!G97)</f>
        <v/>
      </c>
    </row>
    <row r="98" spans="1:7">
      <c r="A98" t="str">
        <f>BYR!A98</f>
        <v>SVE</v>
      </c>
      <c r="B98" t="str">
        <f>BYR!B98</f>
        <v>C_APP27048_PR19PD016</v>
      </c>
      <c r="C98" t="str">
        <f>BYR!C98</f>
        <v>ODI end of period RCV adjustment ~ Water resources at 2017-18 FYA CPIH deflated price base - BY Adjustment</v>
      </c>
      <c r="D98" t="str">
        <f>BYR!D98</f>
        <v>£m</v>
      </c>
      <c r="E98" t="str">
        <f>BYR!E98</f>
        <v>Price Review 2019</v>
      </c>
      <c r="F98" s="210">
        <f xml:space="preserve"> IF(BYR_Override!F98 = 0, BYR!F98, BYR_Override!F98)</f>
        <v>0</v>
      </c>
      <c r="G98" s="210" t="str">
        <f xml:space="preserve"> IF(BYR_Override!G98 = 0, BYR!G98, BYR_Override!G98)</f>
        <v/>
      </c>
    </row>
    <row r="99" spans="1:7">
      <c r="A99" t="str">
        <f>BYR!A99</f>
        <v>SVE</v>
      </c>
      <c r="B99" t="str">
        <f>BYR!B99</f>
        <v>C_APP27049_PR19PD016</v>
      </c>
      <c r="C99" t="str">
        <f>BYR!C99</f>
        <v>ODI end of period RCV adjustment  ~ Water network plus at 2017-18 FYA CPIH deflated price base - BY Adjustment</v>
      </c>
      <c r="D99" t="str">
        <f>BYR!D99</f>
        <v>£m</v>
      </c>
      <c r="E99" t="str">
        <f>BYR!E99</f>
        <v>Price Review 2019</v>
      </c>
      <c r="F99" s="210">
        <f xml:space="preserve"> IF(BYR_Override!F99 = 0, BYR!F99, BYR_Override!F99)</f>
        <v>0</v>
      </c>
      <c r="G99" s="210" t="str">
        <f xml:space="preserve"> IF(BYR_Override!G99 = 0, BYR!G99, BYR_Override!G99)</f>
        <v/>
      </c>
    </row>
    <row r="100" spans="1:7">
      <c r="A100" t="str">
        <f>BYR!A100</f>
        <v>SVE</v>
      </c>
      <c r="B100" t="str">
        <f>BYR!B100</f>
        <v>C_APP27050_PR19PD016</v>
      </c>
      <c r="C100" t="str">
        <f>BYR!C100</f>
        <v>ODI end of period RCV adjustment ~ Wastewater network plus - BY Adjustment at 2017-18 FYA CPIH deflated price base</v>
      </c>
      <c r="D100" t="str">
        <f>BYR!D100</f>
        <v>£m</v>
      </c>
      <c r="E100" t="str">
        <f>BYR!E100</f>
        <v>Price Review 2019</v>
      </c>
      <c r="F100" s="210">
        <f xml:space="preserve"> IF(BYR_Override!F100 = 0, BYR!F100, BYR_Override!F100)</f>
        <v>0</v>
      </c>
      <c r="G100" s="210" t="str">
        <f xml:space="preserve"> IF(BYR_Override!G100 = 0, BYR!G100, BYR_Override!G100)</f>
        <v/>
      </c>
    </row>
    <row r="101" spans="1:7">
      <c r="A101" t="str">
        <f>BYR!A101</f>
        <v>SVE</v>
      </c>
      <c r="B101" t="str">
        <f>BYR!B101</f>
        <v>C_APP27051_PR19PD016</v>
      </c>
      <c r="C101" t="str">
        <f>BYR!C101</f>
        <v>ODI end of period RCV adjustment  ~ Thames Tideway at 2017-18 FYA CPIH deflated price base - BY Adjustment</v>
      </c>
      <c r="D101" t="str">
        <f>BYR!D101</f>
        <v>£m</v>
      </c>
      <c r="E101" t="str">
        <f>BYR!E101</f>
        <v>Price Review 2019</v>
      </c>
      <c r="F101" s="210">
        <f xml:space="preserve"> IF(BYR_Override!F101 = 0, BYR!F101, BYR_Override!F101)</f>
        <v>0</v>
      </c>
      <c r="G101" s="210" t="str">
        <f xml:space="preserve"> IF(BYR_Override!G101 = 0, BYR!G101, BYR_Override!G101)</f>
        <v/>
      </c>
    </row>
    <row r="102" spans="1:7">
      <c r="A102" t="str">
        <f>BYR!A102</f>
        <v>SVE</v>
      </c>
      <c r="B102" t="str">
        <f>BYR!B102</f>
        <v>C_WS15027_PR19PD016</v>
      </c>
      <c r="C102" t="str">
        <f>BYR!C102</f>
        <v>Water: Totex menu RCV adjustment at 2017-18 FYA CPIH deflated price base - BY Adjustment</v>
      </c>
      <c r="D102" t="str">
        <f>BYR!D102</f>
        <v>£m</v>
      </c>
      <c r="E102" t="str">
        <f>BYR!E102</f>
        <v>Price Review 2019</v>
      </c>
      <c r="F102" s="210">
        <f xml:space="preserve"> IF(BYR_Override!F102 = 0, BYR!F102, BYR_Override!F102)</f>
        <v>21.892693535909899</v>
      </c>
      <c r="G102" s="210" t="str">
        <f xml:space="preserve"> IF(BYR_Override!G102 = 0, BYR!G102, BYR_Override!G102)</f>
        <v/>
      </c>
    </row>
    <row r="103" spans="1:7">
      <c r="A103" t="str">
        <f>BYR!A103</f>
        <v>SVE</v>
      </c>
      <c r="B103" t="str">
        <f>BYR!B103</f>
        <v>C_WWS15022_PR19PD016</v>
      </c>
      <c r="C103" t="str">
        <f>BYR!C103</f>
        <v>Wastewater: Totex menu RCV adjustment - BY adjustment at 2017-18 FYA CPIH deflated price base</v>
      </c>
      <c r="D103" t="str">
        <f>BYR!D103</f>
        <v>£m</v>
      </c>
      <c r="E103" t="str">
        <f>BYR!E103</f>
        <v>Price Review 2019</v>
      </c>
      <c r="F103" s="210">
        <f xml:space="preserve"> IF(BYR_Override!F103 = 0, BYR!F103, BYR_Override!F103)</f>
        <v>-7.3308359499534097</v>
      </c>
      <c r="G103" s="210" t="str">
        <f xml:space="preserve"> IF(BYR_Override!G103 = 0, BYR!G103, BYR_Override!G103)</f>
        <v/>
      </c>
    </row>
    <row r="104" spans="1:7">
      <c r="A104" t="str">
        <f>BYR!A104</f>
        <v>SVE</v>
      </c>
      <c r="B104" t="str">
        <f>BYR!B104</f>
        <v>C_WWS15022DMMY_PR19PD016</v>
      </c>
      <c r="C104" t="str">
        <f>BYR!C104</f>
        <v>Dummy ~ Totex menu RCV adjustment at 2017-18 FYA CPIH deflated price base - BY Adjustment</v>
      </c>
      <c r="D104" t="str">
        <f>BYR!D104</f>
        <v>£m</v>
      </c>
      <c r="E104" t="str">
        <f>BYR!E104</f>
        <v>Price Review 2019</v>
      </c>
      <c r="F104" s="210">
        <f xml:space="preserve"> IF(BYR_Override!F104 = 0, BYR!F104, BYR_Override!F104)</f>
        <v>0</v>
      </c>
      <c r="G104" s="210" t="str">
        <f xml:space="preserve"> IF(BYR_Override!G104 = 0, BYR!G104, BYR_Override!G104)</f>
        <v/>
      </c>
    </row>
    <row r="105" spans="1:7">
      <c r="A105" t="str">
        <f>BYR!A105</f>
        <v>SVE</v>
      </c>
      <c r="B105" t="str">
        <f>BYR!B105</f>
        <v>C_A7011W_PR19PD016</v>
      </c>
      <c r="C105" t="str">
        <f>BYR!C105</f>
        <v>Water ~ NPV effect of 50% of proceeds from disposals of interest in land at 2017-18 FYA CPIH deflated price base - BY Adjustment</v>
      </c>
      <c r="D105" t="str">
        <f>BYR!D105</f>
        <v>£m</v>
      </c>
      <c r="E105" t="str">
        <f>BYR!E105</f>
        <v>Price Review 2019</v>
      </c>
      <c r="F105" s="210">
        <f xml:space="preserve"> IF(BYR_Override!F105 = 0, BYR!F105, BYR_Override!F105)</f>
        <v>-0.65427643188488704</v>
      </c>
      <c r="G105" s="210" t="str">
        <f xml:space="preserve"> IF(BYR_Override!G105 = 0, BYR!G105, BYR_Override!G105)</f>
        <v/>
      </c>
    </row>
    <row r="106" spans="1:7">
      <c r="A106" t="str">
        <f>BYR!A106</f>
        <v>SVE</v>
      </c>
      <c r="B106" t="str">
        <f>BYR!B106</f>
        <v>C_A7011WW_PR19PD016</v>
      </c>
      <c r="C106" t="str">
        <f>BYR!C106</f>
        <v>Wastewater ~ NPV effect of 50% of proceeds from disposals of interest in land - BY Adjustment at 2017-18 FYA CPIH deflated price base</v>
      </c>
      <c r="D106" t="str">
        <f>BYR!D106</f>
        <v>£m</v>
      </c>
      <c r="E106" t="str">
        <f>BYR!E106</f>
        <v>Price Review 2019</v>
      </c>
      <c r="F106" s="210">
        <f xml:space="preserve"> IF(BYR_Override!F106 = 0, BYR!F106, BYR_Override!F106)</f>
        <v>0.24516941377594501</v>
      </c>
      <c r="G106" s="210" t="str">
        <f xml:space="preserve"> IF(BYR_Override!G106 = 0, BYR!G106, BYR_Override!G106)</f>
        <v/>
      </c>
    </row>
    <row r="107" spans="1:7">
      <c r="A107" t="str">
        <f>BYR!A107</f>
        <v>SVE</v>
      </c>
      <c r="B107" t="str">
        <f>BYR!B107</f>
        <v>C_A7011DMMY_PR19PD016</v>
      </c>
      <c r="C107" t="str">
        <f>BYR!C107</f>
        <v>Dummy: NPV effect of 100% of proceeds from disposals of interest in land at 2017-18 FYA CPIH deflated price base - BY Adjustment</v>
      </c>
      <c r="D107" t="str">
        <f>BYR!D107</f>
        <v>£m</v>
      </c>
      <c r="E107" t="str">
        <f>BYR!E107</f>
        <v>Price Review 2019</v>
      </c>
      <c r="F107" s="210">
        <f xml:space="preserve"> IF(BYR_Override!F107 = 0, BYR!F107, BYR_Override!F107)</f>
        <v>0</v>
      </c>
      <c r="G107" s="210" t="str">
        <f xml:space="preserve"> IF(BYR_Override!G107 = 0, BYR!G107, BYR_Override!G107)</f>
        <v/>
      </c>
    </row>
    <row r="108" spans="1:7">
      <c r="A108" t="str">
        <f>BYR!A108</f>
        <v>SVE</v>
      </c>
      <c r="B108" t="str">
        <f>BYR!B108</f>
        <v>C402_PR19PD016</v>
      </c>
      <c r="C108" t="str">
        <f>BYR!C108</f>
        <v>2019-20 RPI-CPIH wedge adjustment at 2017-18 FYA CPIH prices - WR</v>
      </c>
      <c r="D108" t="str">
        <f>BYR!D108</f>
        <v>£m</v>
      </c>
      <c r="E108" t="str">
        <f>BYR!E108</f>
        <v>Price Review 2019</v>
      </c>
      <c r="F108" s="210" t="str">
        <f xml:space="preserve"> IF(BYR_Override!F108 = 0, BYR!F108, BYR_Override!F108)</f>
        <v/>
      </c>
      <c r="G108" s="210">
        <f xml:space="preserve"> IF(BYR_Override!G108 = 0, BYR!G108, BYR_Override!G108)</f>
        <v>-0.96303006238396105</v>
      </c>
    </row>
    <row r="109" spans="1:7">
      <c r="A109" t="str">
        <f>BYR!A109</f>
        <v>SVE</v>
      </c>
      <c r="B109" t="str">
        <f>BYR!B109</f>
        <v>C403_PR19PD016</v>
      </c>
      <c r="C109" t="str">
        <f>BYR!C109</f>
        <v>2019-20 RPI-CPIH wedge adjustment at 2017-18 FYA CPIH prices - WN</v>
      </c>
      <c r="D109" t="str">
        <f>BYR!D109</f>
        <v>£m</v>
      </c>
      <c r="E109" t="str">
        <f>BYR!E109</f>
        <v>Price Review 2019</v>
      </c>
      <c r="F109" s="210" t="str">
        <f xml:space="preserve"> IF(BYR_Override!F109 = 0, BYR!F109, BYR_Override!F109)</f>
        <v/>
      </c>
      <c r="G109" s="210">
        <f xml:space="preserve"> IF(BYR_Override!G109 = 0, BYR!G109, BYR_Override!G109)</f>
        <v>-10.4954247856307</v>
      </c>
    </row>
    <row r="110" spans="1:7">
      <c r="A110" t="str">
        <f>BYR!A110</f>
        <v>SVE</v>
      </c>
      <c r="B110" t="str">
        <f>BYR!B110</f>
        <v>C412_PR19PD016</v>
      </c>
      <c r="C110" t="str">
        <f>BYR!C110</f>
        <v>2019-20 RPI-CPIH wedge adjustment at 2017-18 FYA CPIH prices - WWN</v>
      </c>
      <c r="D110" t="str">
        <f>BYR!D110</f>
        <v>£m</v>
      </c>
      <c r="E110" t="str">
        <f>BYR!E110</f>
        <v>Price Review 2019</v>
      </c>
      <c r="F110" s="210" t="str">
        <f xml:space="preserve"> IF(BYR_Override!F110 = 0, BYR!F110, BYR_Override!F110)</f>
        <v/>
      </c>
      <c r="G110" s="210">
        <f xml:space="preserve"> IF(BYR_Override!G110 = 0, BYR!G110, BYR_Override!G110)</f>
        <v>-10.09703751686</v>
      </c>
    </row>
    <row r="111" spans="1:7">
      <c r="A111" t="str">
        <f>BYR!A111</f>
        <v>SVE</v>
      </c>
      <c r="B111" t="str">
        <f>BYR!B111</f>
        <v>C413_PR19PD016</v>
      </c>
      <c r="C111" t="str">
        <f>BYR!C111</f>
        <v>2019-20 RPI-CPIH wedge adjustment at 2017-18 FYA CPIH prices - BR</v>
      </c>
      <c r="D111" t="str">
        <f>BYR!D111</f>
        <v>£m</v>
      </c>
      <c r="E111" t="str">
        <f>BYR!E111</f>
        <v>Price Review 2019</v>
      </c>
      <c r="F111" s="210" t="str">
        <f xml:space="preserve"> IF(BYR_Override!F111 = 0, BYR!F111, BYR_Override!F111)</f>
        <v/>
      </c>
      <c r="G111" s="210">
        <f xml:space="preserve"> IF(BYR_Override!G111 = 0, BYR!G111, BYR_Override!G111)</f>
        <v>-1.2764989197029899</v>
      </c>
    </row>
    <row r="112" spans="1:7">
      <c r="A112" t="str">
        <f>BYR!A112</f>
        <v>SVE</v>
      </c>
      <c r="B112" t="str">
        <f>BYR!B112</f>
        <v>C422_PR19PD016</v>
      </c>
      <c r="C112" t="str">
        <f>BYR!C112</f>
        <v>2019-20 RPI-CPIH wedge adjustment at 2017-18 FYA CPIH prices - Dummy</v>
      </c>
      <c r="D112" t="str">
        <f>BYR!D112</f>
        <v>£m</v>
      </c>
      <c r="E112" t="str">
        <f>BYR!E112</f>
        <v>Price Review 2019</v>
      </c>
      <c r="F112" s="210" t="str">
        <f xml:space="preserve"> IF(BYR_Override!F112 = 0, BYR!F112, BYR_Override!F112)</f>
        <v/>
      </c>
      <c r="G112" s="210">
        <f xml:space="preserve"> IF(BYR_Override!G112 = 0, BYR!G112, BYR_Override!G112)</f>
        <v>0</v>
      </c>
    </row>
    <row r="113" spans="1:7">
      <c r="A113" t="str">
        <f>BYR!A113</f>
        <v>SVE</v>
      </c>
      <c r="B113" t="str">
        <f>BYR!B113</f>
        <v>C030_PR19PD016</v>
      </c>
      <c r="C113" t="str">
        <f>BYR!C113</f>
        <v>Water ~ Other adjustment to wholesale RCV - Difference at 2017-18 FYA CPIH deflated price base - BY Adjustment</v>
      </c>
      <c r="D113" t="str">
        <f>BYR!D113</f>
        <v>£m</v>
      </c>
      <c r="E113" t="str">
        <f>BYR!E113</f>
        <v>Price Review 2019</v>
      </c>
      <c r="F113" s="210">
        <f xml:space="preserve"> IF(BYR_Override!F113 = 0, BYR!F113, BYR_Override!F113)</f>
        <v>0</v>
      </c>
      <c r="G113" s="210" t="str">
        <f xml:space="preserve"> IF(BYR_Override!G113 = 0, BYR!G113, BYR_Override!G113)</f>
        <v/>
      </c>
    </row>
    <row r="114" spans="1:7">
      <c r="A114" t="str">
        <f>BYR!A114</f>
        <v>SVE</v>
      </c>
      <c r="B114" t="str">
        <f>BYR!B114</f>
        <v>C040_PR19PD016</v>
      </c>
      <c r="C114" t="str">
        <f>BYR!C114</f>
        <v>Wastewater ~ Other adjustment to wholesale RCV - BY Adjustment at 2017-18 FYA CPIH deflated price base</v>
      </c>
      <c r="D114" t="str">
        <f>BYR!D114</f>
        <v>£m</v>
      </c>
      <c r="E114" t="str">
        <f>BYR!E114</f>
        <v>Price Review 2019</v>
      </c>
      <c r="F114" s="210">
        <f xml:space="preserve"> IF(BYR_Override!F114 = 0, BYR!F114, BYR_Override!F114)</f>
        <v>0</v>
      </c>
      <c r="G114" s="210" t="str">
        <f xml:space="preserve"> IF(BYR_Override!G114 = 0, BYR!G114, BYR_Override!G114)</f>
        <v/>
      </c>
    </row>
    <row r="115" spans="1:7">
      <c r="A115" t="str">
        <f>BYR!A115</f>
        <v>SVE</v>
      </c>
      <c r="B115" t="str">
        <f>BYR!B115</f>
        <v>C050_PR19PD016</v>
      </c>
      <c r="C115" t="str">
        <f>BYR!C115</f>
        <v>Dummy other RCV adjustment at 2017-18 FYA CPIH deflated price base - BY Adjustment</v>
      </c>
      <c r="D115" t="str">
        <f>BYR!D115</f>
        <v>£m</v>
      </c>
      <c r="E115" t="str">
        <f>BYR!E115</f>
        <v>Price Review 2019</v>
      </c>
      <c r="F115" s="210">
        <f xml:space="preserve"> IF(BYR_Override!F115 = 0, BYR!F115, BYR_Override!F115)</f>
        <v>0</v>
      </c>
      <c r="G115" s="210" t="str">
        <f xml:space="preserve"> IF(BYR_Override!G115 = 0, BYR!G115, BYR_Override!G115)</f>
        <v/>
      </c>
    </row>
    <row r="116" spans="1:7">
      <c r="A116" t="str">
        <f>BYR!A116</f>
        <v>SVE</v>
      </c>
      <c r="B116" t="str">
        <f>BYR!B116</f>
        <v>C_APP8022WR_PR19PD016</v>
      </c>
      <c r="C116" t="str">
        <f>BYR!C116</f>
        <v>Water resources IFRS16 RCV adjustment - BY Adjustment at 2017-18 FYA CPIH deflated price base</v>
      </c>
      <c r="D116" t="str">
        <f>BYR!D116</f>
        <v>£m</v>
      </c>
      <c r="E116" t="str">
        <f>BYR!E116</f>
        <v>Price Review 2019</v>
      </c>
      <c r="F116" s="210">
        <f xml:space="preserve"> IF(BYR_Override!F116 = 0, BYR!F116, BYR_Override!F116)</f>
        <v>0</v>
      </c>
      <c r="G116" s="210" t="str">
        <f xml:space="preserve"> IF(BYR_Override!G116 = 0, BYR!G116, BYR_Override!G116)</f>
        <v/>
      </c>
    </row>
    <row r="117" spans="1:7">
      <c r="A117" t="str">
        <f>BYR!A117</f>
        <v>SVE</v>
      </c>
      <c r="B117" t="str">
        <f>BYR!B117</f>
        <v>C_APP8022WN_PR19PD016</v>
      </c>
      <c r="C117" t="str">
        <f>BYR!C117</f>
        <v>Water network plus IFRS16 RCV adjustment - BY Adjustment at 2017-18 FYA CPIH deflated price base</v>
      </c>
      <c r="D117" t="str">
        <f>BYR!D117</f>
        <v>£m</v>
      </c>
      <c r="E117" t="str">
        <f>BYR!E117</f>
        <v>Price Review 2019</v>
      </c>
      <c r="F117" s="210">
        <f xml:space="preserve"> IF(BYR_Override!F117 = 0, BYR!F117, BYR_Override!F117)</f>
        <v>0</v>
      </c>
      <c r="G117" s="210" t="str">
        <f xml:space="preserve"> IF(BYR_Override!G117 = 0, BYR!G117, BYR_Override!G117)</f>
        <v/>
      </c>
    </row>
    <row r="118" spans="1:7">
      <c r="A118" t="str">
        <f>BYR!A118</f>
        <v>SVE</v>
      </c>
      <c r="B118" t="str">
        <f>BYR!B118</f>
        <v>C_APP8022WWN_PR19PD016</v>
      </c>
      <c r="C118" t="str">
        <f>BYR!C118</f>
        <v>Wastewater network plus IFRS16 RCV adjustment - BY Adjustment at 2017-18 FYA CPIH deflated price base</v>
      </c>
      <c r="D118" t="str">
        <f>BYR!D118</f>
        <v>£m</v>
      </c>
      <c r="E118" t="str">
        <f>BYR!E118</f>
        <v>Price Review 2019</v>
      </c>
      <c r="F118" s="210">
        <f xml:space="preserve"> IF(BYR_Override!F118 = 0, BYR!F118, BYR_Override!F118)</f>
        <v>0</v>
      </c>
      <c r="G118" s="210" t="str">
        <f xml:space="preserve"> IF(BYR_Override!G118 = 0, BYR!G118, BYR_Override!G118)</f>
        <v/>
      </c>
    </row>
    <row r="119" spans="1:7">
      <c r="A119" t="str">
        <f>BYR!A119</f>
        <v>SVE</v>
      </c>
      <c r="B119" t="str">
        <f>BYR!B119</f>
        <v>C_APP8022BIO_PR19PD016</v>
      </c>
      <c r="C119" t="str">
        <f>BYR!C119</f>
        <v>Bioresources IFRS16 RCV adjustment - BY Adjustment at 2017-18 FYA CPIH deflated price base</v>
      </c>
      <c r="D119" t="str">
        <f>BYR!D119</f>
        <v>£m</v>
      </c>
      <c r="E119" t="str">
        <f>BYR!E119</f>
        <v>Price Review 2019</v>
      </c>
      <c r="F119" s="210">
        <f xml:space="preserve"> IF(BYR_Override!F119 = 0, BYR!F119, BYR_Override!F119)</f>
        <v>0</v>
      </c>
      <c r="G119" s="210" t="str">
        <f xml:space="preserve"> IF(BYR_Override!G119 = 0, BYR!G119, BYR_Override!G119)</f>
        <v/>
      </c>
    </row>
    <row r="120" spans="1:7">
      <c r="A120" t="str">
        <f>BYR!A120</f>
        <v>SVE</v>
      </c>
      <c r="B120" t="str">
        <f>BYR!B120</f>
        <v>C_APP8022DMMY_PR19PD016</v>
      </c>
      <c r="C120" t="str">
        <f>BYR!C120</f>
        <v>Dummy IFRS16 RCV adjustment - BY adjustment at 2017-18 FYA CPIH deflated price base</v>
      </c>
      <c r="D120" t="str">
        <f>BYR!D120</f>
        <v>£m</v>
      </c>
      <c r="E120" t="str">
        <f>BYR!E120</f>
        <v>Price Review 2019</v>
      </c>
      <c r="F120" s="210">
        <f xml:space="preserve"> IF(BYR_Override!F120 = 0, BYR!F120, BYR_Override!F120)</f>
        <v>0</v>
      </c>
      <c r="G120" s="210" t="str">
        <f xml:space="preserve"> IF(BYR_Override!G120 = 0, BYR!G120, BYR_Override!G120)</f>
        <v/>
      </c>
    </row>
    <row r="121" spans="1:7">
      <c r="A121" t="str">
        <f>BYR!A121</f>
        <v>SWB</v>
      </c>
      <c r="B121" t="str">
        <f>BYR!B121</f>
        <v>C_APP27048_PR19PD016</v>
      </c>
      <c r="C121" t="str">
        <f>BYR!C121</f>
        <v>ODI end of period RCV adjustment ~ Water resources at 2017-18 FYA CPIH deflated price base - BY Adjustment</v>
      </c>
      <c r="D121" t="str">
        <f>BYR!D121</f>
        <v>£m</v>
      </c>
      <c r="E121" t="str">
        <f>BYR!E121</f>
        <v>Price Review 2019</v>
      </c>
      <c r="F121" s="210">
        <f xml:space="preserve"> IF(BYR_Override!F121 = 0, BYR!F121, BYR_Override!F121)</f>
        <v>0</v>
      </c>
      <c r="G121" s="210" t="str">
        <f xml:space="preserve"> IF(BYR_Override!G121 = 0, BYR!G121, BYR_Override!G121)</f>
        <v/>
      </c>
    </row>
    <row r="122" spans="1:7">
      <c r="A122" t="str">
        <f>BYR!A122</f>
        <v>SWB</v>
      </c>
      <c r="B122" t="str">
        <f>BYR!B122</f>
        <v>C_APP27049_PR19PD016</v>
      </c>
      <c r="C122" t="str">
        <f>BYR!C122</f>
        <v>ODI end of period RCV adjustment  ~ Water network plus at 2017-18 FYA CPIH deflated price base - BY Adjustment</v>
      </c>
      <c r="D122" t="str">
        <f>BYR!D122</f>
        <v>£m</v>
      </c>
      <c r="E122" t="str">
        <f>BYR!E122</f>
        <v>Price Review 2019</v>
      </c>
      <c r="F122" s="210">
        <f xml:space="preserve"> IF(BYR_Override!F122 = 0, BYR!F122, BYR_Override!F122)</f>
        <v>-0.47625568689200298</v>
      </c>
      <c r="G122" s="210" t="str">
        <f xml:space="preserve"> IF(BYR_Override!G122 = 0, BYR!G122, BYR_Override!G122)</f>
        <v/>
      </c>
    </row>
    <row r="123" spans="1:7">
      <c r="A123" t="str">
        <f>BYR!A123</f>
        <v>SWB</v>
      </c>
      <c r="B123" t="str">
        <f>BYR!B123</f>
        <v>C_APP27050_PR19PD016</v>
      </c>
      <c r="C123" t="str">
        <f>BYR!C123</f>
        <v>ODI end of period RCV adjustment ~ Wastewater network plus - BY Adjustment at 2017-18 FYA CPIH deflated price base</v>
      </c>
      <c r="D123" t="str">
        <f>BYR!D123</f>
        <v>£m</v>
      </c>
      <c r="E123" t="str">
        <f>BYR!E123</f>
        <v>Price Review 2019</v>
      </c>
      <c r="F123" s="210">
        <f xml:space="preserve"> IF(BYR_Override!F123 = 0, BYR!F123, BYR_Override!F123)</f>
        <v>0.12164603086880101</v>
      </c>
      <c r="G123" s="210" t="str">
        <f xml:space="preserve"> IF(BYR_Override!G123 = 0, BYR!G123, BYR_Override!G123)</f>
        <v/>
      </c>
    </row>
    <row r="124" spans="1:7">
      <c r="A124" t="str">
        <f>BYR!A124</f>
        <v>SWB</v>
      </c>
      <c r="B124" t="str">
        <f>BYR!B124</f>
        <v>C_APP27051_PR19PD016</v>
      </c>
      <c r="C124" t="str">
        <f>BYR!C124</f>
        <v>ODI end of period RCV adjustment  ~ Thames Tideway at 2017-18 FYA CPIH deflated price base - BY Adjustment</v>
      </c>
      <c r="D124" t="str">
        <f>BYR!D124</f>
        <v>£m</v>
      </c>
      <c r="E124" t="str">
        <f>BYR!E124</f>
        <v>Price Review 2019</v>
      </c>
      <c r="F124" s="210">
        <f xml:space="preserve"> IF(BYR_Override!F124 = 0, BYR!F124, BYR_Override!F124)</f>
        <v>0</v>
      </c>
      <c r="G124" s="210" t="str">
        <f xml:space="preserve"> IF(BYR_Override!G124 = 0, BYR!G124, BYR_Override!G124)</f>
        <v/>
      </c>
    </row>
    <row r="125" spans="1:7">
      <c r="A125" t="str">
        <f>BYR!A125</f>
        <v>SWB</v>
      </c>
      <c r="B125" t="str">
        <f>BYR!B125</f>
        <v>C_WS15027_PR19PD016</v>
      </c>
      <c r="C125" t="str">
        <f>BYR!C125</f>
        <v>Water: Totex menu RCV adjustment at 2017-18 FYA CPIH deflated price base - BY Adjustment</v>
      </c>
      <c r="D125" t="str">
        <f>BYR!D125</f>
        <v>£m</v>
      </c>
      <c r="E125" t="str">
        <f>BYR!E125</f>
        <v>Price Review 2019</v>
      </c>
      <c r="F125" s="210">
        <f xml:space="preserve"> IF(BYR_Override!F125 = 0, BYR!F125, BYR_Override!F125)</f>
        <v>9.0950930728791199</v>
      </c>
      <c r="G125" s="210" t="str">
        <f xml:space="preserve"> IF(BYR_Override!G125 = 0, BYR!G125, BYR_Override!G125)</f>
        <v/>
      </c>
    </row>
    <row r="126" spans="1:7">
      <c r="A126" t="str">
        <f>BYR!A126</f>
        <v>SWB</v>
      </c>
      <c r="B126" t="str">
        <f>BYR!B126</f>
        <v>C_WWS15022_PR19PD016</v>
      </c>
      <c r="C126" t="str">
        <f>BYR!C126</f>
        <v>Wastewater: Totex menu RCV adjustment - BY adjustment at 2017-18 FYA CPIH deflated price base</v>
      </c>
      <c r="D126" t="str">
        <f>BYR!D126</f>
        <v>£m</v>
      </c>
      <c r="E126" t="str">
        <f>BYR!E126</f>
        <v>Price Review 2019</v>
      </c>
      <c r="F126" s="210">
        <f xml:space="preserve"> IF(BYR_Override!F126 = 0, BYR!F126, BYR_Override!F126)</f>
        <v>3.7660701275871999</v>
      </c>
      <c r="G126" s="210" t="str">
        <f xml:space="preserve"> IF(BYR_Override!G126 = 0, BYR!G126, BYR_Override!G126)</f>
        <v/>
      </c>
    </row>
    <row r="127" spans="1:7">
      <c r="A127" t="str">
        <f>BYR!A127</f>
        <v>SWB</v>
      </c>
      <c r="B127" t="str">
        <f>BYR!B127</f>
        <v>C_WWS15022DMMY_PR19PD016</v>
      </c>
      <c r="C127" t="str">
        <f>BYR!C127</f>
        <v>Dummy ~ Totex menu RCV adjustment at 2017-18 FYA CPIH deflated price base - BY Adjustment</v>
      </c>
      <c r="D127" t="str">
        <f>BYR!D127</f>
        <v>£m</v>
      </c>
      <c r="E127" t="str">
        <f>BYR!E127</f>
        <v>Price Review 2019</v>
      </c>
      <c r="F127" s="210">
        <f xml:space="preserve"> IF(BYR_Override!F127 = 0, BYR!F127, BYR_Override!F127)</f>
        <v>0</v>
      </c>
      <c r="G127" s="210" t="str">
        <f xml:space="preserve"> IF(BYR_Override!G127 = 0, BYR!G127, BYR_Override!G127)</f>
        <v/>
      </c>
    </row>
    <row r="128" spans="1:7">
      <c r="A128" t="str">
        <f>BYR!A128</f>
        <v>SWB</v>
      </c>
      <c r="B128" t="str">
        <f>BYR!B128</f>
        <v>C_A7011W_PR19PD016</v>
      </c>
      <c r="C128" t="str">
        <f>BYR!C128</f>
        <v>Water ~ NPV effect of 50% of proceeds from disposals of interest in land at 2017-18 FYA CPIH deflated price base - BY Adjustment</v>
      </c>
      <c r="D128" t="str">
        <f>BYR!D128</f>
        <v>£m</v>
      </c>
      <c r="E128" t="str">
        <f>BYR!E128</f>
        <v>Price Review 2019</v>
      </c>
      <c r="F128" s="210">
        <f xml:space="preserve"> IF(BYR_Override!F128 = 0, BYR!F128, BYR_Override!F128)</f>
        <v>1.6920824416286577</v>
      </c>
      <c r="G128" s="210" t="str">
        <f xml:space="preserve"> IF(BYR_Override!G128 = 0, BYR!G128, BYR_Override!G128)</f>
        <v/>
      </c>
    </row>
    <row r="129" spans="1:7">
      <c r="A129" t="str">
        <f>BYR!A129</f>
        <v>SWB</v>
      </c>
      <c r="B129" t="str">
        <f>BYR!B129</f>
        <v>C_A7011WW_PR19PD016</v>
      </c>
      <c r="C129" t="str">
        <f>BYR!C129</f>
        <v>Wastewater ~ NPV effect of 50% of proceeds from disposals of interest in land - BY Adjustment at 2017-18 FYA CPIH deflated price base</v>
      </c>
      <c r="D129" t="str">
        <f>BYR!D129</f>
        <v>£m</v>
      </c>
      <c r="E129" t="str">
        <f>BYR!E129</f>
        <v>Price Review 2019</v>
      </c>
      <c r="F129" s="210">
        <f xml:space="preserve"> IF(BYR_Override!F129 = 0, BYR!F129, BYR_Override!F129)</f>
        <v>0.43253918201125202</v>
      </c>
      <c r="G129" s="210" t="str">
        <f xml:space="preserve"> IF(BYR_Override!G129 = 0, BYR!G129, BYR_Override!G129)</f>
        <v/>
      </c>
    </row>
    <row r="130" spans="1:7">
      <c r="A130" t="str">
        <f>BYR!A130</f>
        <v>SWB</v>
      </c>
      <c r="B130" t="str">
        <f>BYR!B130</f>
        <v>C_A7011DMMY_PR19PD016</v>
      </c>
      <c r="C130" t="str">
        <f>BYR!C130</f>
        <v>Dummy: NPV effect of 100% of proceeds from disposals of interest in land at 2017-18 FYA CPIH deflated price base - BY Adjustment</v>
      </c>
      <c r="D130" t="str">
        <f>BYR!D130</f>
        <v>£m</v>
      </c>
      <c r="E130" t="str">
        <f>BYR!E130</f>
        <v>Price Review 2019</v>
      </c>
      <c r="F130" s="210">
        <f xml:space="preserve"> IF(BYR_Override!F130 = 0, BYR!F130, BYR_Override!F130)</f>
        <v>0</v>
      </c>
      <c r="G130" s="210" t="str">
        <f xml:space="preserve"> IF(BYR_Override!G130 = 0, BYR!G130, BYR_Override!G130)</f>
        <v/>
      </c>
    </row>
    <row r="131" spans="1:7">
      <c r="A131" t="str">
        <f>BYR!A131</f>
        <v>SWB</v>
      </c>
      <c r="B131" t="str">
        <f>BYR!B131</f>
        <v>C402_PR19PD016</v>
      </c>
      <c r="C131" t="str">
        <f>BYR!C131</f>
        <v>2019-20 RPI-CPIH wedge adjustment at 2017-18 FYA CPIH prices - WR</v>
      </c>
      <c r="D131" t="str">
        <f>BYR!D131</f>
        <v>£m</v>
      </c>
      <c r="E131" t="str">
        <f>BYR!E131</f>
        <v>Price Review 2019</v>
      </c>
      <c r="F131" s="210" t="str">
        <f xml:space="preserve"> IF(BYR_Override!F131 = 0, BYR!F131, BYR_Override!F131)</f>
        <v/>
      </c>
      <c r="G131" s="210">
        <f xml:space="preserve"> IF(BYR_Override!G131 = 0, BYR!G131, BYR_Override!G131)</f>
        <v>1.0286892182568019</v>
      </c>
    </row>
    <row r="132" spans="1:7">
      <c r="A132" t="str">
        <f>BYR!A132</f>
        <v>SWB</v>
      </c>
      <c r="B132" t="str">
        <f>BYR!B132</f>
        <v>C403_PR19PD016</v>
      </c>
      <c r="C132" t="str">
        <f>BYR!C132</f>
        <v>2019-20 RPI-CPIH wedge adjustment at 2017-18 FYA CPIH prices - WN</v>
      </c>
      <c r="D132" t="str">
        <f>BYR!D132</f>
        <v>£m</v>
      </c>
      <c r="E132" t="str">
        <f>BYR!E132</f>
        <v>Price Review 2019</v>
      </c>
      <c r="F132" s="210" t="str">
        <f xml:space="preserve"> IF(BYR_Override!F132 = 0, BYR!F132, BYR_Override!F132)</f>
        <v/>
      </c>
      <c r="G132" s="210">
        <f xml:space="preserve"> IF(BYR_Override!G132 = 0, BYR!G132, BYR_Override!G132)</f>
        <v>10.477492490501941</v>
      </c>
    </row>
    <row r="133" spans="1:7">
      <c r="A133" t="str">
        <f>BYR!A133</f>
        <v>SWB</v>
      </c>
      <c r="B133" t="str">
        <f>BYR!B133</f>
        <v>C412_PR19PD016</v>
      </c>
      <c r="C133" t="str">
        <f>BYR!C133</f>
        <v>2019-20 RPI-CPIH wedge adjustment at 2017-18 FYA CPIH prices - WWN</v>
      </c>
      <c r="D133" t="str">
        <f>BYR!D133</f>
        <v>£m</v>
      </c>
      <c r="E133" t="str">
        <f>BYR!E133</f>
        <v>Price Review 2019</v>
      </c>
      <c r="F133" s="210" t="str">
        <f xml:space="preserve"> IF(BYR_Override!F133 = 0, BYR!F133, BYR_Override!F133)</f>
        <v/>
      </c>
      <c r="G133" s="210">
        <f xml:space="preserve"> IF(BYR_Override!G133 = 0, BYR!G133, BYR_Override!G133)</f>
        <v>12.59607121855</v>
      </c>
    </row>
    <row r="134" spans="1:7">
      <c r="A134" t="str">
        <f>BYR!A134</f>
        <v>SWB</v>
      </c>
      <c r="B134" t="str">
        <f>BYR!B134</f>
        <v>C413_PR19PD016</v>
      </c>
      <c r="C134" t="str">
        <f>BYR!C134</f>
        <v>2019-20 RPI-CPIH wedge adjustment at 2017-18 FYA CPIH prices - BR</v>
      </c>
      <c r="D134" t="str">
        <f>BYR!D134</f>
        <v>£m</v>
      </c>
      <c r="E134" t="str">
        <f>BYR!E134</f>
        <v>Price Review 2019</v>
      </c>
      <c r="F134" s="210" t="str">
        <f xml:space="preserve"> IF(BYR_Override!F134 = 0, BYR!F134, BYR_Override!F134)</f>
        <v/>
      </c>
      <c r="G134" s="210">
        <f xml:space="preserve"> IF(BYR_Override!G134 = 0, BYR!G134, BYR_Override!G134)</f>
        <v>0.61125596682779804</v>
      </c>
    </row>
    <row r="135" spans="1:7">
      <c r="A135" t="str">
        <f>BYR!A135</f>
        <v>SWB</v>
      </c>
      <c r="B135" t="str">
        <f>BYR!B135</f>
        <v>C422_PR19PD016</v>
      </c>
      <c r="C135" t="str">
        <f>BYR!C135</f>
        <v>2019-20 RPI-CPIH wedge adjustment at 2017-18 FYA CPIH prices - Dummy</v>
      </c>
      <c r="D135" t="str">
        <f>BYR!D135</f>
        <v>£m</v>
      </c>
      <c r="E135" t="str">
        <f>BYR!E135</f>
        <v>Price Review 2019</v>
      </c>
      <c r="F135" s="210" t="str">
        <f xml:space="preserve"> IF(BYR_Override!F135 = 0, BYR!F135, BYR_Override!F135)</f>
        <v/>
      </c>
      <c r="G135" s="210">
        <f xml:space="preserve"> IF(BYR_Override!G135 = 0, BYR!G135, BYR_Override!G135)</f>
        <v>0</v>
      </c>
    </row>
    <row r="136" spans="1:7">
      <c r="A136" t="str">
        <f>BYR!A136</f>
        <v>SWB</v>
      </c>
      <c r="B136" t="str">
        <f>BYR!B136</f>
        <v>C030_PR19PD016</v>
      </c>
      <c r="C136" t="str">
        <f>BYR!C136</f>
        <v>Water ~ Other adjustment to wholesale RCV - Difference at 2017-18 FYA CPIH deflated price base - BY Adjustment</v>
      </c>
      <c r="D136" t="str">
        <f>BYR!D136</f>
        <v>£m</v>
      </c>
      <c r="E136" t="str">
        <f>BYR!E136</f>
        <v>Price Review 2019</v>
      </c>
      <c r="F136" s="210">
        <f xml:space="preserve"> IF(BYR_Override!F136 = 0, BYR!F136, BYR_Override!F136)</f>
        <v>0</v>
      </c>
      <c r="G136" s="210" t="str">
        <f xml:space="preserve"> IF(BYR_Override!G136 = 0, BYR!G136, BYR_Override!G136)</f>
        <v/>
      </c>
    </row>
    <row r="137" spans="1:7">
      <c r="A137" t="str">
        <f>BYR!A137</f>
        <v>SWB</v>
      </c>
      <c r="B137" t="str">
        <f>BYR!B137</f>
        <v>C040_PR19PD016</v>
      </c>
      <c r="C137" t="str">
        <f>BYR!C137</f>
        <v>Wastewater ~ Other adjustment to wholesale RCV - BY Adjustment at 2017-18 FYA CPIH deflated price base</v>
      </c>
      <c r="D137" t="str">
        <f>BYR!D137</f>
        <v>£m</v>
      </c>
      <c r="E137" t="str">
        <f>BYR!E137</f>
        <v>Price Review 2019</v>
      </c>
      <c r="F137" s="210">
        <f xml:space="preserve"> IF(BYR_Override!F137 = 0, BYR!F137, BYR_Override!F137)</f>
        <v>0</v>
      </c>
      <c r="G137" s="210" t="str">
        <f xml:space="preserve"> IF(BYR_Override!G137 = 0, BYR!G137, BYR_Override!G137)</f>
        <v/>
      </c>
    </row>
    <row r="138" spans="1:7">
      <c r="A138" t="str">
        <f>BYR!A138</f>
        <v>SWB</v>
      </c>
      <c r="B138" t="str">
        <f>BYR!B138</f>
        <v>C050_PR19PD016</v>
      </c>
      <c r="C138" t="str">
        <f>BYR!C138</f>
        <v>Dummy other RCV adjustment at 2017-18 FYA CPIH deflated price base - BY Adjustment</v>
      </c>
      <c r="D138" t="str">
        <f>BYR!D138</f>
        <v>£m</v>
      </c>
      <c r="E138" t="str">
        <f>BYR!E138</f>
        <v>Price Review 2019</v>
      </c>
      <c r="F138" s="210">
        <f xml:space="preserve"> IF(BYR_Override!F138 = 0, BYR!F138, BYR_Override!F138)</f>
        <v>0</v>
      </c>
      <c r="G138" s="210" t="str">
        <f xml:space="preserve"> IF(BYR_Override!G138 = 0, BYR!G138, BYR_Override!G138)</f>
        <v/>
      </c>
    </row>
    <row r="139" spans="1:7">
      <c r="A139" t="str">
        <f>BYR!A139</f>
        <v>SWB</v>
      </c>
      <c r="B139" t="str">
        <f>BYR!B139</f>
        <v>C_APP8022WR_PR19PD016</v>
      </c>
      <c r="C139" t="str">
        <f>BYR!C139</f>
        <v>Water resources IFRS16 RCV adjustment - BY Adjustment at 2017-18 FYA CPIH deflated price base</v>
      </c>
      <c r="D139" t="str">
        <f>BYR!D139</f>
        <v>£m</v>
      </c>
      <c r="E139" t="str">
        <f>BYR!E139</f>
        <v>Price Review 2019</v>
      </c>
      <c r="F139" s="210">
        <f xml:space="preserve"> IF(BYR_Override!F139 = 0, BYR!F139, BYR_Override!F139)</f>
        <v>0</v>
      </c>
      <c r="G139" s="210" t="str">
        <f xml:space="preserve"> IF(BYR_Override!G139 = 0, BYR!G139, BYR_Override!G139)</f>
        <v/>
      </c>
    </row>
    <row r="140" spans="1:7">
      <c r="A140" t="str">
        <f>BYR!A140</f>
        <v>SWB</v>
      </c>
      <c r="B140" t="str">
        <f>BYR!B140</f>
        <v>C_APP8022WN_PR19PD016</v>
      </c>
      <c r="C140" t="str">
        <f>BYR!C140</f>
        <v>Water network plus IFRS16 RCV adjustment - BY Adjustment at 2017-18 FYA CPIH deflated price base</v>
      </c>
      <c r="D140" t="str">
        <f>BYR!D140</f>
        <v>£m</v>
      </c>
      <c r="E140" t="str">
        <f>BYR!E140</f>
        <v>Price Review 2019</v>
      </c>
      <c r="F140" s="210">
        <f xml:space="preserve"> IF(BYR_Override!F140 = 0, BYR!F140, BYR_Override!F140)</f>
        <v>10.537000000000001</v>
      </c>
      <c r="G140" s="210" t="str">
        <f xml:space="preserve"> IF(BYR_Override!G140 = 0, BYR!G140, BYR_Override!G140)</f>
        <v/>
      </c>
    </row>
    <row r="141" spans="1:7">
      <c r="A141" t="str">
        <f>BYR!A141</f>
        <v>SWB</v>
      </c>
      <c r="B141" t="str">
        <f>BYR!B141</f>
        <v>C_APP8022WWN_PR19PD016</v>
      </c>
      <c r="C141" t="str">
        <f>BYR!C141</f>
        <v>Wastewater network plus IFRS16 RCV adjustment - BY Adjustment at 2017-18 FYA CPIH deflated price base</v>
      </c>
      <c r="D141" t="str">
        <f>BYR!D141</f>
        <v>£m</v>
      </c>
      <c r="E141" t="str">
        <f>BYR!E141</f>
        <v>Price Review 2019</v>
      </c>
      <c r="F141" s="210">
        <f xml:space="preserve"> IF(BYR_Override!F141 = 0, BYR!F141, BYR_Override!F141)</f>
        <v>11.236000000000001</v>
      </c>
      <c r="G141" s="210" t="str">
        <f xml:space="preserve"> IF(BYR_Override!G141 = 0, BYR!G141, BYR_Override!G141)</f>
        <v/>
      </c>
    </row>
    <row r="142" spans="1:7">
      <c r="A142" t="str">
        <f>BYR!A142</f>
        <v>SWB</v>
      </c>
      <c r="B142" t="str">
        <f>BYR!B142</f>
        <v>C_APP8022BIO_PR19PD016</v>
      </c>
      <c r="C142" t="str">
        <f>BYR!C142</f>
        <v>Bioresources IFRS16 RCV adjustment - BY Adjustment at 2017-18 FYA CPIH deflated price base</v>
      </c>
      <c r="D142" t="str">
        <f>BYR!D142</f>
        <v>£m</v>
      </c>
      <c r="E142" t="str">
        <f>BYR!E142</f>
        <v>Price Review 2019</v>
      </c>
      <c r="F142" s="210">
        <f xml:space="preserve"> IF(BYR_Override!F142 = 0, BYR!F142, BYR_Override!F142)</f>
        <v>0</v>
      </c>
      <c r="G142" s="210" t="str">
        <f xml:space="preserve"> IF(BYR_Override!G142 = 0, BYR!G142, BYR_Override!G142)</f>
        <v/>
      </c>
    </row>
    <row r="143" spans="1:7">
      <c r="A143" t="str">
        <f>BYR!A143</f>
        <v>SWB</v>
      </c>
      <c r="B143" t="str">
        <f>BYR!B143</f>
        <v>C_APP8022DMMY_PR19PD016</v>
      </c>
      <c r="C143" t="str">
        <f>BYR!C143</f>
        <v>Dummy IFRS16 RCV adjustment - BY adjustment at 2017-18 FYA CPIH deflated price base</v>
      </c>
      <c r="D143" t="str">
        <f>BYR!D143</f>
        <v>£m</v>
      </c>
      <c r="E143" t="str">
        <f>BYR!E143</f>
        <v>Price Review 2019</v>
      </c>
      <c r="F143" s="210">
        <f xml:space="preserve"> IF(BYR_Override!F143 = 0, BYR!F143, BYR_Override!F143)</f>
        <v>0</v>
      </c>
      <c r="G143" s="210" t="str">
        <f xml:space="preserve"> IF(BYR_Override!G143 = 0, BYR!G143, BYR_Override!G143)</f>
        <v/>
      </c>
    </row>
    <row r="144" spans="1:7">
      <c r="A144" t="str">
        <f>BYR!A144</f>
        <v>SWT</v>
      </c>
      <c r="B144" t="str">
        <f>BYR!B144</f>
        <v>C_APP27048_PR19PD016</v>
      </c>
      <c r="C144" t="str">
        <f>BYR!C144</f>
        <v>ODI end of period RCV adjustment ~ Water resources at 2017-18 FYA CPIH deflated price base - BY Adjustment</v>
      </c>
      <c r="D144" t="str">
        <f>BYR!D144</f>
        <v>£m</v>
      </c>
      <c r="E144" t="str">
        <f>BYR!E144</f>
        <v>Price Review 2019</v>
      </c>
      <c r="F144" s="210">
        <f xml:space="preserve"> IF(BYR_Override!F144 = 0, BYR!F144, BYR_Override!F144)</f>
        <v>0</v>
      </c>
      <c r="G144" s="210" t="str">
        <f xml:space="preserve"> IF(BYR_Override!G144 = 0, BYR!G144, BYR_Override!G144)</f>
        <v/>
      </c>
    </row>
    <row r="145" spans="1:7">
      <c r="A145" t="str">
        <f>BYR!A145</f>
        <v>SWT</v>
      </c>
      <c r="B145" t="str">
        <f>BYR!B145</f>
        <v>C_APP27049_PR19PD016</v>
      </c>
      <c r="C145" t="str">
        <f>BYR!C145</f>
        <v>ODI end of period RCV adjustment  ~ Water network plus at 2017-18 FYA CPIH deflated price base - BY Adjustment</v>
      </c>
      <c r="D145" t="str">
        <f>BYR!D145</f>
        <v>£m</v>
      </c>
      <c r="E145" t="str">
        <f>BYR!E145</f>
        <v>Price Review 2019</v>
      </c>
      <c r="F145" s="210">
        <f xml:space="preserve"> IF(BYR_Override!F145 = 0, BYR!F145, BYR_Override!F145)</f>
        <v>-0.47625568689200298</v>
      </c>
      <c r="G145" s="210" t="str">
        <f xml:space="preserve"> IF(BYR_Override!G145 = 0, BYR!G145, BYR_Override!G145)</f>
        <v/>
      </c>
    </row>
    <row r="146" spans="1:7">
      <c r="A146" t="str">
        <f>BYR!A146</f>
        <v>SWT</v>
      </c>
      <c r="B146" t="str">
        <f>BYR!B146</f>
        <v>C_APP27050_PR19PD016</v>
      </c>
      <c r="C146" t="str">
        <f>BYR!C146</f>
        <v>ODI end of period RCV adjustment ~ Wastewater network plus - BY Adjustment at 2017-18 FYA CPIH deflated price base</v>
      </c>
      <c r="D146" t="str">
        <f>BYR!D146</f>
        <v>£m</v>
      </c>
      <c r="E146" t="str">
        <f>BYR!E146</f>
        <v>Price Review 2019</v>
      </c>
      <c r="F146" s="210">
        <f xml:space="preserve"> IF(BYR_Override!F146 = 0, BYR!F146, BYR_Override!F146)</f>
        <v>0.12164603086880101</v>
      </c>
      <c r="G146" s="210" t="str">
        <f xml:space="preserve"> IF(BYR_Override!G146 = 0, BYR!G146, BYR_Override!G146)</f>
        <v/>
      </c>
    </row>
    <row r="147" spans="1:7">
      <c r="A147" t="str">
        <f>BYR!A147</f>
        <v>SWT</v>
      </c>
      <c r="B147" t="str">
        <f>BYR!B147</f>
        <v>C_APP27051_PR19PD016</v>
      </c>
      <c r="C147" t="str">
        <f>BYR!C147</f>
        <v>ODI end of period RCV adjustment  ~ Thames Tideway at 2017-18 FYA CPIH deflated price base - BY Adjustment</v>
      </c>
      <c r="D147" t="str">
        <f>BYR!D147</f>
        <v>£m</v>
      </c>
      <c r="E147" t="str">
        <f>BYR!E147</f>
        <v>Price Review 2019</v>
      </c>
      <c r="F147" s="210">
        <f xml:space="preserve"> IF(BYR_Override!F147 = 0, BYR!F147, BYR_Override!F147)</f>
        <v>0</v>
      </c>
      <c r="G147" s="210" t="str">
        <f xml:space="preserve"> IF(BYR_Override!G147 = 0, BYR!G147, BYR_Override!G147)</f>
        <v/>
      </c>
    </row>
    <row r="148" spans="1:7">
      <c r="A148" t="str">
        <f>BYR!A148</f>
        <v>SWT</v>
      </c>
      <c r="B148" t="str">
        <f>BYR!B148</f>
        <v>C_WS15027_PR19PD016</v>
      </c>
      <c r="C148" t="str">
        <f>BYR!C148</f>
        <v>Water: Totex menu RCV adjustment at 2017-18 FYA CPIH deflated price base - BY Adjustment</v>
      </c>
      <c r="D148" t="str">
        <f>BYR!D148</f>
        <v>£m</v>
      </c>
      <c r="E148" t="str">
        <f>BYR!E148</f>
        <v>Price Review 2019</v>
      </c>
      <c r="F148" s="210">
        <f xml:space="preserve"> IF(BYR_Override!F148 = 0, BYR!F148, BYR_Override!F148)</f>
        <v>8.0111205656111792</v>
      </c>
      <c r="G148" s="210" t="str">
        <f xml:space="preserve"> IF(BYR_Override!G148 = 0, BYR!G148, BYR_Override!G148)</f>
        <v/>
      </c>
    </row>
    <row r="149" spans="1:7">
      <c r="A149" t="str">
        <f>BYR!A149</f>
        <v>SWT</v>
      </c>
      <c r="B149" t="str">
        <f>BYR!B149</f>
        <v>C_WWS15022_PR19PD016</v>
      </c>
      <c r="C149" t="str">
        <f>BYR!C149</f>
        <v>Wastewater: Totex menu RCV adjustment - BY adjustment at 2017-18 FYA CPIH deflated price base</v>
      </c>
      <c r="D149" t="str">
        <f>BYR!D149</f>
        <v>£m</v>
      </c>
      <c r="E149" t="str">
        <f>BYR!E149</f>
        <v>Price Review 2019</v>
      </c>
      <c r="F149" s="210">
        <f xml:space="preserve"> IF(BYR_Override!F149 = 0, BYR!F149, BYR_Override!F149)</f>
        <v>3.7660701275871999</v>
      </c>
      <c r="G149" s="210" t="str">
        <f xml:space="preserve"> IF(BYR_Override!G149 = 0, BYR!G149, BYR_Override!G149)</f>
        <v/>
      </c>
    </row>
    <row r="150" spans="1:7">
      <c r="A150" t="str">
        <f>BYR!A150</f>
        <v>SWT</v>
      </c>
      <c r="B150" t="str">
        <f>BYR!B150</f>
        <v>C_WWS15022DMMY_PR19PD016</v>
      </c>
      <c r="C150" t="str">
        <f>BYR!C150</f>
        <v>Dummy ~ Totex menu RCV adjustment at 2017-18 FYA CPIH deflated price base - BY Adjustment</v>
      </c>
      <c r="D150" t="str">
        <f>BYR!D150</f>
        <v>£m</v>
      </c>
      <c r="E150" t="str">
        <f>BYR!E150</f>
        <v>Price Review 2019</v>
      </c>
      <c r="F150" s="210">
        <f xml:space="preserve"> IF(BYR_Override!F150 = 0, BYR!F150, BYR_Override!F150)</f>
        <v>0</v>
      </c>
      <c r="G150" s="210" t="str">
        <f xml:space="preserve"> IF(BYR_Override!G150 = 0, BYR!G150, BYR_Override!G150)</f>
        <v/>
      </c>
    </row>
    <row r="151" spans="1:7">
      <c r="A151" t="str">
        <f>BYR!A151</f>
        <v>SWT</v>
      </c>
      <c r="B151" t="str">
        <f>BYR!B151</f>
        <v>C_A7011W_PR19PD016</v>
      </c>
      <c r="C151" t="str">
        <f>BYR!C151</f>
        <v>Water ~ NPV effect of 50% of proceeds from disposals of interest in land at 2017-18 FYA CPIH deflated price base - BY Adjustment</v>
      </c>
      <c r="D151" t="str">
        <f>BYR!D151</f>
        <v>£m</v>
      </c>
      <c r="E151" t="str">
        <f>BYR!E151</f>
        <v>Price Review 2019</v>
      </c>
      <c r="F151" s="210">
        <f xml:space="preserve"> IF(BYR_Override!F151 = 0, BYR!F151, BYR_Override!F151)</f>
        <v>1.6570764151333499</v>
      </c>
      <c r="G151" s="210" t="str">
        <f xml:space="preserve"> IF(BYR_Override!G151 = 0, BYR!G151, BYR_Override!G151)</f>
        <v/>
      </c>
    </row>
    <row r="152" spans="1:7">
      <c r="A152" t="str">
        <f>BYR!A152</f>
        <v>SWT</v>
      </c>
      <c r="B152" t="str">
        <f>BYR!B152</f>
        <v>C_A7011WW_PR19PD016</v>
      </c>
      <c r="C152" t="str">
        <f>BYR!C152</f>
        <v>Wastewater ~ NPV effect of 50% of proceeds from disposals of interest in land - BY Adjustment at 2017-18 FYA CPIH deflated price base</v>
      </c>
      <c r="D152" t="str">
        <f>BYR!D152</f>
        <v>£m</v>
      </c>
      <c r="E152" t="str">
        <f>BYR!E152</f>
        <v>Price Review 2019</v>
      </c>
      <c r="F152" s="210">
        <f xml:space="preserve"> IF(BYR_Override!F152 = 0, BYR!F152, BYR_Override!F152)</f>
        <v>0.43253918201125202</v>
      </c>
      <c r="G152" s="210" t="str">
        <f xml:space="preserve"> IF(BYR_Override!G152 = 0, BYR!G152, BYR_Override!G152)</f>
        <v/>
      </c>
    </row>
    <row r="153" spans="1:7">
      <c r="A153" t="str">
        <f>BYR!A153</f>
        <v>SWT</v>
      </c>
      <c r="B153" t="str">
        <f>BYR!B153</f>
        <v>C_A7011DMMY_PR19PD016</v>
      </c>
      <c r="C153" t="str">
        <f>BYR!C153</f>
        <v>Dummy: NPV effect of 100% of proceeds from disposals of interest in land at 2017-18 FYA CPIH deflated price base - BY Adjustment</v>
      </c>
      <c r="D153" t="str">
        <f>BYR!D153</f>
        <v>£m</v>
      </c>
      <c r="E153" t="str">
        <f>BYR!E153</f>
        <v>Price Review 2019</v>
      </c>
      <c r="F153" s="210">
        <f xml:space="preserve"> IF(BYR_Override!F153 = 0, BYR!F153, BYR_Override!F153)</f>
        <v>0</v>
      </c>
      <c r="G153" s="210" t="str">
        <f xml:space="preserve"> IF(BYR_Override!G153 = 0, BYR!G153, BYR_Override!G153)</f>
        <v/>
      </c>
    </row>
    <row r="154" spans="1:7">
      <c r="A154" t="str">
        <f>BYR!A154</f>
        <v>SWT</v>
      </c>
      <c r="B154" t="str">
        <f>BYR!B154</f>
        <v>C402_PR19PD016</v>
      </c>
      <c r="C154" t="str">
        <f>BYR!C154</f>
        <v>2019-20 RPI-CPIH wedge adjustment at 2017-18 FYA CPIH prices - WR</v>
      </c>
      <c r="D154" t="str">
        <f>BYR!D154</f>
        <v>£m</v>
      </c>
      <c r="E154" t="str">
        <f>BYR!E154</f>
        <v>Price Review 2019</v>
      </c>
      <c r="F154" s="210" t="str">
        <f xml:space="preserve"> IF(BYR_Override!F154 = 0, BYR!F154, BYR_Override!F154)</f>
        <v/>
      </c>
      <c r="G154" s="210">
        <f xml:space="preserve"> IF(BYR_Override!G154 = 0, BYR!G154, BYR_Override!G154)</f>
        <v>0.92305197429984798</v>
      </c>
    </row>
    <row r="155" spans="1:7">
      <c r="A155" t="str">
        <f>BYR!A155</f>
        <v>SWT</v>
      </c>
      <c r="B155" t="str">
        <f>BYR!B155</f>
        <v>C403_PR19PD016</v>
      </c>
      <c r="C155" t="str">
        <f>BYR!C155</f>
        <v>2019-20 RPI-CPIH wedge adjustment at 2017-18 FYA CPIH prices - WN</v>
      </c>
      <c r="D155" t="str">
        <f>BYR!D155</f>
        <v>£m</v>
      </c>
      <c r="E155" t="str">
        <f>BYR!E155</f>
        <v>Price Review 2019</v>
      </c>
      <c r="F155" s="210" t="str">
        <f xml:space="preserve"> IF(BYR_Override!F155 = 0, BYR!F155, BYR_Override!F155)</f>
        <v/>
      </c>
      <c r="G155" s="210">
        <f xml:space="preserve"> IF(BYR_Override!G155 = 0, BYR!G155, BYR_Override!G155)</f>
        <v>9.3994612454280606</v>
      </c>
    </row>
    <row r="156" spans="1:7">
      <c r="A156" t="str">
        <f>BYR!A156</f>
        <v>SWT</v>
      </c>
      <c r="B156" t="str">
        <f>BYR!B156</f>
        <v>C412_PR19PD016</v>
      </c>
      <c r="C156" t="str">
        <f>BYR!C156</f>
        <v>2019-20 RPI-CPIH wedge adjustment at 2017-18 FYA CPIH prices - WWN</v>
      </c>
      <c r="D156" t="str">
        <f>BYR!D156</f>
        <v>£m</v>
      </c>
      <c r="E156" t="str">
        <f>BYR!E156</f>
        <v>Price Review 2019</v>
      </c>
      <c r="F156" s="210" t="str">
        <f xml:space="preserve"> IF(BYR_Override!F156 = 0, BYR!F156, BYR_Override!F156)</f>
        <v/>
      </c>
      <c r="G156" s="210">
        <f xml:space="preserve"> IF(BYR_Override!G156 = 0, BYR!G156, BYR_Override!G156)</f>
        <v>12.59607121855</v>
      </c>
    </row>
    <row r="157" spans="1:7">
      <c r="A157" t="str">
        <f>BYR!A157</f>
        <v>SWT</v>
      </c>
      <c r="B157" t="str">
        <f>BYR!B157</f>
        <v>C413_PR19PD016</v>
      </c>
      <c r="C157" t="str">
        <f>BYR!C157</f>
        <v>2019-20 RPI-CPIH wedge adjustment at 2017-18 FYA CPIH prices - BR</v>
      </c>
      <c r="D157" t="str">
        <f>BYR!D157</f>
        <v>£m</v>
      </c>
      <c r="E157" t="str">
        <f>BYR!E157</f>
        <v>Price Review 2019</v>
      </c>
      <c r="F157" s="210" t="str">
        <f xml:space="preserve"> IF(BYR_Override!F157 = 0, BYR!F157, BYR_Override!F157)</f>
        <v/>
      </c>
      <c r="G157" s="210">
        <f xml:space="preserve"> IF(BYR_Override!G157 = 0, BYR!G157, BYR_Override!G157)</f>
        <v>0.61125596682779804</v>
      </c>
    </row>
    <row r="158" spans="1:7">
      <c r="A158" t="str">
        <f>BYR!A158</f>
        <v>SWT</v>
      </c>
      <c r="B158" t="str">
        <f>BYR!B158</f>
        <v>C422_PR19PD016</v>
      </c>
      <c r="C158" t="str">
        <f>BYR!C158</f>
        <v>2019-20 RPI-CPIH wedge adjustment at 2017-18 FYA CPIH prices - Dummy</v>
      </c>
      <c r="D158" t="str">
        <f>BYR!D158</f>
        <v>£m</v>
      </c>
      <c r="E158" t="str">
        <f>BYR!E158</f>
        <v>Price Review 2019</v>
      </c>
      <c r="F158" s="210" t="str">
        <f xml:space="preserve"> IF(BYR_Override!F158 = 0, BYR!F158, BYR_Override!F158)</f>
        <v/>
      </c>
      <c r="G158" s="210">
        <f xml:space="preserve"> IF(BYR_Override!G158 = 0, BYR!G158, BYR_Override!G158)</f>
        <v>0</v>
      </c>
    </row>
    <row r="159" spans="1:7">
      <c r="A159" t="str">
        <f>BYR!A159</f>
        <v>SWT</v>
      </c>
      <c r="B159" t="str">
        <f>BYR!B159</f>
        <v>C030_PR19PD016</v>
      </c>
      <c r="C159" t="str">
        <f>BYR!C159</f>
        <v>Water ~ Other adjustment to wholesale RCV - Difference at 2017-18 FYA CPIH deflated price base - BY Adjustment</v>
      </c>
      <c r="D159" t="str">
        <f>BYR!D159</f>
        <v>£m</v>
      </c>
      <c r="E159" t="str">
        <f>BYR!E159</f>
        <v>Price Review 2019</v>
      </c>
      <c r="F159" s="210">
        <f xml:space="preserve"> IF(BYR_Override!F159 = 0, BYR!F159, BYR_Override!F159)</f>
        <v>0</v>
      </c>
      <c r="G159" s="210" t="str">
        <f xml:space="preserve"> IF(BYR_Override!G159 = 0, BYR!G159, BYR_Override!G159)</f>
        <v/>
      </c>
    </row>
    <row r="160" spans="1:7">
      <c r="A160" t="str">
        <f>BYR!A160</f>
        <v>SWT</v>
      </c>
      <c r="B160" t="str">
        <f>BYR!B160</f>
        <v>C040_PR19PD016</v>
      </c>
      <c r="C160" t="str">
        <f>BYR!C160</f>
        <v>Wastewater ~ Other adjustment to wholesale RCV - BY Adjustment at 2017-18 FYA CPIH deflated price base</v>
      </c>
      <c r="D160" t="str">
        <f>BYR!D160</f>
        <v>£m</v>
      </c>
      <c r="E160" t="str">
        <f>BYR!E160</f>
        <v>Price Review 2019</v>
      </c>
      <c r="F160" s="210">
        <f xml:space="preserve"> IF(BYR_Override!F160 = 0, BYR!F160, BYR_Override!F160)</f>
        <v>0</v>
      </c>
      <c r="G160" s="210" t="str">
        <f xml:space="preserve"> IF(BYR_Override!G160 = 0, BYR!G160, BYR_Override!G160)</f>
        <v/>
      </c>
    </row>
    <row r="161" spans="1:7">
      <c r="A161" t="str">
        <f>BYR!A161</f>
        <v>SWT</v>
      </c>
      <c r="B161" t="str">
        <f>BYR!B161</f>
        <v>C050_PR19PD016</v>
      </c>
      <c r="C161" t="str">
        <f>BYR!C161</f>
        <v>Dummy other RCV adjustment at 2017-18 FYA CPIH deflated price base - BY Adjustment</v>
      </c>
      <c r="D161" t="str">
        <f>BYR!D161</f>
        <v>£m</v>
      </c>
      <c r="E161" t="str">
        <f>BYR!E161</f>
        <v>Price Review 2019</v>
      </c>
      <c r="F161" s="210">
        <f xml:space="preserve"> IF(BYR_Override!F161 = 0, BYR!F161, BYR_Override!F161)</f>
        <v>0</v>
      </c>
      <c r="G161" s="210" t="str">
        <f xml:space="preserve"> IF(BYR_Override!G161 = 0, BYR!G161, BYR_Override!G161)</f>
        <v/>
      </c>
    </row>
    <row r="162" spans="1:7">
      <c r="A162" t="str">
        <f>BYR!A162</f>
        <v>SWT</v>
      </c>
      <c r="B162" t="str">
        <f>BYR!B162</f>
        <v>C_APP8022WR_PR19PD016</v>
      </c>
      <c r="C162" t="str">
        <f>BYR!C162</f>
        <v>Water resources IFRS16 RCV adjustment - BY Adjustment at 2017-18 FYA CPIH deflated price base</v>
      </c>
      <c r="D162" t="str">
        <f>BYR!D162</f>
        <v>£m</v>
      </c>
      <c r="E162" t="str">
        <f>BYR!E162</f>
        <v>Price Review 2019</v>
      </c>
      <c r="F162" s="210">
        <f xml:space="preserve"> IF(BYR_Override!F162 = 0, BYR!F162, BYR_Override!F162)</f>
        <v>0</v>
      </c>
      <c r="G162" s="210" t="str">
        <f xml:space="preserve"> IF(BYR_Override!G162 = 0, BYR!G162, BYR_Override!G162)</f>
        <v/>
      </c>
    </row>
    <row r="163" spans="1:7">
      <c r="A163" t="str">
        <f>BYR!A163</f>
        <v>SWT</v>
      </c>
      <c r="B163" t="str">
        <f>BYR!B163</f>
        <v>C_APP8022WN_PR19PD016</v>
      </c>
      <c r="C163" t="str">
        <f>BYR!C163</f>
        <v>Water network plus IFRS16 RCV adjustment - BY Adjustment at 2017-18 FYA CPIH deflated price base</v>
      </c>
      <c r="D163" t="str">
        <f>BYR!D163</f>
        <v>£m</v>
      </c>
      <c r="E163" t="str">
        <f>BYR!E163</f>
        <v>Price Review 2019</v>
      </c>
      <c r="F163" s="210">
        <f xml:space="preserve"> IF(BYR_Override!F163 = 0, BYR!F163, BYR_Override!F163)</f>
        <v>0</v>
      </c>
      <c r="G163" s="210" t="str">
        <f xml:space="preserve"> IF(BYR_Override!G163 = 0, BYR!G163, BYR_Override!G163)</f>
        <v/>
      </c>
    </row>
    <row r="164" spans="1:7">
      <c r="A164" t="str">
        <f>BYR!A164</f>
        <v>SWT</v>
      </c>
      <c r="B164" t="str">
        <f>BYR!B164</f>
        <v>C_APP8022WWN_PR19PD016</v>
      </c>
      <c r="C164" t="str">
        <f>BYR!C164</f>
        <v>Wastewater network plus IFRS16 RCV adjustment - BY Adjustment at 2017-18 FYA CPIH deflated price base</v>
      </c>
      <c r="D164" t="str">
        <f>BYR!D164</f>
        <v>£m</v>
      </c>
      <c r="E164" t="str">
        <f>BYR!E164</f>
        <v>Price Review 2019</v>
      </c>
      <c r="F164" s="210">
        <f xml:space="preserve"> IF(BYR_Override!F164 = 0, BYR!F164, BYR_Override!F164)</f>
        <v>0</v>
      </c>
      <c r="G164" s="210" t="str">
        <f xml:space="preserve"> IF(BYR_Override!G164 = 0, BYR!G164, BYR_Override!G164)</f>
        <v/>
      </c>
    </row>
    <row r="165" spans="1:7">
      <c r="A165" t="str">
        <f>BYR!A165</f>
        <v>SWT</v>
      </c>
      <c r="B165" t="str">
        <f>BYR!B165</f>
        <v>C_APP8022BIO_PR19PD016</v>
      </c>
      <c r="C165" t="str">
        <f>BYR!C165</f>
        <v>Bioresources IFRS16 RCV adjustment - BY Adjustment at 2017-18 FYA CPIH deflated price base</v>
      </c>
      <c r="D165" t="str">
        <f>BYR!D165</f>
        <v>£m</v>
      </c>
      <c r="E165" t="str">
        <f>BYR!E165</f>
        <v>Price Review 2019</v>
      </c>
      <c r="F165" s="210">
        <f xml:space="preserve"> IF(BYR_Override!F165 = 0, BYR!F165, BYR_Override!F165)</f>
        <v>0</v>
      </c>
      <c r="G165" s="210" t="str">
        <f xml:space="preserve"> IF(BYR_Override!G165 = 0, BYR!G165, BYR_Override!G165)</f>
        <v/>
      </c>
    </row>
    <row r="166" spans="1:7">
      <c r="A166" t="str">
        <f>BYR!A166</f>
        <v>SWT</v>
      </c>
      <c r="B166" t="str">
        <f>BYR!B166</f>
        <v>C_APP8022DMMY_PR19PD016</v>
      </c>
      <c r="C166" t="str">
        <f>BYR!C166</f>
        <v>Dummy IFRS16 RCV adjustment - BY adjustment at 2017-18 FYA CPIH deflated price base</v>
      </c>
      <c r="D166" t="str">
        <f>BYR!D166</f>
        <v>£m</v>
      </c>
      <c r="E166" t="str">
        <f>BYR!E166</f>
        <v>Price Review 2019</v>
      </c>
      <c r="F166" s="210">
        <f xml:space="preserve"> IF(BYR_Override!F166 = 0, BYR!F166, BYR_Override!F166)</f>
        <v>0</v>
      </c>
      <c r="G166" s="210" t="str">
        <f xml:space="preserve"> IF(BYR_Override!G166 = 0, BYR!G166, BYR_Override!G166)</f>
        <v/>
      </c>
    </row>
    <row r="167" spans="1:7">
      <c r="A167" t="str">
        <f>BYR!A167</f>
        <v>BWH</v>
      </c>
      <c r="B167" t="str">
        <f>BYR!B167</f>
        <v>C_APP27048_PR19PD016</v>
      </c>
      <c r="C167" t="str">
        <f>BYR!C167</f>
        <v>ODI end of period RCV adjustment ~ Water resources at 2017-18 FYA CPIH deflated price base - BY Adjustment</v>
      </c>
      <c r="D167" t="str">
        <f>BYR!D167</f>
        <v>£m</v>
      </c>
      <c r="E167" t="str">
        <f>BYR!E167</f>
        <v>Price Review 2019</v>
      </c>
      <c r="F167" s="210">
        <f xml:space="preserve"> IF(BYR_Override!F167 = 0, BYR!F167, BYR_Override!F167)</f>
        <v>0</v>
      </c>
      <c r="G167" s="210" t="str">
        <f xml:space="preserve"> IF(BYR_Override!G167 = 0, BYR!G167, BYR_Override!G167)</f>
        <v/>
      </c>
    </row>
    <row r="168" spans="1:7">
      <c r="A168" t="str">
        <f>BYR!A168</f>
        <v>BWH</v>
      </c>
      <c r="B168" t="str">
        <f>BYR!B168</f>
        <v>C_APP27049_PR19PD016</v>
      </c>
      <c r="C168" t="str">
        <f>BYR!C168</f>
        <v>ODI end of period RCV adjustment  ~ Water network plus at 2017-18 FYA CPIH deflated price base - BY Adjustment</v>
      </c>
      <c r="D168" t="str">
        <f>BYR!D168</f>
        <v>£m</v>
      </c>
      <c r="E168" t="str">
        <f>BYR!E168</f>
        <v>Price Review 2019</v>
      </c>
      <c r="F168" s="210">
        <f xml:space="preserve"> IF(BYR_Override!F168 = 0, BYR!F168, BYR_Override!F168)</f>
        <v>0</v>
      </c>
      <c r="G168" s="210" t="str">
        <f xml:space="preserve"> IF(BYR_Override!G168 = 0, BYR!G168, BYR_Override!G168)</f>
        <v/>
      </c>
    </row>
    <row r="169" spans="1:7">
      <c r="A169" t="str">
        <f>BYR!A169</f>
        <v>BWH</v>
      </c>
      <c r="B169" t="str">
        <f>BYR!B169</f>
        <v>C_APP27050_PR19PD016</v>
      </c>
      <c r="C169" t="str">
        <f>BYR!C169</f>
        <v>ODI end of period RCV adjustment ~ Wastewater network plus - BY Adjustment at 2017-18 FYA CPIH deflated price base</v>
      </c>
      <c r="D169" t="str">
        <f>BYR!D169</f>
        <v>£m</v>
      </c>
      <c r="E169" t="str">
        <f>BYR!E169</f>
        <v>Price Review 2019</v>
      </c>
      <c r="F169" s="210">
        <f xml:space="preserve"> IF(BYR_Override!F169 = 0, BYR!F169, BYR_Override!F169)</f>
        <v>0</v>
      </c>
      <c r="G169" s="210" t="str">
        <f xml:space="preserve"> IF(BYR_Override!G169 = 0, BYR!G169, BYR_Override!G169)</f>
        <v/>
      </c>
    </row>
    <row r="170" spans="1:7">
      <c r="A170" t="str">
        <f>BYR!A170</f>
        <v>BWH</v>
      </c>
      <c r="B170" t="str">
        <f>BYR!B170</f>
        <v>C_APP27051_PR19PD016</v>
      </c>
      <c r="C170" t="str">
        <f>BYR!C170</f>
        <v>ODI end of period RCV adjustment  ~ Thames Tideway at 2017-18 FYA CPIH deflated price base - BY Adjustment</v>
      </c>
      <c r="D170" t="str">
        <f>BYR!D170</f>
        <v>£m</v>
      </c>
      <c r="E170" t="str">
        <f>BYR!E170</f>
        <v>Price Review 2019</v>
      </c>
      <c r="F170" s="210">
        <f xml:space="preserve"> IF(BYR_Override!F170 = 0, BYR!F170, BYR_Override!F170)</f>
        <v>0</v>
      </c>
      <c r="G170" s="210" t="str">
        <f xml:space="preserve"> IF(BYR_Override!G170 = 0, BYR!G170, BYR_Override!G170)</f>
        <v/>
      </c>
    </row>
    <row r="171" spans="1:7">
      <c r="A171" t="str">
        <f>BYR!A171</f>
        <v>BWH</v>
      </c>
      <c r="B171" t="str">
        <f>BYR!B171</f>
        <v>C_WS15027_PR19PD016</v>
      </c>
      <c r="C171" t="str">
        <f>BYR!C171</f>
        <v>Water: Totex menu RCV adjustment at 2017-18 FYA CPIH deflated price base - BY Adjustment</v>
      </c>
      <c r="D171" t="str">
        <f>BYR!D171</f>
        <v>£m</v>
      </c>
      <c r="E171" t="str">
        <f>BYR!E171</f>
        <v>Price Review 2019</v>
      </c>
      <c r="F171" s="210">
        <f xml:space="preserve"> IF(BYR_Override!F171 = 0, BYR!F171, BYR_Override!F171)</f>
        <v>1.08397250726794</v>
      </c>
      <c r="G171" s="210" t="str">
        <f xml:space="preserve"> IF(BYR_Override!G171 = 0, BYR!G171, BYR_Override!G171)</f>
        <v/>
      </c>
    </row>
    <row r="172" spans="1:7">
      <c r="A172" t="str">
        <f>BYR!A172</f>
        <v>BWH</v>
      </c>
      <c r="B172" t="str">
        <f>BYR!B172</f>
        <v>C_WWS15022_PR19PD016</v>
      </c>
      <c r="C172" t="str">
        <f>BYR!C172</f>
        <v>Wastewater: Totex menu RCV adjustment - BY adjustment at 2017-18 FYA CPIH deflated price base</v>
      </c>
      <c r="D172" t="str">
        <f>BYR!D172</f>
        <v>£m</v>
      </c>
      <c r="E172" t="str">
        <f>BYR!E172</f>
        <v>Price Review 2019</v>
      </c>
      <c r="F172" s="210">
        <f xml:space="preserve"> IF(BYR_Override!F172 = 0, BYR!F172, BYR_Override!F172)</f>
        <v>0</v>
      </c>
      <c r="G172" s="210" t="str">
        <f xml:space="preserve"> IF(BYR_Override!G172 = 0, BYR!G172, BYR_Override!G172)</f>
        <v/>
      </c>
    </row>
    <row r="173" spans="1:7">
      <c r="A173" t="str">
        <f>BYR!A173</f>
        <v>BWH</v>
      </c>
      <c r="B173" t="str">
        <f>BYR!B173</f>
        <v>C_WWS15022DMMY_PR19PD016</v>
      </c>
      <c r="C173" t="str">
        <f>BYR!C173</f>
        <v>Dummy ~ Totex menu RCV adjustment at 2017-18 FYA CPIH deflated price base - BY Adjustment</v>
      </c>
      <c r="D173" t="str">
        <f>BYR!D173</f>
        <v>£m</v>
      </c>
      <c r="E173" t="str">
        <f>BYR!E173</f>
        <v>Price Review 2019</v>
      </c>
      <c r="F173" s="210">
        <f xml:space="preserve"> IF(BYR_Override!F173 = 0, BYR!F173, BYR_Override!F173)</f>
        <v>0</v>
      </c>
      <c r="G173" s="210" t="str">
        <f xml:space="preserve"> IF(BYR_Override!G173 = 0, BYR!G173, BYR_Override!G173)</f>
        <v/>
      </c>
    </row>
    <row r="174" spans="1:7">
      <c r="A174" t="str">
        <f>BYR!A174</f>
        <v>BWH</v>
      </c>
      <c r="B174" t="str">
        <f>BYR!B174</f>
        <v>C_A7011W_PR19PD016</v>
      </c>
      <c r="C174" t="str">
        <f>BYR!C174</f>
        <v>Water ~ NPV effect of 50% of proceeds from disposals of interest in land at 2017-18 FYA CPIH deflated price base - BY Adjustment</v>
      </c>
      <c r="D174" t="str">
        <f>BYR!D174</f>
        <v>£m</v>
      </c>
      <c r="E174" t="str">
        <f>BYR!E174</f>
        <v>Price Review 2019</v>
      </c>
      <c r="F174" s="210">
        <f xml:space="preserve"> IF(BYR_Override!F174 = 0, BYR!F174, BYR_Override!F174)</f>
        <v>3.5006026495307797E-2</v>
      </c>
      <c r="G174" s="210" t="str">
        <f xml:space="preserve"> IF(BYR_Override!G174 = 0, BYR!G174, BYR_Override!G174)</f>
        <v/>
      </c>
    </row>
    <row r="175" spans="1:7">
      <c r="A175" t="str">
        <f>BYR!A175</f>
        <v>BWH</v>
      </c>
      <c r="B175" t="str">
        <f>BYR!B175</f>
        <v>C_A7011WW_PR19PD016</v>
      </c>
      <c r="C175" t="str">
        <f>BYR!C175</f>
        <v>Wastewater ~ NPV effect of 50% of proceeds from disposals of interest in land - BY Adjustment at 2017-18 FYA CPIH deflated price base</v>
      </c>
      <c r="D175" t="str">
        <f>BYR!D175</f>
        <v>£m</v>
      </c>
      <c r="E175" t="str">
        <f>BYR!E175</f>
        <v>Price Review 2019</v>
      </c>
      <c r="F175" s="210">
        <f xml:space="preserve"> IF(BYR_Override!F175 = 0, BYR!F175, BYR_Override!F175)</f>
        <v>0</v>
      </c>
      <c r="G175" s="210" t="str">
        <f xml:space="preserve"> IF(BYR_Override!G175 = 0, BYR!G175, BYR_Override!G175)</f>
        <v/>
      </c>
    </row>
    <row r="176" spans="1:7">
      <c r="A176" t="str">
        <f>BYR!A176</f>
        <v>BWH</v>
      </c>
      <c r="B176" t="str">
        <f>BYR!B176</f>
        <v>C_A7011DMMY_PR19PD016</v>
      </c>
      <c r="C176" t="str">
        <f>BYR!C176</f>
        <v>Dummy: NPV effect of 100% of proceeds from disposals of interest in land at 2017-18 FYA CPIH deflated price base - BY Adjustment</v>
      </c>
      <c r="D176" t="str">
        <f>BYR!D176</f>
        <v>£m</v>
      </c>
      <c r="E176" t="str">
        <f>BYR!E176</f>
        <v>Price Review 2019</v>
      </c>
      <c r="F176" s="210">
        <f xml:space="preserve"> IF(BYR_Override!F176 = 0, BYR!F176, BYR_Override!F176)</f>
        <v>0</v>
      </c>
      <c r="G176" s="210" t="str">
        <f xml:space="preserve"> IF(BYR_Override!G176 = 0, BYR!G176, BYR_Override!G176)</f>
        <v/>
      </c>
    </row>
    <row r="177" spans="1:7">
      <c r="A177" t="str">
        <f>BYR!A177</f>
        <v>BWH</v>
      </c>
      <c r="B177" t="str">
        <f>BYR!B177</f>
        <v>C402_PR19PD016</v>
      </c>
      <c r="C177" t="str">
        <f>BYR!C177</f>
        <v>2019-20 RPI-CPIH wedge adjustment at 2017-18 FYA CPIH prices - WR</v>
      </c>
      <c r="D177" t="str">
        <f>BYR!D177</f>
        <v>£m</v>
      </c>
      <c r="E177" t="str">
        <f>BYR!E177</f>
        <v>Price Review 2019</v>
      </c>
      <c r="F177" s="210" t="str">
        <f xml:space="preserve"> IF(BYR_Override!F177 = 0, BYR!F177, BYR_Override!F177)</f>
        <v/>
      </c>
      <c r="G177" s="210">
        <f xml:space="preserve"> IF(BYR_Override!G177 = 0, BYR!G177, BYR_Override!G177)</f>
        <v>0.10563724395695399</v>
      </c>
    </row>
    <row r="178" spans="1:7">
      <c r="A178" t="str">
        <f>BYR!A178</f>
        <v>BWH</v>
      </c>
      <c r="B178" t="str">
        <f>BYR!B178</f>
        <v>C403_PR19PD016</v>
      </c>
      <c r="C178" t="str">
        <f>BYR!C178</f>
        <v>2019-20 RPI-CPIH wedge adjustment at 2017-18 FYA CPIH prices - WN</v>
      </c>
      <c r="D178" t="str">
        <f>BYR!D178</f>
        <v>£m</v>
      </c>
      <c r="E178" t="str">
        <f>BYR!E178</f>
        <v>Price Review 2019</v>
      </c>
      <c r="F178" s="210" t="str">
        <f xml:space="preserve"> IF(BYR_Override!F178 = 0, BYR!F178, BYR_Override!F178)</f>
        <v/>
      </c>
      <c r="G178" s="210">
        <f xml:space="preserve"> IF(BYR_Override!G178 = 0, BYR!G178, BYR_Override!G178)</f>
        <v>1.07803124507388</v>
      </c>
    </row>
    <row r="179" spans="1:7">
      <c r="A179" t="str">
        <f>BYR!A179</f>
        <v>BWH</v>
      </c>
      <c r="B179" t="str">
        <f>BYR!B179</f>
        <v>C412_PR19PD016</v>
      </c>
      <c r="C179" t="str">
        <f>BYR!C179</f>
        <v>2019-20 RPI-CPIH wedge adjustment at 2017-18 FYA CPIH prices - WWN</v>
      </c>
      <c r="D179" t="str">
        <f>BYR!D179</f>
        <v>£m</v>
      </c>
      <c r="E179" t="str">
        <f>BYR!E179</f>
        <v>Price Review 2019</v>
      </c>
      <c r="F179" s="210" t="str">
        <f xml:space="preserve"> IF(BYR_Override!F179 = 0, BYR!F179, BYR_Override!F179)</f>
        <v/>
      </c>
      <c r="G179" s="210">
        <f xml:space="preserve"> IF(BYR_Override!G179 = 0, BYR!G179, BYR_Override!G179)</f>
        <v>0</v>
      </c>
    </row>
    <row r="180" spans="1:7">
      <c r="A180" t="str">
        <f>BYR!A180</f>
        <v>BWH</v>
      </c>
      <c r="B180" t="str">
        <f>BYR!B180</f>
        <v>C413_PR19PD016</v>
      </c>
      <c r="C180" t="str">
        <f>BYR!C180</f>
        <v>2019-20 RPI-CPIH wedge adjustment at 2017-18 FYA CPIH prices - BR</v>
      </c>
      <c r="D180" t="str">
        <f>BYR!D180</f>
        <v>£m</v>
      </c>
      <c r="E180" t="str">
        <f>BYR!E180</f>
        <v>Price Review 2019</v>
      </c>
      <c r="F180" s="210" t="str">
        <f xml:space="preserve"> IF(BYR_Override!F180 = 0, BYR!F180, BYR_Override!F180)</f>
        <v/>
      </c>
      <c r="G180" s="210">
        <f xml:space="preserve"> IF(BYR_Override!G180 = 0, BYR!G180, BYR_Override!G180)</f>
        <v>0</v>
      </c>
    </row>
    <row r="181" spans="1:7">
      <c r="A181" t="str">
        <f>BYR!A181</f>
        <v>BWH</v>
      </c>
      <c r="B181" t="str">
        <f>BYR!B181</f>
        <v>C422_PR19PD016</v>
      </c>
      <c r="C181" t="str">
        <f>BYR!C181</f>
        <v>2019-20 RPI-CPIH wedge adjustment at 2017-18 FYA CPIH prices - Dummy</v>
      </c>
      <c r="D181" t="str">
        <f>BYR!D181</f>
        <v>£m</v>
      </c>
      <c r="E181" t="str">
        <f>BYR!E181</f>
        <v>Price Review 2019</v>
      </c>
      <c r="F181" s="210" t="str">
        <f xml:space="preserve"> IF(BYR_Override!F181 = 0, BYR!F181, BYR_Override!F181)</f>
        <v/>
      </c>
      <c r="G181" s="210">
        <f xml:space="preserve"> IF(BYR_Override!G181 = 0, BYR!G181, BYR_Override!G181)</f>
        <v>0</v>
      </c>
    </row>
    <row r="182" spans="1:7">
      <c r="A182" t="str">
        <f>BYR!A182</f>
        <v>BWH</v>
      </c>
      <c r="B182" t="str">
        <f>BYR!B182</f>
        <v>C030_PR19PD016</v>
      </c>
      <c r="C182" t="str">
        <f>BYR!C182</f>
        <v>Water ~ Other adjustment to wholesale RCV - Difference at 2017-18 FYA CPIH deflated price base - BY Adjustment</v>
      </c>
      <c r="D182" t="str">
        <f>BYR!D182</f>
        <v>£m</v>
      </c>
      <c r="E182" t="str">
        <f>BYR!E182</f>
        <v>Price Review 2019</v>
      </c>
      <c r="F182" s="210">
        <f xml:space="preserve"> IF(BYR_Override!F182 = 0, BYR!F182, BYR_Override!F182)</f>
        <v>0</v>
      </c>
      <c r="G182" s="210" t="str">
        <f xml:space="preserve"> IF(BYR_Override!G182 = 0, BYR!G182, BYR_Override!G182)</f>
        <v/>
      </c>
    </row>
    <row r="183" spans="1:7">
      <c r="A183" t="str">
        <f>BYR!A183</f>
        <v>BWH</v>
      </c>
      <c r="B183" t="str">
        <f>BYR!B183</f>
        <v>C040_PR19PD016</v>
      </c>
      <c r="C183" t="str">
        <f>BYR!C183</f>
        <v>Wastewater ~ Other adjustment to wholesale RCV - BY Adjustment at 2017-18 FYA CPIH deflated price base</v>
      </c>
      <c r="D183" t="str">
        <f>BYR!D183</f>
        <v>£m</v>
      </c>
      <c r="E183" t="str">
        <f>BYR!E183</f>
        <v>Price Review 2019</v>
      </c>
      <c r="F183" s="210">
        <f xml:space="preserve"> IF(BYR_Override!F183 = 0, BYR!F183, BYR_Override!F183)</f>
        <v>0</v>
      </c>
      <c r="G183" s="210" t="str">
        <f xml:space="preserve"> IF(BYR_Override!G183 = 0, BYR!G183, BYR_Override!G183)</f>
        <v/>
      </c>
    </row>
    <row r="184" spans="1:7">
      <c r="A184" t="str">
        <f>BYR!A184</f>
        <v>BWH</v>
      </c>
      <c r="B184" t="str">
        <f>BYR!B184</f>
        <v>C050_PR19PD016</v>
      </c>
      <c r="C184" t="str">
        <f>BYR!C184</f>
        <v>Dummy other RCV adjustment at 2017-18 FYA CPIH deflated price base - BY Adjustment</v>
      </c>
      <c r="D184" t="str">
        <f>BYR!D184</f>
        <v>£m</v>
      </c>
      <c r="E184" t="str">
        <f>BYR!E184</f>
        <v>Price Review 2019</v>
      </c>
      <c r="F184" s="210">
        <f xml:space="preserve"> IF(BYR_Override!F184 = 0, BYR!F184, BYR_Override!F184)</f>
        <v>0</v>
      </c>
      <c r="G184" s="210" t="str">
        <f xml:space="preserve"> IF(BYR_Override!G184 = 0, BYR!G184, BYR_Override!G184)</f>
        <v/>
      </c>
    </row>
    <row r="185" spans="1:7">
      <c r="A185" t="str">
        <f>BYR!A185</f>
        <v>BWH</v>
      </c>
      <c r="B185" t="str">
        <f>BYR!B185</f>
        <v>C_APP8022WR_PR19PD016</v>
      </c>
      <c r="C185" t="str">
        <f>BYR!C185</f>
        <v>Water resources IFRS16 RCV adjustment - BY Adjustment at 2017-18 FYA CPIH deflated price base</v>
      </c>
      <c r="D185" t="str">
        <f>BYR!D185</f>
        <v>£m</v>
      </c>
      <c r="E185" t="str">
        <f>BYR!E185</f>
        <v>Price Review 2019</v>
      </c>
      <c r="F185" s="210">
        <f xml:space="preserve"> IF(BYR_Override!F185 = 0, BYR!F185, BYR_Override!F185)</f>
        <v>0</v>
      </c>
      <c r="G185" s="210" t="str">
        <f xml:space="preserve"> IF(BYR_Override!G185 = 0, BYR!G185, BYR_Override!G185)</f>
        <v/>
      </c>
    </row>
    <row r="186" spans="1:7">
      <c r="A186" t="str">
        <f>BYR!A186</f>
        <v>BWH</v>
      </c>
      <c r="B186" t="str">
        <f>BYR!B186</f>
        <v>C_APP8022WN_PR19PD016</v>
      </c>
      <c r="C186" t="str">
        <f>BYR!C186</f>
        <v>Water network plus IFRS16 RCV adjustment - BY Adjustment at 2017-18 FYA CPIH deflated price base</v>
      </c>
      <c r="D186" t="str">
        <f>BYR!D186</f>
        <v>£m</v>
      </c>
      <c r="E186" t="str">
        <f>BYR!E186</f>
        <v>Price Review 2019</v>
      </c>
      <c r="F186" s="210">
        <f xml:space="preserve"> IF(BYR_Override!F186 = 0, BYR!F186, BYR_Override!F186)</f>
        <v>0</v>
      </c>
      <c r="G186" s="210" t="str">
        <f xml:space="preserve"> IF(BYR_Override!G186 = 0, BYR!G186, BYR_Override!G186)</f>
        <v/>
      </c>
    </row>
    <row r="187" spans="1:7">
      <c r="A187" t="str">
        <f>BYR!A187</f>
        <v>BWH</v>
      </c>
      <c r="B187" t="str">
        <f>BYR!B187</f>
        <v>C_APP8022WWN_PR19PD016</v>
      </c>
      <c r="C187" t="str">
        <f>BYR!C187</f>
        <v>Wastewater network plus IFRS16 RCV adjustment - BY Adjustment at 2017-18 FYA CPIH deflated price base</v>
      </c>
      <c r="D187" t="str">
        <f>BYR!D187</f>
        <v>£m</v>
      </c>
      <c r="E187" t="str">
        <f>BYR!E187</f>
        <v>Price Review 2019</v>
      </c>
      <c r="F187" s="210">
        <f xml:space="preserve"> IF(BYR_Override!F187 = 0, BYR!F187, BYR_Override!F187)</f>
        <v>0</v>
      </c>
      <c r="G187" s="210" t="str">
        <f xml:space="preserve"> IF(BYR_Override!G187 = 0, BYR!G187, BYR_Override!G187)</f>
        <v/>
      </c>
    </row>
    <row r="188" spans="1:7">
      <c r="A188" t="str">
        <f>BYR!A188</f>
        <v>BWH</v>
      </c>
      <c r="B188" t="str">
        <f>BYR!B188</f>
        <v>C_APP8022BIO_PR19PD016</v>
      </c>
      <c r="C188" t="str">
        <f>BYR!C188</f>
        <v>Bioresources IFRS16 RCV adjustment - BY Adjustment at 2017-18 FYA CPIH deflated price base</v>
      </c>
      <c r="D188" t="str">
        <f>BYR!D188</f>
        <v>£m</v>
      </c>
      <c r="E188" t="str">
        <f>BYR!E188</f>
        <v>Price Review 2019</v>
      </c>
      <c r="F188" s="210">
        <f xml:space="preserve"> IF(BYR_Override!F188 = 0, BYR!F188, BYR_Override!F188)</f>
        <v>0</v>
      </c>
      <c r="G188" s="210" t="str">
        <f xml:space="preserve"> IF(BYR_Override!G188 = 0, BYR!G188, BYR_Override!G188)</f>
        <v/>
      </c>
    </row>
    <row r="189" spans="1:7">
      <c r="A189" t="str">
        <f>BYR!A189</f>
        <v>BWH</v>
      </c>
      <c r="B189" t="str">
        <f>BYR!B189</f>
        <v>C_APP8022DMMY_PR19PD016</v>
      </c>
      <c r="C189" t="str">
        <f>BYR!C189</f>
        <v>Dummy IFRS16 RCV adjustment - BY adjustment at 2017-18 FYA CPIH deflated price base</v>
      </c>
      <c r="D189" t="str">
        <f>BYR!D189</f>
        <v>£m</v>
      </c>
      <c r="E189" t="str">
        <f>BYR!E189</f>
        <v>Price Review 2019</v>
      </c>
      <c r="F189" s="210">
        <f xml:space="preserve"> IF(BYR_Override!F189 = 0, BYR!F189, BYR_Override!F189)</f>
        <v>0</v>
      </c>
      <c r="G189" s="210" t="str">
        <f xml:space="preserve"> IF(BYR_Override!G189 = 0, BYR!G189, BYR_Override!G189)</f>
        <v/>
      </c>
    </row>
    <row r="190" spans="1:7">
      <c r="A190" t="str">
        <f>BYR!A190</f>
        <v>SRN</v>
      </c>
      <c r="B190" t="str">
        <f>BYR!B190</f>
        <v>C_APP27048_PR19PD016</v>
      </c>
      <c r="C190" t="str">
        <f>BYR!C190</f>
        <v>ODI end of period RCV adjustment ~ Water resources at 2017-18 FYA CPIH deflated price base - BY Adjustment</v>
      </c>
      <c r="D190" t="str">
        <f>BYR!D190</f>
        <v>£m</v>
      </c>
      <c r="E190" t="str">
        <f>BYR!E190</f>
        <v>Price Review 2019</v>
      </c>
      <c r="F190" s="210">
        <f xml:space="preserve"> IF(BYR_Override!F190 = 0, BYR!F190, BYR_Override!F190)</f>
        <v>0</v>
      </c>
      <c r="G190" s="210" t="str">
        <f xml:space="preserve"> IF(BYR_Override!G190 = 0, BYR!G190, BYR_Override!G190)</f>
        <v/>
      </c>
    </row>
    <row r="191" spans="1:7">
      <c r="A191" t="str">
        <f>BYR!A191</f>
        <v>SRN</v>
      </c>
      <c r="B191" t="str">
        <f>BYR!B191</f>
        <v>C_APP27049_PR19PD016</v>
      </c>
      <c r="C191" t="str">
        <f>BYR!C191</f>
        <v>ODI end of period RCV adjustment  ~ Water network plus at 2017-18 FYA CPIH deflated price base - BY Adjustment</v>
      </c>
      <c r="D191" t="str">
        <f>BYR!D191</f>
        <v>£m</v>
      </c>
      <c r="E191" t="str">
        <f>BYR!E191</f>
        <v>Price Review 2019</v>
      </c>
      <c r="F191" s="210">
        <f xml:space="preserve"> IF(BYR_Override!F191 = 0, BYR!F191, BYR_Override!F191)</f>
        <v>-0.21818937042412301</v>
      </c>
      <c r="G191" s="210" t="str">
        <f xml:space="preserve"> IF(BYR_Override!G191 = 0, BYR!G191, BYR_Override!G191)</f>
        <v/>
      </c>
    </row>
    <row r="192" spans="1:7">
      <c r="A192" t="str">
        <f>BYR!A192</f>
        <v>SRN</v>
      </c>
      <c r="B192" t="str">
        <f>BYR!B192</f>
        <v>C_APP27050_PR19PD016</v>
      </c>
      <c r="C192" t="str">
        <f>BYR!C192</f>
        <v>ODI end of period RCV adjustment ~ Wastewater network plus - BY Adjustment at 2017-18 FYA CPIH deflated price base</v>
      </c>
      <c r="D192" t="str">
        <f>BYR!D192</f>
        <v>£m</v>
      </c>
      <c r="E192" t="str">
        <f>BYR!E192</f>
        <v>Price Review 2019</v>
      </c>
      <c r="F192" s="210">
        <f xml:space="preserve"> IF(BYR_Override!F192 = 0, BYR!F192, BYR_Override!F192)</f>
        <v>-3.5689969993451101</v>
      </c>
      <c r="G192" s="210" t="str">
        <f xml:space="preserve"> IF(BYR_Override!G192 = 0, BYR!G192, BYR_Override!G192)</f>
        <v/>
      </c>
    </row>
    <row r="193" spans="1:7">
      <c r="A193" t="str">
        <f>BYR!A193</f>
        <v>SRN</v>
      </c>
      <c r="B193" t="str">
        <f>BYR!B193</f>
        <v>C_APP27051_PR19PD016</v>
      </c>
      <c r="C193" t="str">
        <f>BYR!C193</f>
        <v>ODI end of period RCV adjustment  ~ Thames Tideway at 2017-18 FYA CPIH deflated price base - BY Adjustment</v>
      </c>
      <c r="D193" t="str">
        <f>BYR!D193</f>
        <v>£m</v>
      </c>
      <c r="E193" t="str">
        <f>BYR!E193</f>
        <v>Price Review 2019</v>
      </c>
      <c r="F193" s="210">
        <f xml:space="preserve"> IF(BYR_Override!F193 = 0, BYR!F193, BYR_Override!F193)</f>
        <v>0</v>
      </c>
      <c r="G193" s="210" t="str">
        <f xml:space="preserve"> IF(BYR_Override!G193 = 0, BYR!G193, BYR_Override!G193)</f>
        <v/>
      </c>
    </row>
    <row r="194" spans="1:7">
      <c r="A194" t="str">
        <f>BYR!A194</f>
        <v>SRN</v>
      </c>
      <c r="B194" t="str">
        <f>BYR!B194</f>
        <v>C_WS15027_PR19PD016</v>
      </c>
      <c r="C194" t="str">
        <f>BYR!C194</f>
        <v>Water: Totex menu RCV adjustment at 2017-18 FYA CPIH deflated price base - BY Adjustment</v>
      </c>
      <c r="D194" t="str">
        <f>BYR!D194</f>
        <v>£m</v>
      </c>
      <c r="E194" t="str">
        <f>BYR!E194</f>
        <v>Price Review 2019</v>
      </c>
      <c r="F194" s="210">
        <f xml:space="preserve"> IF(BYR_Override!F194 = 0, BYR!F194, BYR_Override!F194)</f>
        <v>5.4465996379573598</v>
      </c>
      <c r="G194" s="210" t="str">
        <f xml:space="preserve"> IF(BYR_Override!G194 = 0, BYR!G194, BYR_Override!G194)</f>
        <v/>
      </c>
    </row>
    <row r="195" spans="1:7">
      <c r="A195" t="str">
        <f>BYR!A195</f>
        <v>SRN</v>
      </c>
      <c r="B195" t="str">
        <f>BYR!B195</f>
        <v>C_WWS15022_PR19PD016</v>
      </c>
      <c r="C195" t="str">
        <f>BYR!C195</f>
        <v>Wastewater: Totex menu RCV adjustment - BY adjustment at 2017-18 FYA CPIH deflated price base</v>
      </c>
      <c r="D195" t="str">
        <f>BYR!D195</f>
        <v>£m</v>
      </c>
      <c r="E195" t="str">
        <f>BYR!E195</f>
        <v>Price Review 2019</v>
      </c>
      <c r="F195" s="210">
        <f xml:space="preserve"> IF(BYR_Override!F195 = 0, BYR!F195, BYR_Override!F195)</f>
        <v>29.4390621617456</v>
      </c>
      <c r="G195" s="210" t="str">
        <f xml:space="preserve"> IF(BYR_Override!G195 = 0, BYR!G195, BYR_Override!G195)</f>
        <v/>
      </c>
    </row>
    <row r="196" spans="1:7">
      <c r="A196" t="str">
        <f>BYR!A196</f>
        <v>SRN</v>
      </c>
      <c r="B196" t="str">
        <f>BYR!B196</f>
        <v>C_WWS15022DMMY_PR19PD016</v>
      </c>
      <c r="C196" t="str">
        <f>BYR!C196</f>
        <v>Dummy ~ Totex menu RCV adjustment at 2017-18 FYA CPIH deflated price base - BY Adjustment</v>
      </c>
      <c r="D196" t="str">
        <f>BYR!D196</f>
        <v>£m</v>
      </c>
      <c r="E196" t="str">
        <f>BYR!E196</f>
        <v>Price Review 2019</v>
      </c>
      <c r="F196" s="210">
        <f xml:space="preserve"> IF(BYR_Override!F196 = 0, BYR!F196, BYR_Override!F196)</f>
        <v>0</v>
      </c>
      <c r="G196" s="210" t="str">
        <f xml:space="preserve"> IF(BYR_Override!G196 = 0, BYR!G196, BYR_Override!G196)</f>
        <v/>
      </c>
    </row>
    <row r="197" spans="1:7">
      <c r="A197" t="str">
        <f>BYR!A197</f>
        <v>SRN</v>
      </c>
      <c r="B197" t="str">
        <f>BYR!B197</f>
        <v>C_A7011W_PR19PD016</v>
      </c>
      <c r="C197" t="str">
        <f>BYR!C197</f>
        <v>Water ~ NPV effect of 50% of proceeds from disposals of interest in land at 2017-18 FYA CPIH deflated price base - BY Adjustment</v>
      </c>
      <c r="D197" t="str">
        <f>BYR!D197</f>
        <v>£m</v>
      </c>
      <c r="E197" t="str">
        <f>BYR!E197</f>
        <v>Price Review 2019</v>
      </c>
      <c r="F197" s="210">
        <f xml:space="preserve"> IF(BYR_Override!F197 = 0, BYR!F197, BYR_Override!F197)</f>
        <v>-2.0860089258216301E-2</v>
      </c>
      <c r="G197" s="210" t="str">
        <f xml:space="preserve"> IF(BYR_Override!G197 = 0, BYR!G197, BYR_Override!G197)</f>
        <v/>
      </c>
    </row>
    <row r="198" spans="1:7">
      <c r="A198" t="str">
        <f>BYR!A198</f>
        <v>SRN</v>
      </c>
      <c r="B198" t="str">
        <f>BYR!B198</f>
        <v>C_A7011WW_PR19PD016</v>
      </c>
      <c r="C198" t="str">
        <f>BYR!C198</f>
        <v>Wastewater ~ NPV effect of 50% of proceeds from disposals of interest in land - BY Adjustment at 2017-18 FYA CPIH deflated price base</v>
      </c>
      <c r="D198" t="str">
        <f>BYR!D198</f>
        <v>£m</v>
      </c>
      <c r="E198" t="str">
        <f>BYR!E198</f>
        <v>Price Review 2019</v>
      </c>
      <c r="F198" s="210">
        <f xml:space="preserve"> IF(BYR_Override!F198 = 0, BYR!F198, BYR_Override!F198)</f>
        <v>-0.196810407349258</v>
      </c>
      <c r="G198" s="210" t="str">
        <f xml:space="preserve"> IF(BYR_Override!G198 = 0, BYR!G198, BYR_Override!G198)</f>
        <v/>
      </c>
    </row>
    <row r="199" spans="1:7">
      <c r="A199" t="str">
        <f>BYR!A199</f>
        <v>SRN</v>
      </c>
      <c r="B199" t="str">
        <f>BYR!B199</f>
        <v>C_A7011DMMY_PR19PD016</v>
      </c>
      <c r="C199" t="str">
        <f>BYR!C199</f>
        <v>Dummy: NPV effect of 100% of proceeds from disposals of interest in land at 2017-18 FYA CPIH deflated price base - BY Adjustment</v>
      </c>
      <c r="D199" t="str">
        <f>BYR!D199</f>
        <v>£m</v>
      </c>
      <c r="E199" t="str">
        <f>BYR!E199</f>
        <v>Price Review 2019</v>
      </c>
      <c r="F199" s="210">
        <f xml:space="preserve"> IF(BYR_Override!F199 = 0, BYR!F199, BYR_Override!F199)</f>
        <v>0</v>
      </c>
      <c r="G199" s="210" t="str">
        <f xml:space="preserve"> IF(BYR_Override!G199 = 0, BYR!G199, BYR_Override!G199)</f>
        <v/>
      </c>
    </row>
    <row r="200" spans="1:7">
      <c r="A200" t="str">
        <f>BYR!A200</f>
        <v>SRN</v>
      </c>
      <c r="B200" t="str">
        <f>BYR!B200</f>
        <v>C402_PR19PD016</v>
      </c>
      <c r="C200" t="str">
        <f>BYR!C200</f>
        <v>2019-20 RPI-CPIH wedge adjustment at 2017-18 FYA CPIH prices - WR</v>
      </c>
      <c r="D200" t="str">
        <f>BYR!D200</f>
        <v>£m</v>
      </c>
      <c r="E200" t="str">
        <f>BYR!E200</f>
        <v>Price Review 2019</v>
      </c>
      <c r="F200" s="210" t="str">
        <f xml:space="preserve"> IF(BYR_Override!F200 = 0, BYR!F200, BYR_Override!F200)</f>
        <v/>
      </c>
      <c r="G200" s="210">
        <f xml:space="preserve"> IF(BYR_Override!G200 = 0, BYR!G200, BYR_Override!G200)</f>
        <v>5.4691091242536197E-2</v>
      </c>
    </row>
    <row r="201" spans="1:7">
      <c r="A201" t="str">
        <f>BYR!A201</f>
        <v>SRN</v>
      </c>
      <c r="B201" t="str">
        <f>BYR!B201</f>
        <v>C403_PR19PD016</v>
      </c>
      <c r="C201" t="str">
        <f>BYR!C201</f>
        <v>2019-20 RPI-CPIH wedge adjustment at 2017-18 FYA CPIH prices - WN</v>
      </c>
      <c r="D201" t="str">
        <f>BYR!D201</f>
        <v>£m</v>
      </c>
      <c r="E201" t="str">
        <f>BYR!E201</f>
        <v>Price Review 2019</v>
      </c>
      <c r="F201" s="210" t="str">
        <f xml:space="preserve"> IF(BYR_Override!F201 = 0, BYR!F201, BYR_Override!F201)</f>
        <v/>
      </c>
      <c r="G201" s="210">
        <f xml:space="preserve"> IF(BYR_Override!G201 = 0, BYR!G201, BYR_Override!G201)</f>
        <v>0.62658749139338799</v>
      </c>
    </row>
    <row r="202" spans="1:7">
      <c r="A202" t="str">
        <f>BYR!A202</f>
        <v>SRN</v>
      </c>
      <c r="B202" t="str">
        <f>BYR!B202</f>
        <v>C412_PR19PD016</v>
      </c>
      <c r="C202" t="str">
        <f>BYR!C202</f>
        <v>2019-20 RPI-CPIH wedge adjustment at 2017-18 FYA CPIH prices - WWN</v>
      </c>
      <c r="D202" t="str">
        <f>BYR!D202</f>
        <v>£m</v>
      </c>
      <c r="E202" t="str">
        <f>BYR!E202</f>
        <v>Price Review 2019</v>
      </c>
      <c r="F202" s="210" t="str">
        <f xml:space="preserve"> IF(BYR_Override!F202 = 0, BYR!F202, BYR_Override!F202)</f>
        <v/>
      </c>
      <c r="G202" s="210">
        <f xml:space="preserve"> IF(BYR_Override!G202 = 0, BYR!G202, BYR_Override!G202)</f>
        <v>2.2677644800615302</v>
      </c>
    </row>
    <row r="203" spans="1:7">
      <c r="A203" t="str">
        <f>BYR!A203</f>
        <v>SRN</v>
      </c>
      <c r="B203" t="str">
        <f>BYR!B203</f>
        <v>C413_PR19PD016</v>
      </c>
      <c r="C203" t="str">
        <f>BYR!C203</f>
        <v>2019-20 RPI-CPIH wedge adjustment at 2017-18 FYA CPIH prices - BR</v>
      </c>
      <c r="D203" t="str">
        <f>BYR!D203</f>
        <v>£m</v>
      </c>
      <c r="E203" t="str">
        <f>BYR!E203</f>
        <v>Price Review 2019</v>
      </c>
      <c r="F203" s="210" t="str">
        <f xml:space="preserve"> IF(BYR_Override!F203 = 0, BYR!F203, BYR_Override!F203)</f>
        <v/>
      </c>
      <c r="G203" s="210">
        <f xml:space="preserve"> IF(BYR_Override!G203 = 0, BYR!G203, BYR_Override!G203)</f>
        <v>0.12823457359118601</v>
      </c>
    </row>
    <row r="204" spans="1:7">
      <c r="A204" t="str">
        <f>BYR!A204</f>
        <v>SRN</v>
      </c>
      <c r="B204" t="str">
        <f>BYR!B204</f>
        <v>C422_PR19PD016</v>
      </c>
      <c r="C204" t="str">
        <f>BYR!C204</f>
        <v>2019-20 RPI-CPIH wedge adjustment at 2017-18 FYA CPIH prices - Dummy</v>
      </c>
      <c r="D204" t="str">
        <f>BYR!D204</f>
        <v>£m</v>
      </c>
      <c r="E204" t="str">
        <f>BYR!E204</f>
        <v>Price Review 2019</v>
      </c>
      <c r="F204" s="210" t="str">
        <f xml:space="preserve"> IF(BYR_Override!F204 = 0, BYR!F204, BYR_Override!F204)</f>
        <v/>
      </c>
      <c r="G204" s="210">
        <f xml:space="preserve"> IF(BYR_Override!G204 = 0, BYR!G204, BYR_Override!G204)</f>
        <v>0</v>
      </c>
    </row>
    <row r="205" spans="1:7">
      <c r="A205" t="str">
        <f>BYR!A205</f>
        <v>SRN</v>
      </c>
      <c r="B205" t="str">
        <f>BYR!B205</f>
        <v>C030_PR19PD016</v>
      </c>
      <c r="C205" t="str">
        <f>BYR!C205</f>
        <v>Water ~ Other adjustment to wholesale RCV - Difference at 2017-18 FYA CPIH deflated price base - BY Adjustment</v>
      </c>
      <c r="D205" t="str">
        <f>BYR!D205</f>
        <v>£m</v>
      </c>
      <c r="E205" t="str">
        <f>BYR!E205</f>
        <v>Price Review 2019</v>
      </c>
      <c r="F205" s="210">
        <f xml:space="preserve"> IF(BYR_Override!F205 = 0, BYR!F205, BYR_Override!F205)</f>
        <v>0</v>
      </c>
      <c r="G205" s="210" t="str">
        <f xml:space="preserve"> IF(BYR_Override!G205 = 0, BYR!G205, BYR_Override!G205)</f>
        <v/>
      </c>
    </row>
    <row r="206" spans="1:7">
      <c r="A206" t="str">
        <f>BYR!A206</f>
        <v>SRN</v>
      </c>
      <c r="B206" t="str">
        <f>BYR!B206</f>
        <v>C040_PR19PD016</v>
      </c>
      <c r="C206" t="str">
        <f>BYR!C206</f>
        <v>Wastewater ~ Other adjustment to wholesale RCV - BY Adjustment at 2017-18 FYA CPIH deflated price base</v>
      </c>
      <c r="D206" t="str">
        <f>BYR!D206</f>
        <v>£m</v>
      </c>
      <c r="E206" t="str">
        <f>BYR!E206</f>
        <v>Price Review 2019</v>
      </c>
      <c r="F206" s="210">
        <f xml:space="preserve"> IF(BYR_Override!F206 = 0, BYR!F206, BYR_Override!F206)</f>
        <v>0</v>
      </c>
      <c r="G206" s="210" t="str">
        <f xml:space="preserve"> IF(BYR_Override!G206 = 0, BYR!G206, BYR_Override!G206)</f>
        <v/>
      </c>
    </row>
    <row r="207" spans="1:7">
      <c r="A207" t="str">
        <f>BYR!A207</f>
        <v>SRN</v>
      </c>
      <c r="B207" t="str">
        <f>BYR!B207</f>
        <v>C050_PR19PD016</v>
      </c>
      <c r="C207" t="str">
        <f>BYR!C207</f>
        <v>Dummy other RCV adjustment at 2017-18 FYA CPIH deflated price base - BY Adjustment</v>
      </c>
      <c r="D207" t="str">
        <f>BYR!D207</f>
        <v>£m</v>
      </c>
      <c r="E207" t="str">
        <f>BYR!E207</f>
        <v>Price Review 2019</v>
      </c>
      <c r="F207" s="210">
        <f xml:space="preserve"> IF(BYR_Override!F207 = 0, BYR!F207, BYR_Override!F207)</f>
        <v>0</v>
      </c>
      <c r="G207" s="210" t="str">
        <f xml:space="preserve"> IF(BYR_Override!G207 = 0, BYR!G207, BYR_Override!G207)</f>
        <v/>
      </c>
    </row>
    <row r="208" spans="1:7">
      <c r="A208" t="str">
        <f>BYR!A208</f>
        <v>SRN</v>
      </c>
      <c r="B208" t="str">
        <f>BYR!B208</f>
        <v>C_APP8022WR_PR19PD016</v>
      </c>
      <c r="C208" t="str">
        <f>BYR!C208</f>
        <v>Water resources IFRS16 RCV adjustment - BY Adjustment at 2017-18 FYA CPIH deflated price base</v>
      </c>
      <c r="D208" t="str">
        <f>BYR!D208</f>
        <v>£m</v>
      </c>
      <c r="E208" t="str">
        <f>BYR!E208</f>
        <v>Price Review 2019</v>
      </c>
      <c r="F208" s="210">
        <f xml:space="preserve"> IF(BYR_Override!F208 = 0, BYR!F208, BYR_Override!F208)</f>
        <v>0</v>
      </c>
      <c r="G208" s="210" t="str">
        <f xml:space="preserve"> IF(BYR_Override!G208 = 0, BYR!G208, BYR_Override!G208)</f>
        <v/>
      </c>
    </row>
    <row r="209" spans="1:7">
      <c r="A209" t="str">
        <f>BYR!A209</f>
        <v>SRN</v>
      </c>
      <c r="B209" t="str">
        <f>BYR!B209</f>
        <v>C_APP8022WN_PR19PD016</v>
      </c>
      <c r="C209" t="str">
        <f>BYR!C209</f>
        <v>Water network plus IFRS16 RCV adjustment - BY Adjustment at 2017-18 FYA CPIH deflated price base</v>
      </c>
      <c r="D209" t="str">
        <f>BYR!D209</f>
        <v>£m</v>
      </c>
      <c r="E209" t="str">
        <f>BYR!E209</f>
        <v>Price Review 2019</v>
      </c>
      <c r="F209" s="210">
        <f xml:space="preserve"> IF(BYR_Override!F209 = 0, BYR!F209, BYR_Override!F209)</f>
        <v>0</v>
      </c>
      <c r="G209" s="210" t="str">
        <f xml:space="preserve"> IF(BYR_Override!G209 = 0, BYR!G209, BYR_Override!G209)</f>
        <v/>
      </c>
    </row>
    <row r="210" spans="1:7">
      <c r="A210" t="str">
        <f>BYR!A210</f>
        <v>SRN</v>
      </c>
      <c r="B210" t="str">
        <f>BYR!B210</f>
        <v>C_APP8022WWN_PR19PD016</v>
      </c>
      <c r="C210" t="str">
        <f>BYR!C210</f>
        <v>Wastewater network plus IFRS16 RCV adjustment - BY Adjustment at 2017-18 FYA CPIH deflated price base</v>
      </c>
      <c r="D210" t="str">
        <f>BYR!D210</f>
        <v>£m</v>
      </c>
      <c r="E210" t="str">
        <f>BYR!E210</f>
        <v>Price Review 2019</v>
      </c>
      <c r="F210" s="210">
        <f xml:space="preserve"> IF(BYR_Override!F210 = 0, BYR!F210, BYR_Override!F210)</f>
        <v>0</v>
      </c>
      <c r="G210" s="210" t="str">
        <f xml:space="preserve"> IF(BYR_Override!G210 = 0, BYR!G210, BYR_Override!G210)</f>
        <v/>
      </c>
    </row>
    <row r="211" spans="1:7">
      <c r="A211" t="str">
        <f>BYR!A211</f>
        <v>SRN</v>
      </c>
      <c r="B211" t="str">
        <f>BYR!B211</f>
        <v>C_APP8022BIO_PR19PD016</v>
      </c>
      <c r="C211" t="str">
        <f>BYR!C211</f>
        <v>Bioresources IFRS16 RCV adjustment - BY Adjustment at 2017-18 FYA CPIH deflated price base</v>
      </c>
      <c r="D211" t="str">
        <f>BYR!D211</f>
        <v>£m</v>
      </c>
      <c r="E211" t="str">
        <f>BYR!E211</f>
        <v>Price Review 2019</v>
      </c>
      <c r="F211" s="210">
        <f xml:space="preserve"> IF(BYR_Override!F211 = 0, BYR!F211, BYR_Override!F211)</f>
        <v>0</v>
      </c>
      <c r="G211" s="210" t="str">
        <f xml:space="preserve"> IF(BYR_Override!G211 = 0, BYR!G211, BYR_Override!G211)</f>
        <v/>
      </c>
    </row>
    <row r="212" spans="1:7">
      <c r="A212" t="str">
        <f>BYR!A212</f>
        <v>SRN</v>
      </c>
      <c r="B212" t="str">
        <f>BYR!B212</f>
        <v>C_APP8022DMMY_PR19PD016</v>
      </c>
      <c r="C212" t="str">
        <f>BYR!C212</f>
        <v>Dummy IFRS16 RCV adjustment - BY adjustment at 2017-18 FYA CPIH deflated price base</v>
      </c>
      <c r="D212" t="str">
        <f>BYR!D212</f>
        <v>£m</v>
      </c>
      <c r="E212" t="str">
        <f>BYR!E212</f>
        <v>Price Review 2019</v>
      </c>
      <c r="F212" s="210">
        <f xml:space="preserve"> IF(BYR_Override!F212 = 0, BYR!F212, BYR_Override!F212)</f>
        <v>0</v>
      </c>
      <c r="G212" s="210" t="str">
        <f xml:space="preserve"> IF(BYR_Override!G212 = 0, BYR!G212, BYR_Override!G212)</f>
        <v/>
      </c>
    </row>
    <row r="213" spans="1:7">
      <c r="A213" t="str">
        <f>BYR!A213</f>
        <v>TMS</v>
      </c>
      <c r="B213" t="str">
        <f>BYR!B213</f>
        <v>C_APP27048_PR19PD016</v>
      </c>
      <c r="C213" t="str">
        <f>BYR!C213</f>
        <v>ODI end of period RCV adjustment ~ Water resources at 2017-18 FYA CPIH deflated price base - BY Adjustment</v>
      </c>
      <c r="D213" t="str">
        <f>BYR!D213</f>
        <v>£m</v>
      </c>
      <c r="E213" t="str">
        <f>BYR!E213</f>
        <v>Price Review 2019</v>
      </c>
      <c r="F213" s="210">
        <f xml:space="preserve"> IF(BYR_Override!F213 = 0, BYR!F213, BYR_Override!F213)</f>
        <v>-2.0656873166400101E-2</v>
      </c>
      <c r="G213" s="210" t="str">
        <f xml:space="preserve"> IF(BYR_Override!G213 = 0, BYR!G213, BYR_Override!G213)</f>
        <v/>
      </c>
    </row>
    <row r="214" spans="1:7">
      <c r="A214" t="str">
        <f>BYR!A214</f>
        <v>TMS</v>
      </c>
      <c r="B214" t="str">
        <f>BYR!B214</f>
        <v>C_APP27049_PR19PD016</v>
      </c>
      <c r="C214" t="str">
        <f>BYR!C214</f>
        <v>ODI end of period RCV adjustment  ~ Water network plus at 2017-18 FYA CPIH deflated price base - BY Adjustment</v>
      </c>
      <c r="D214" t="str">
        <f>BYR!D214</f>
        <v>£m</v>
      </c>
      <c r="E214" t="str">
        <f>BYR!E214</f>
        <v>Price Review 2019</v>
      </c>
      <c r="F214" s="210">
        <f xml:space="preserve"> IF(BYR_Override!F214 = 0, BYR!F214, BYR_Override!F214)</f>
        <v>0</v>
      </c>
      <c r="G214" s="210" t="str">
        <f xml:space="preserve"> IF(BYR_Override!G214 = 0, BYR!G214, BYR_Override!G214)</f>
        <v/>
      </c>
    </row>
    <row r="215" spans="1:7">
      <c r="A215" t="str">
        <f>BYR!A215</f>
        <v>TMS</v>
      </c>
      <c r="B215" t="str">
        <f>BYR!B215</f>
        <v>C_APP27050_PR19PD016</v>
      </c>
      <c r="C215" t="str">
        <f>BYR!C215</f>
        <v>ODI end of period RCV adjustment ~ Wastewater network plus - BY Adjustment at 2017-18 FYA CPIH deflated price base</v>
      </c>
      <c r="D215" t="str">
        <f>BYR!D215</f>
        <v>£m</v>
      </c>
      <c r="E215" t="str">
        <f>BYR!E215</f>
        <v>Price Review 2019</v>
      </c>
      <c r="F215" s="210">
        <f xml:space="preserve"> IF(BYR_Override!F215 = 0, BYR!F215, BYR_Override!F215)</f>
        <v>0</v>
      </c>
      <c r="G215" s="210" t="str">
        <f xml:space="preserve"> IF(BYR_Override!G215 = 0, BYR!G215, BYR_Override!G215)</f>
        <v/>
      </c>
    </row>
    <row r="216" spans="1:7">
      <c r="A216" t="str">
        <f>BYR!A216</f>
        <v>TMS</v>
      </c>
      <c r="B216" t="str">
        <f>BYR!B216</f>
        <v>C_APP27051_PR19PD016</v>
      </c>
      <c r="C216" t="str">
        <f>BYR!C216</f>
        <v>ODI end of period RCV adjustment  ~ Thames Tideway at 2017-18 FYA CPIH deflated price base - BY Adjustment</v>
      </c>
      <c r="D216" t="str">
        <f>BYR!D216</f>
        <v>£m</v>
      </c>
      <c r="E216" t="str">
        <f>BYR!E216</f>
        <v>Price Review 2019</v>
      </c>
      <c r="F216" s="210">
        <f xml:space="preserve"> IF(BYR_Override!F216 = 0, BYR!F216, BYR_Override!F216)</f>
        <v>0</v>
      </c>
      <c r="G216" s="210" t="str">
        <f xml:space="preserve"> IF(BYR_Override!G216 = 0, BYR!G216, BYR_Override!G216)</f>
        <v/>
      </c>
    </row>
    <row r="217" spans="1:7">
      <c r="A217" t="str">
        <f>BYR!A217</f>
        <v>TMS</v>
      </c>
      <c r="B217" t="str">
        <f>BYR!B217</f>
        <v>C_WS15027_PR19PD016</v>
      </c>
      <c r="C217" t="str">
        <f>BYR!C217</f>
        <v>Water: Totex menu RCV adjustment at 2017-18 FYA CPIH deflated price base - BY Adjustment</v>
      </c>
      <c r="D217" t="str">
        <f>BYR!D217</f>
        <v>£m</v>
      </c>
      <c r="E217" t="str">
        <f>BYR!E217</f>
        <v>Price Review 2019</v>
      </c>
      <c r="F217" s="210">
        <f xml:space="preserve"> IF(BYR_Override!F217 = 0, BYR!F217, BYR_Override!F217)</f>
        <v>3.41709770458132</v>
      </c>
      <c r="G217" s="210" t="str">
        <f xml:space="preserve"> IF(BYR_Override!G217 = 0, BYR!G217, BYR_Override!G217)</f>
        <v/>
      </c>
    </row>
    <row r="218" spans="1:7">
      <c r="A218" t="str">
        <f>BYR!A218</f>
        <v>TMS</v>
      </c>
      <c r="B218" t="str">
        <f>BYR!B218</f>
        <v>C_WWS15022_PR19PD016</v>
      </c>
      <c r="C218" t="str">
        <f>BYR!C218</f>
        <v>Wastewater: Totex menu RCV adjustment - BY adjustment at 2017-18 FYA CPIH deflated price base</v>
      </c>
      <c r="D218" t="str">
        <f>BYR!D218</f>
        <v>£m</v>
      </c>
      <c r="E218" t="str">
        <f>BYR!E218</f>
        <v>Price Review 2019</v>
      </c>
      <c r="F218" s="210">
        <f xml:space="preserve"> IF(BYR_Override!F218 = 0, BYR!F218, BYR_Override!F218)</f>
        <v>7.0526221424135498</v>
      </c>
      <c r="G218" s="210" t="str">
        <f xml:space="preserve"> IF(BYR_Override!G218 = 0, BYR!G218, BYR_Override!G218)</f>
        <v/>
      </c>
    </row>
    <row r="219" spans="1:7">
      <c r="A219" t="str">
        <f>BYR!A219</f>
        <v>TMS</v>
      </c>
      <c r="B219" t="str">
        <f>BYR!B219</f>
        <v>C_WWS15022DMMY_PR19PD016</v>
      </c>
      <c r="C219" t="str">
        <f>BYR!C219</f>
        <v>Dummy ~ Totex menu RCV adjustment at 2017-18 FYA CPIH deflated price base - BY Adjustment</v>
      </c>
      <c r="D219" t="str">
        <f>BYR!D219</f>
        <v>£m</v>
      </c>
      <c r="E219" t="str">
        <f>BYR!E219</f>
        <v>Price Review 2019</v>
      </c>
      <c r="F219" s="210">
        <f xml:space="preserve"> IF(BYR_Override!F219 = 0, BYR!F219, BYR_Override!F219)</f>
        <v>-7.04180394077542</v>
      </c>
      <c r="G219" s="210" t="str">
        <f xml:space="preserve"> IF(BYR_Override!G219 = 0, BYR!G219, BYR_Override!G219)</f>
        <v/>
      </c>
    </row>
    <row r="220" spans="1:7">
      <c r="A220" t="str">
        <f>BYR!A220</f>
        <v>TMS</v>
      </c>
      <c r="B220" t="str">
        <f>BYR!B220</f>
        <v>C_A7011W_PR19PD016</v>
      </c>
      <c r="C220" t="str">
        <f>BYR!C220</f>
        <v>Water ~ NPV effect of 50% of proceeds from disposals of interest in land at 2017-18 FYA CPIH deflated price base - BY Adjustment</v>
      </c>
      <c r="D220" t="str">
        <f>BYR!D220</f>
        <v>£m</v>
      </c>
      <c r="E220" t="str">
        <f>BYR!E220</f>
        <v>Price Review 2019</v>
      </c>
      <c r="F220" s="210">
        <f xml:space="preserve"> IF(BYR_Override!F220 = 0, BYR!F220, BYR_Override!F220)</f>
        <v>5.408052995267</v>
      </c>
      <c r="G220" s="210" t="str">
        <f xml:space="preserve"> IF(BYR_Override!G220 = 0, BYR!G220, BYR_Override!G220)</f>
        <v/>
      </c>
    </row>
    <row r="221" spans="1:7">
      <c r="A221" t="str">
        <f>BYR!A221</f>
        <v>TMS</v>
      </c>
      <c r="B221" t="str">
        <f>BYR!B221</f>
        <v>C_A7011WW_PR19PD016</v>
      </c>
      <c r="C221" t="str">
        <f>BYR!C221</f>
        <v>Wastewater ~ NPV effect of 50% of proceeds from disposals of interest in land - BY Adjustment at 2017-18 FYA CPIH deflated price base</v>
      </c>
      <c r="D221" t="str">
        <f>BYR!D221</f>
        <v>£m</v>
      </c>
      <c r="E221" t="str">
        <f>BYR!E221</f>
        <v>Price Review 2019</v>
      </c>
      <c r="F221" s="210">
        <f xml:space="preserve"> IF(BYR_Override!F221 = 0, BYR!F221, BYR_Override!F221)</f>
        <v>6.1139033200514499</v>
      </c>
      <c r="G221" s="210" t="str">
        <f xml:space="preserve"> IF(BYR_Override!G221 = 0, BYR!G221, BYR_Override!G221)</f>
        <v/>
      </c>
    </row>
    <row r="222" spans="1:7">
      <c r="A222" t="str">
        <f>BYR!A222</f>
        <v>TMS</v>
      </c>
      <c r="B222" t="str">
        <f>BYR!B222</f>
        <v>C_A7011DMMY_PR19PD016</v>
      </c>
      <c r="C222" t="str">
        <f>BYR!C222</f>
        <v>Dummy: NPV effect of 100% of proceeds from disposals of interest in land at 2017-18 FYA CPIH deflated price base - BY Adjustment</v>
      </c>
      <c r="D222" t="str">
        <f>BYR!D222</f>
        <v>£m</v>
      </c>
      <c r="E222" t="str">
        <f>BYR!E222</f>
        <v>Price Review 2019</v>
      </c>
      <c r="F222" s="210">
        <f xml:space="preserve"> IF(BYR_Override!F222 = 0, BYR!F222, BYR_Override!F222)</f>
        <v>0</v>
      </c>
      <c r="G222" s="210" t="str">
        <f xml:space="preserve"> IF(BYR_Override!G222 = 0, BYR!G222, BYR_Override!G222)</f>
        <v/>
      </c>
    </row>
    <row r="223" spans="1:7">
      <c r="A223" t="str">
        <f>BYR!A223</f>
        <v>TMS</v>
      </c>
      <c r="B223" t="str">
        <f>BYR!B223</f>
        <v>C402_PR19PD016</v>
      </c>
      <c r="C223" t="str">
        <f>BYR!C223</f>
        <v>2019-20 RPI-CPIH wedge adjustment at 2017-18 FYA CPIH prices - WR</v>
      </c>
      <c r="D223" t="str">
        <f>BYR!D223</f>
        <v>£m</v>
      </c>
      <c r="E223" t="str">
        <f>BYR!E223</f>
        <v>Price Review 2019</v>
      </c>
      <c r="F223" s="210" t="str">
        <f xml:space="preserve"> IF(BYR_Override!F223 = 0, BYR!F223, BYR_Override!F223)</f>
        <v/>
      </c>
      <c r="G223" s="210">
        <f xml:space="preserve"> IF(BYR_Override!G223 = 0, BYR!G223, BYR_Override!G223)</f>
        <v>0.89494863545495895</v>
      </c>
    </row>
    <row r="224" spans="1:7">
      <c r="A224" t="str">
        <f>BYR!A224</f>
        <v>TMS</v>
      </c>
      <c r="B224" t="str">
        <f>BYR!B224</f>
        <v>C403_PR19PD016</v>
      </c>
      <c r="C224" t="str">
        <f>BYR!C224</f>
        <v>2019-20 RPI-CPIH wedge adjustment at 2017-18 FYA CPIH prices - WN</v>
      </c>
      <c r="D224" t="str">
        <f>BYR!D224</f>
        <v>£m</v>
      </c>
      <c r="E224" t="str">
        <f>BYR!E224</f>
        <v>Price Review 2019</v>
      </c>
      <c r="F224" s="210" t="str">
        <f xml:space="preserve"> IF(BYR_Override!F224 = 0, BYR!F224, BYR_Override!F224)</f>
        <v/>
      </c>
      <c r="G224" s="210">
        <f xml:space="preserve"> IF(BYR_Override!G224 = 0, BYR!G224, BYR_Override!G224)</f>
        <v>17.902329809213999</v>
      </c>
    </row>
    <row r="225" spans="1:7">
      <c r="A225" t="str">
        <f>BYR!A225</f>
        <v>TMS</v>
      </c>
      <c r="B225" t="str">
        <f>BYR!B225</f>
        <v>C412_PR19PD016</v>
      </c>
      <c r="C225" t="str">
        <f>BYR!C225</f>
        <v>2019-20 RPI-CPIH wedge adjustment at 2017-18 FYA CPIH prices - WWN</v>
      </c>
      <c r="D225" t="str">
        <f>BYR!D225</f>
        <v>£m</v>
      </c>
      <c r="E225" t="str">
        <f>BYR!E225</f>
        <v>Price Review 2019</v>
      </c>
      <c r="F225" s="210" t="str">
        <f xml:space="preserve"> IF(BYR_Override!F225 = 0, BYR!F225, BYR_Override!F225)</f>
        <v/>
      </c>
      <c r="G225" s="210">
        <f xml:space="preserve"> IF(BYR_Override!G225 = 0, BYR!G225, BYR_Override!G225)</f>
        <v>23.767918415354</v>
      </c>
    </row>
    <row r="226" spans="1:7">
      <c r="A226" t="str">
        <f>BYR!A226</f>
        <v>TMS</v>
      </c>
      <c r="B226" t="str">
        <f>BYR!B226</f>
        <v>C413_PR19PD016</v>
      </c>
      <c r="C226" t="str">
        <f>BYR!C226</f>
        <v>2019-20 RPI-CPIH wedge adjustment at 2017-18 FYA CPIH prices - BR</v>
      </c>
      <c r="D226" t="str">
        <f>BYR!D226</f>
        <v>£m</v>
      </c>
      <c r="E226" t="str">
        <f>BYR!E226</f>
        <v>Price Review 2019</v>
      </c>
      <c r="F226" s="210" t="str">
        <f xml:space="preserve"> IF(BYR_Override!F226 = 0, BYR!F226, BYR_Override!F226)</f>
        <v/>
      </c>
      <c r="G226" s="210">
        <f xml:space="preserve"> IF(BYR_Override!G226 = 0, BYR!G226, BYR_Override!G226)</f>
        <v>4.5754664316959897</v>
      </c>
    </row>
    <row r="227" spans="1:7">
      <c r="A227" t="str">
        <f>BYR!A227</f>
        <v>TMS</v>
      </c>
      <c r="B227" t="str">
        <f>BYR!B227</f>
        <v>C422_PR19PD016</v>
      </c>
      <c r="C227" t="str">
        <f>BYR!C227</f>
        <v>2019-20 RPI-CPIH wedge adjustment at 2017-18 FYA CPIH prices - Dummy</v>
      </c>
      <c r="D227" t="str">
        <f>BYR!D227</f>
        <v>£m</v>
      </c>
      <c r="E227" t="str">
        <f>BYR!E227</f>
        <v>Price Review 2019</v>
      </c>
      <c r="F227" s="210" t="str">
        <f xml:space="preserve"> IF(BYR_Override!F227 = 0, BYR!F227, BYR_Override!F227)</f>
        <v/>
      </c>
      <c r="G227" s="210">
        <f xml:space="preserve"> IF(BYR_Override!G227 = 0, BYR!G227, BYR_Override!G227)</f>
        <v>3.9501277857124801</v>
      </c>
    </row>
    <row r="228" spans="1:7">
      <c r="A228" t="str">
        <f>BYR!A228</f>
        <v>TMS</v>
      </c>
      <c r="B228" t="str">
        <f>BYR!B228</f>
        <v>C030_PR19PD016</v>
      </c>
      <c r="C228" t="str">
        <f>BYR!C228</f>
        <v>Water ~ Other adjustment to wholesale RCV - Difference at 2017-18 FYA CPIH deflated price base - BY Adjustment</v>
      </c>
      <c r="D228" t="str">
        <f>BYR!D228</f>
        <v>£m</v>
      </c>
      <c r="E228" t="str">
        <f>BYR!E228</f>
        <v>Price Review 2019</v>
      </c>
      <c r="F228" s="210">
        <f xml:space="preserve"> IF(BYR_Override!F228 = 0, BYR!F228, BYR_Override!F228)</f>
        <v>0</v>
      </c>
      <c r="G228" s="210" t="str">
        <f xml:space="preserve"> IF(BYR_Override!G228 = 0, BYR!G228, BYR_Override!G228)</f>
        <v/>
      </c>
    </row>
    <row r="229" spans="1:7">
      <c r="A229" t="str">
        <f>BYR!A229</f>
        <v>TMS</v>
      </c>
      <c r="B229" t="str">
        <f>BYR!B229</f>
        <v>C040_PR19PD016</v>
      </c>
      <c r="C229" t="str">
        <f>BYR!C229</f>
        <v>Wastewater ~ Other adjustment to wholesale RCV - BY Adjustment at 2017-18 FYA CPIH deflated price base</v>
      </c>
      <c r="D229" t="str">
        <f>BYR!D229</f>
        <v>£m</v>
      </c>
      <c r="E229" t="str">
        <f>BYR!E229</f>
        <v>Price Review 2019</v>
      </c>
      <c r="F229" s="210">
        <f xml:space="preserve"> IF(BYR_Override!F229 = 0, BYR!F229, BYR_Override!F229)</f>
        <v>-8.19846865290633</v>
      </c>
      <c r="G229" s="210" t="str">
        <f xml:space="preserve"> IF(BYR_Override!G229 = 0, BYR!G229, BYR_Override!G229)</f>
        <v/>
      </c>
    </row>
    <row r="230" spans="1:7">
      <c r="A230" t="str">
        <f>BYR!A230</f>
        <v>TMS</v>
      </c>
      <c r="B230" t="str">
        <f>BYR!B230</f>
        <v>C050_PR19PD016</v>
      </c>
      <c r="C230" t="str">
        <f>BYR!C230</f>
        <v>Dummy other RCV adjustment at 2017-18 FYA CPIH deflated price base - BY Adjustment</v>
      </c>
      <c r="D230" t="str">
        <f>BYR!D230</f>
        <v>£m</v>
      </c>
      <c r="E230" t="str">
        <f>BYR!E230</f>
        <v>Price Review 2019</v>
      </c>
      <c r="F230" s="210">
        <f xml:space="preserve"> IF(BYR_Override!F230 = 0, BYR!F230, BYR_Override!F230)</f>
        <v>0</v>
      </c>
      <c r="G230" s="210" t="str">
        <f xml:space="preserve"> IF(BYR_Override!G230 = 0, BYR!G230, BYR_Override!G230)</f>
        <v/>
      </c>
    </row>
    <row r="231" spans="1:7">
      <c r="A231" t="str">
        <f>BYR!A231</f>
        <v>TMS</v>
      </c>
      <c r="B231" t="str">
        <f>BYR!B231</f>
        <v>C_APP8022WR_PR19PD016</v>
      </c>
      <c r="C231" t="str">
        <f>BYR!C231</f>
        <v>Water resources IFRS16 RCV adjustment - BY Adjustment at 2017-18 FYA CPIH deflated price base</v>
      </c>
      <c r="D231" t="str">
        <f>BYR!D231</f>
        <v>£m</v>
      </c>
      <c r="E231" t="str">
        <f>BYR!E231</f>
        <v>Price Review 2019</v>
      </c>
      <c r="F231" s="210">
        <f xml:space="preserve"> IF(BYR_Override!F231 = 0, BYR!F231, BYR_Override!F231)</f>
        <v>0</v>
      </c>
      <c r="G231" s="210" t="str">
        <f xml:space="preserve"> IF(BYR_Override!G231 = 0, BYR!G231, BYR_Override!G231)</f>
        <v/>
      </c>
    </row>
    <row r="232" spans="1:7">
      <c r="A232" t="str">
        <f>BYR!A232</f>
        <v>TMS</v>
      </c>
      <c r="B232" t="str">
        <f>BYR!B232</f>
        <v>C_APP8022WN_PR19PD016</v>
      </c>
      <c r="C232" t="str">
        <f>BYR!C232</f>
        <v>Water network plus IFRS16 RCV adjustment - BY Adjustment at 2017-18 FYA CPIH deflated price base</v>
      </c>
      <c r="D232" t="str">
        <f>BYR!D232</f>
        <v>£m</v>
      </c>
      <c r="E232" t="str">
        <f>BYR!E232</f>
        <v>Price Review 2019</v>
      </c>
      <c r="F232" s="210">
        <f xml:space="preserve"> IF(BYR_Override!F232 = 0, BYR!F232, BYR_Override!F232)</f>
        <v>0</v>
      </c>
      <c r="G232" s="210" t="str">
        <f xml:space="preserve"> IF(BYR_Override!G232 = 0, BYR!G232, BYR_Override!G232)</f>
        <v/>
      </c>
    </row>
    <row r="233" spans="1:7">
      <c r="A233" t="str">
        <f>BYR!A233</f>
        <v>TMS</v>
      </c>
      <c r="B233" t="str">
        <f>BYR!B233</f>
        <v>C_APP8022WWN_PR19PD016</v>
      </c>
      <c r="C233" t="str">
        <f>BYR!C233</f>
        <v>Wastewater network plus IFRS16 RCV adjustment - BY Adjustment at 2017-18 FYA CPIH deflated price base</v>
      </c>
      <c r="D233" t="str">
        <f>BYR!D233</f>
        <v>£m</v>
      </c>
      <c r="E233" t="str">
        <f>BYR!E233</f>
        <v>Price Review 2019</v>
      </c>
      <c r="F233" s="210">
        <f xml:space="preserve"> IF(BYR_Override!F233 = 0, BYR!F233, BYR_Override!F233)</f>
        <v>0</v>
      </c>
      <c r="G233" s="210" t="str">
        <f xml:space="preserve"> IF(BYR_Override!G233 = 0, BYR!G233, BYR_Override!G233)</f>
        <v/>
      </c>
    </row>
    <row r="234" spans="1:7">
      <c r="A234" t="str">
        <f>BYR!A234</f>
        <v>TMS</v>
      </c>
      <c r="B234" t="str">
        <f>BYR!B234</f>
        <v>C_APP8022BIO_PR19PD016</v>
      </c>
      <c r="C234" t="str">
        <f>BYR!C234</f>
        <v>Bioresources IFRS16 RCV adjustment - BY Adjustment at 2017-18 FYA CPIH deflated price base</v>
      </c>
      <c r="D234" t="str">
        <f>BYR!D234</f>
        <v>£m</v>
      </c>
      <c r="E234" t="str">
        <f>BYR!E234</f>
        <v>Price Review 2019</v>
      </c>
      <c r="F234" s="210">
        <f xml:space="preserve"> IF(BYR_Override!F234 = 0, BYR!F234, BYR_Override!F234)</f>
        <v>0</v>
      </c>
      <c r="G234" s="210" t="str">
        <f xml:space="preserve"> IF(BYR_Override!G234 = 0, BYR!G234, BYR_Override!G234)</f>
        <v/>
      </c>
    </row>
    <row r="235" spans="1:7">
      <c r="A235" t="str">
        <f>BYR!A235</f>
        <v>TMS</v>
      </c>
      <c r="B235" t="str">
        <f>BYR!B235</f>
        <v>C_APP8022DMMY_PR19PD016</v>
      </c>
      <c r="C235" t="str">
        <f>BYR!C235</f>
        <v>Dummy IFRS16 RCV adjustment - BY adjustment at 2017-18 FYA CPIH deflated price base</v>
      </c>
      <c r="D235" t="str">
        <f>BYR!D235</f>
        <v>£m</v>
      </c>
      <c r="E235" t="str">
        <f>BYR!E235</f>
        <v>Price Review 2019</v>
      </c>
      <c r="F235" s="210">
        <f xml:space="preserve"> IF(BYR_Override!F235 = 0, BYR!F235, BYR_Override!F235)</f>
        <v>0</v>
      </c>
      <c r="G235" s="210" t="str">
        <f xml:space="preserve"> IF(BYR_Override!G235 = 0, BYR!G235, BYR_Override!G235)</f>
        <v/>
      </c>
    </row>
    <row r="236" spans="1:7">
      <c r="A236" t="str">
        <f>BYR!A236</f>
        <v>NWT</v>
      </c>
      <c r="B236" t="str">
        <f>BYR!B236</f>
        <v>C_APP27048_PR19PD016</v>
      </c>
      <c r="C236" t="str">
        <f>BYR!C236</f>
        <v>ODI end of period RCV adjustment ~ Water resources at 2017-18 FYA CPIH deflated price base - BY Adjustment</v>
      </c>
      <c r="D236" t="str">
        <f>BYR!D236</f>
        <v>£m</v>
      </c>
      <c r="E236" t="str">
        <f>BYR!E236</f>
        <v>Price Review 2019</v>
      </c>
      <c r="F236" s="210">
        <f xml:space="preserve"> IF(BYR_Override!F236 = 0, BYR!F236, BYR_Override!F236)</f>
        <v>0</v>
      </c>
      <c r="G236" s="210" t="str">
        <f xml:space="preserve"> IF(BYR_Override!G236 = 0, BYR!G236, BYR_Override!G236)</f>
        <v/>
      </c>
    </row>
    <row r="237" spans="1:7">
      <c r="A237" t="str">
        <f>BYR!A237</f>
        <v>NWT</v>
      </c>
      <c r="B237" t="str">
        <f>BYR!B237</f>
        <v>C_APP27049_PR19PD016</v>
      </c>
      <c r="C237" t="str">
        <f>BYR!C237</f>
        <v>ODI end of period RCV adjustment  ~ Water network plus at 2017-18 FYA CPIH deflated price base - BY Adjustment</v>
      </c>
      <c r="D237" t="str">
        <f>BYR!D237</f>
        <v>£m</v>
      </c>
      <c r="E237" t="str">
        <f>BYR!E237</f>
        <v>Price Review 2019</v>
      </c>
      <c r="F237" s="210">
        <f xml:space="preserve"> IF(BYR_Override!F237 = 0, BYR!F237, BYR_Override!F237)</f>
        <v>0</v>
      </c>
      <c r="G237" s="210" t="str">
        <f xml:space="preserve"> IF(BYR_Override!G237 = 0, BYR!G237, BYR_Override!G237)</f>
        <v/>
      </c>
    </row>
    <row r="238" spans="1:7">
      <c r="A238" t="str">
        <f>BYR!A238</f>
        <v>NWT</v>
      </c>
      <c r="B238" t="str">
        <f>BYR!B238</f>
        <v>C_APP27050_PR19PD016</v>
      </c>
      <c r="C238" t="str">
        <f>BYR!C238</f>
        <v>ODI end of period RCV adjustment ~ Wastewater network plus - BY Adjustment at 2017-18 FYA CPIH deflated price base</v>
      </c>
      <c r="D238" t="str">
        <f>BYR!D238</f>
        <v>£m</v>
      </c>
      <c r="E238" t="str">
        <f>BYR!E238</f>
        <v>Price Review 2019</v>
      </c>
      <c r="F238" s="210">
        <f xml:space="preserve"> IF(BYR_Override!F238 = 0, BYR!F238, BYR_Override!F238)</f>
        <v>-9.9932673400345902</v>
      </c>
      <c r="G238" s="210" t="str">
        <f xml:space="preserve"> IF(BYR_Override!G238 = 0, BYR!G238, BYR_Override!G238)</f>
        <v/>
      </c>
    </row>
    <row r="239" spans="1:7">
      <c r="A239" t="str">
        <f>BYR!A239</f>
        <v>NWT</v>
      </c>
      <c r="B239" t="str">
        <f>BYR!B239</f>
        <v>C_APP27051_PR19PD016</v>
      </c>
      <c r="C239" t="str">
        <f>BYR!C239</f>
        <v>ODI end of period RCV adjustment  ~ Thames Tideway at 2017-18 FYA CPIH deflated price base - BY Adjustment</v>
      </c>
      <c r="D239" t="str">
        <f>BYR!D239</f>
        <v>£m</v>
      </c>
      <c r="E239" t="str">
        <f>BYR!E239</f>
        <v>Price Review 2019</v>
      </c>
      <c r="F239" s="210">
        <f xml:space="preserve"> IF(BYR_Override!F239 = 0, BYR!F239, BYR_Override!F239)</f>
        <v>0</v>
      </c>
      <c r="G239" s="210" t="str">
        <f xml:space="preserve"> IF(BYR_Override!G239 = 0, BYR!G239, BYR_Override!G239)</f>
        <v/>
      </c>
    </row>
    <row r="240" spans="1:7">
      <c r="A240" t="str">
        <f>BYR!A240</f>
        <v>NWT</v>
      </c>
      <c r="B240" t="str">
        <f>BYR!B240</f>
        <v>C_WS15027_PR19PD016</v>
      </c>
      <c r="C240" t="str">
        <f>BYR!C240</f>
        <v>Water: Totex menu RCV adjustment at 2017-18 FYA CPIH deflated price base - BY Adjustment</v>
      </c>
      <c r="D240" t="str">
        <f>BYR!D240</f>
        <v>£m</v>
      </c>
      <c r="E240" t="str">
        <f>BYR!E240</f>
        <v>Price Review 2019</v>
      </c>
      <c r="F240" s="210">
        <f xml:space="preserve"> IF(BYR_Override!F240 = 0, BYR!F240, BYR_Override!F240)</f>
        <v>0.72277854479214998</v>
      </c>
      <c r="G240" s="210" t="str">
        <f xml:space="preserve"> IF(BYR_Override!G240 = 0, BYR!G240, BYR_Override!G240)</f>
        <v/>
      </c>
    </row>
    <row r="241" spans="1:7">
      <c r="A241" t="str">
        <f>BYR!A241</f>
        <v>NWT</v>
      </c>
      <c r="B241" t="str">
        <f>BYR!B241</f>
        <v>C_WWS15022_PR19PD016</v>
      </c>
      <c r="C241" t="str">
        <f>BYR!C241</f>
        <v>Wastewater: Totex menu RCV adjustment - BY adjustment at 2017-18 FYA CPIH deflated price base</v>
      </c>
      <c r="D241" t="str">
        <f>BYR!D241</f>
        <v>£m</v>
      </c>
      <c r="E241" t="str">
        <f>BYR!E241</f>
        <v>Price Review 2019</v>
      </c>
      <c r="F241" s="210">
        <f xml:space="preserve"> IF(BYR_Override!F241 = 0, BYR!F241, BYR_Override!F241)</f>
        <v>23.3195776440832</v>
      </c>
      <c r="G241" s="210" t="str">
        <f xml:space="preserve"> IF(BYR_Override!G241 = 0, BYR!G241, BYR_Override!G241)</f>
        <v/>
      </c>
    </row>
    <row r="242" spans="1:7">
      <c r="A242" t="str">
        <f>BYR!A242</f>
        <v>NWT</v>
      </c>
      <c r="B242" t="str">
        <f>BYR!B242</f>
        <v>C_WWS15022DMMY_PR19PD016</v>
      </c>
      <c r="C242" t="str">
        <f>BYR!C242</f>
        <v>Dummy ~ Totex menu RCV adjustment at 2017-18 FYA CPIH deflated price base - BY Adjustment</v>
      </c>
      <c r="D242" t="str">
        <f>BYR!D242</f>
        <v>£m</v>
      </c>
      <c r="E242" t="str">
        <f>BYR!E242</f>
        <v>Price Review 2019</v>
      </c>
      <c r="F242" s="210">
        <f xml:space="preserve"> IF(BYR_Override!F242 = 0, BYR!F242, BYR_Override!F242)</f>
        <v>0</v>
      </c>
      <c r="G242" s="210" t="str">
        <f xml:space="preserve"> IF(BYR_Override!G242 = 0, BYR!G242, BYR_Override!G242)</f>
        <v/>
      </c>
    </row>
    <row r="243" spans="1:7">
      <c r="A243" t="str">
        <f>BYR!A243</f>
        <v>NWT</v>
      </c>
      <c r="B243" t="str">
        <f>BYR!B243</f>
        <v>C_A7011W_PR19PD016</v>
      </c>
      <c r="C243" t="str">
        <f>BYR!C243</f>
        <v>Water ~ NPV effect of 50% of proceeds from disposals of interest in land at 2017-18 FYA CPIH deflated price base - BY Adjustment</v>
      </c>
      <c r="D243" t="str">
        <f>BYR!D243</f>
        <v>£m</v>
      </c>
      <c r="E243" t="str">
        <f>BYR!E243</f>
        <v>Price Review 2019</v>
      </c>
      <c r="F243" s="210">
        <f xml:space="preserve"> IF(BYR_Override!F243 = 0, BYR!F243, BYR_Override!F243)</f>
        <v>0.19606336672493899</v>
      </c>
      <c r="G243" s="210" t="str">
        <f xml:space="preserve"> IF(BYR_Override!G243 = 0, BYR!G243, BYR_Override!G243)</f>
        <v/>
      </c>
    </row>
    <row r="244" spans="1:7">
      <c r="A244" t="str">
        <f>BYR!A244</f>
        <v>NWT</v>
      </c>
      <c r="B244" t="str">
        <f>BYR!B244</f>
        <v>C_A7011WW_PR19PD016</v>
      </c>
      <c r="C244" t="str">
        <f>BYR!C244</f>
        <v>Wastewater ~ NPV effect of 50% of proceeds from disposals of interest in land - BY Adjustment at 2017-18 FYA CPIH deflated price base</v>
      </c>
      <c r="D244" t="str">
        <f>BYR!D244</f>
        <v>£m</v>
      </c>
      <c r="E244" t="str">
        <f>BYR!E244</f>
        <v>Price Review 2019</v>
      </c>
      <c r="F244" s="210">
        <f xml:space="preserve"> IF(BYR_Override!F244 = 0, BYR!F244, BYR_Override!F244)</f>
        <v>5.8334943655738103E-2</v>
      </c>
      <c r="G244" s="210" t="str">
        <f xml:space="preserve"> IF(BYR_Override!G244 = 0, BYR!G244, BYR_Override!G244)</f>
        <v/>
      </c>
    </row>
    <row r="245" spans="1:7">
      <c r="A245" t="str">
        <f>BYR!A245</f>
        <v>NWT</v>
      </c>
      <c r="B245" t="str">
        <f>BYR!B245</f>
        <v>C_A7011DMMY_PR19PD016</v>
      </c>
      <c r="C245" t="str">
        <f>BYR!C245</f>
        <v>Dummy: NPV effect of 100% of proceeds from disposals of interest in land at 2017-18 FYA CPIH deflated price base - BY Adjustment</v>
      </c>
      <c r="D245" t="str">
        <f>BYR!D245</f>
        <v>£m</v>
      </c>
      <c r="E245" t="str">
        <f>BYR!E245</f>
        <v>Price Review 2019</v>
      </c>
      <c r="F245" s="210">
        <f xml:space="preserve"> IF(BYR_Override!F245 = 0, BYR!F245, BYR_Override!F245)</f>
        <v>0</v>
      </c>
      <c r="G245" s="210" t="str">
        <f xml:space="preserve"> IF(BYR_Override!G245 = 0, BYR!G245, BYR_Override!G245)</f>
        <v/>
      </c>
    </row>
    <row r="246" spans="1:7">
      <c r="A246" t="str">
        <f>BYR!A246</f>
        <v>NWT</v>
      </c>
      <c r="B246" t="str">
        <f>BYR!B246</f>
        <v>C402_PR19PD016</v>
      </c>
      <c r="C246" t="str">
        <f>BYR!C246</f>
        <v>2019-20 RPI-CPIH wedge adjustment at 2017-18 FYA CPIH prices - WR</v>
      </c>
      <c r="D246" t="str">
        <f>BYR!D246</f>
        <v>£m</v>
      </c>
      <c r="E246" t="str">
        <f>BYR!E246</f>
        <v>Price Review 2019</v>
      </c>
      <c r="F246" s="210" t="str">
        <f xml:space="preserve"> IF(BYR_Override!F246 = 0, BYR!F246, BYR_Override!F246)</f>
        <v/>
      </c>
      <c r="G246" s="210">
        <f xml:space="preserve"> IF(BYR_Override!G246 = 0, BYR!G246, BYR_Override!G246)</f>
        <v>1.9537054362775601</v>
      </c>
    </row>
    <row r="247" spans="1:7">
      <c r="A247" t="str">
        <f>BYR!A247</f>
        <v>NWT</v>
      </c>
      <c r="B247" t="str">
        <f>BYR!B247</f>
        <v>C403_PR19PD016</v>
      </c>
      <c r="C247" t="str">
        <f>BYR!C247</f>
        <v>2019-20 RPI-CPIH wedge adjustment at 2017-18 FYA CPIH prices - WN</v>
      </c>
      <c r="D247" t="str">
        <f>BYR!D247</f>
        <v>£m</v>
      </c>
      <c r="E247" t="str">
        <f>BYR!E247</f>
        <v>Price Review 2019</v>
      </c>
      <c r="F247" s="210" t="str">
        <f xml:space="preserve"> IF(BYR_Override!F247 = 0, BYR!F247, BYR_Override!F247)</f>
        <v/>
      </c>
      <c r="G247" s="210">
        <f xml:space="preserve"> IF(BYR_Override!G247 = 0, BYR!G247, BYR_Override!G247)</f>
        <v>11.0709974722391</v>
      </c>
    </row>
    <row r="248" spans="1:7">
      <c r="A248" t="str">
        <f>BYR!A248</f>
        <v>NWT</v>
      </c>
      <c r="B248" t="str">
        <f>BYR!B248</f>
        <v>C412_PR19PD016</v>
      </c>
      <c r="C248" t="str">
        <f>BYR!C248</f>
        <v>2019-20 RPI-CPIH wedge adjustment at 2017-18 FYA CPIH prices - WWN</v>
      </c>
      <c r="D248" t="str">
        <f>BYR!D248</f>
        <v>£m</v>
      </c>
      <c r="E248" t="str">
        <f>BYR!E248</f>
        <v>Price Review 2019</v>
      </c>
      <c r="F248" s="210" t="str">
        <f xml:space="preserve"> IF(BYR_Override!F248 = 0, BYR!F248, BYR_Override!F248)</f>
        <v/>
      </c>
      <c r="G248" s="210">
        <f xml:space="preserve"> IF(BYR_Override!G248 = 0, BYR!G248, BYR_Override!G248)</f>
        <v>22.25056207247</v>
      </c>
    </row>
    <row r="249" spans="1:7">
      <c r="A249" t="str">
        <f>BYR!A249</f>
        <v>NWT</v>
      </c>
      <c r="B249" t="str">
        <f>BYR!B249</f>
        <v>C413_PR19PD016</v>
      </c>
      <c r="C249" t="str">
        <f>BYR!C249</f>
        <v>2019-20 RPI-CPIH wedge adjustment at 2017-18 FYA CPIH prices - BR</v>
      </c>
      <c r="D249" t="str">
        <f>BYR!D249</f>
        <v>£m</v>
      </c>
      <c r="E249" t="str">
        <f>BYR!E249</f>
        <v>Price Review 2019</v>
      </c>
      <c r="F249" s="210" t="str">
        <f xml:space="preserve"> IF(BYR_Override!F249 = 0, BYR!F249, BYR_Override!F249)</f>
        <v/>
      </c>
      <c r="G249" s="210">
        <f xml:space="preserve"> IF(BYR_Override!G249 = 0, BYR!G249, BYR_Override!G249)</f>
        <v>1.4138007333907601</v>
      </c>
    </row>
    <row r="250" spans="1:7">
      <c r="A250" t="str">
        <f>BYR!A250</f>
        <v>NWT</v>
      </c>
      <c r="B250" t="str">
        <f>BYR!B250</f>
        <v>C422_PR19PD016</v>
      </c>
      <c r="C250" t="str">
        <f>BYR!C250</f>
        <v>2019-20 RPI-CPIH wedge adjustment at 2017-18 FYA CPIH prices - Dummy</v>
      </c>
      <c r="D250" t="str">
        <f>BYR!D250</f>
        <v>£m</v>
      </c>
      <c r="E250" t="str">
        <f>BYR!E250</f>
        <v>Price Review 2019</v>
      </c>
      <c r="F250" s="210" t="str">
        <f xml:space="preserve"> IF(BYR_Override!F250 = 0, BYR!F250, BYR_Override!F250)</f>
        <v/>
      </c>
      <c r="G250" s="210">
        <f xml:space="preserve"> IF(BYR_Override!G250 = 0, BYR!G250, BYR_Override!G250)</f>
        <v>0</v>
      </c>
    </row>
    <row r="251" spans="1:7">
      <c r="A251" t="str">
        <f>BYR!A251</f>
        <v>NWT</v>
      </c>
      <c r="B251" t="str">
        <f>BYR!B251</f>
        <v>C030_PR19PD016</v>
      </c>
      <c r="C251" t="str">
        <f>BYR!C251</f>
        <v>Water ~ Other adjustment to wholesale RCV - Difference at 2017-18 FYA CPIH deflated price base - BY Adjustment</v>
      </c>
      <c r="D251" t="str">
        <f>BYR!D251</f>
        <v>£m</v>
      </c>
      <c r="E251" t="str">
        <f>BYR!E251</f>
        <v>Price Review 2019</v>
      </c>
      <c r="F251" s="210">
        <f xml:space="preserve"> IF(BYR_Override!F251 = 0, BYR!F251, BYR_Override!F251)</f>
        <v>0</v>
      </c>
      <c r="G251" s="210" t="str">
        <f xml:space="preserve"> IF(BYR_Override!G251 = 0, BYR!G251, BYR_Override!G251)</f>
        <v/>
      </c>
    </row>
    <row r="252" spans="1:7">
      <c r="A252" t="str">
        <f>BYR!A252</f>
        <v>NWT</v>
      </c>
      <c r="B252" t="str">
        <f>BYR!B252</f>
        <v>C040_PR19PD016</v>
      </c>
      <c r="C252" t="str">
        <f>BYR!C252</f>
        <v>Wastewater ~ Other adjustment to wholesale RCV - BY Adjustment at 2017-18 FYA CPIH deflated price base</v>
      </c>
      <c r="D252" t="str">
        <f>BYR!D252</f>
        <v>£m</v>
      </c>
      <c r="E252" t="str">
        <f>BYR!E252</f>
        <v>Price Review 2019</v>
      </c>
      <c r="F252" s="210">
        <f xml:space="preserve"> IF(BYR_Override!F252 = 0, BYR!F252, BYR_Override!F252)</f>
        <v>0</v>
      </c>
      <c r="G252" s="210" t="str">
        <f xml:space="preserve"> IF(BYR_Override!G252 = 0, BYR!G252, BYR_Override!G252)</f>
        <v/>
      </c>
    </row>
    <row r="253" spans="1:7">
      <c r="A253" t="str">
        <f>BYR!A253</f>
        <v>NWT</v>
      </c>
      <c r="B253" t="str">
        <f>BYR!B253</f>
        <v>C050_PR19PD016</v>
      </c>
      <c r="C253" t="str">
        <f>BYR!C253</f>
        <v>Dummy other RCV adjustment at 2017-18 FYA CPIH deflated price base - BY Adjustment</v>
      </c>
      <c r="D253" t="str">
        <f>BYR!D253</f>
        <v>£m</v>
      </c>
      <c r="E253" t="str">
        <f>BYR!E253</f>
        <v>Price Review 2019</v>
      </c>
      <c r="F253" s="210">
        <f xml:space="preserve"> IF(BYR_Override!F253 = 0, BYR!F253, BYR_Override!F253)</f>
        <v>0</v>
      </c>
      <c r="G253" s="210" t="str">
        <f xml:space="preserve"> IF(BYR_Override!G253 = 0, BYR!G253, BYR_Override!G253)</f>
        <v/>
      </c>
    </row>
    <row r="254" spans="1:7">
      <c r="A254" t="str">
        <f>BYR!A254</f>
        <v>NWT</v>
      </c>
      <c r="B254" t="str">
        <f>BYR!B254</f>
        <v>C_APP8022WR_PR19PD016</v>
      </c>
      <c r="C254" t="str">
        <f>BYR!C254</f>
        <v>Water resources IFRS16 RCV adjustment - BY Adjustment at 2017-18 FYA CPIH deflated price base</v>
      </c>
      <c r="D254" t="str">
        <f>BYR!D254</f>
        <v>£m</v>
      </c>
      <c r="E254" t="str">
        <f>BYR!E254</f>
        <v>Price Review 2019</v>
      </c>
      <c r="F254" s="210">
        <f xml:space="preserve"> IF(BYR_Override!F254 = 0, BYR!F254, BYR_Override!F254)</f>
        <v>0</v>
      </c>
      <c r="G254" s="210" t="str">
        <f xml:space="preserve"> IF(BYR_Override!G254 = 0, BYR!G254, BYR_Override!G254)</f>
        <v/>
      </c>
    </row>
    <row r="255" spans="1:7">
      <c r="A255" t="str">
        <f>BYR!A255</f>
        <v>NWT</v>
      </c>
      <c r="B255" t="str">
        <f>BYR!B255</f>
        <v>C_APP8022WN_PR19PD016</v>
      </c>
      <c r="C255" t="str">
        <f>BYR!C255</f>
        <v>Water network plus IFRS16 RCV adjustment - BY Adjustment at 2017-18 FYA CPIH deflated price base</v>
      </c>
      <c r="D255" t="str">
        <f>BYR!D255</f>
        <v>£m</v>
      </c>
      <c r="E255" t="str">
        <f>BYR!E255</f>
        <v>Price Review 2019</v>
      </c>
      <c r="F255" s="210">
        <f xml:space="preserve"> IF(BYR_Override!F255 = 0, BYR!F255, BYR_Override!F255)</f>
        <v>0</v>
      </c>
      <c r="G255" s="210" t="str">
        <f xml:space="preserve"> IF(BYR_Override!G255 = 0, BYR!G255, BYR_Override!G255)</f>
        <v/>
      </c>
    </row>
    <row r="256" spans="1:7">
      <c r="A256" t="str">
        <f>BYR!A256</f>
        <v>NWT</v>
      </c>
      <c r="B256" t="str">
        <f>BYR!B256</f>
        <v>C_APP8022WWN_PR19PD016</v>
      </c>
      <c r="C256" t="str">
        <f>BYR!C256</f>
        <v>Wastewater network plus IFRS16 RCV adjustment - BY Adjustment at 2017-18 FYA CPIH deflated price base</v>
      </c>
      <c r="D256" t="str">
        <f>BYR!D256</f>
        <v>£m</v>
      </c>
      <c r="E256" t="str">
        <f>BYR!E256</f>
        <v>Price Review 2019</v>
      </c>
      <c r="F256" s="210">
        <f xml:space="preserve"> IF(BYR_Override!F256 = 0, BYR!F256, BYR_Override!F256)</f>
        <v>0</v>
      </c>
      <c r="G256" s="210" t="str">
        <f xml:space="preserve"> IF(BYR_Override!G256 = 0, BYR!G256, BYR_Override!G256)</f>
        <v/>
      </c>
    </row>
    <row r="257" spans="1:7">
      <c r="A257" t="str">
        <f>BYR!A257</f>
        <v>NWT</v>
      </c>
      <c r="B257" t="str">
        <f>BYR!B257</f>
        <v>C_APP8022BIO_PR19PD016</v>
      </c>
      <c r="C257" t="str">
        <f>BYR!C257</f>
        <v>Bioresources IFRS16 RCV adjustment - BY Adjustment at 2017-18 FYA CPIH deflated price base</v>
      </c>
      <c r="D257" t="str">
        <f>BYR!D257</f>
        <v>£m</v>
      </c>
      <c r="E257" t="str">
        <f>BYR!E257</f>
        <v>Price Review 2019</v>
      </c>
      <c r="F257" s="210">
        <f xml:space="preserve"> IF(BYR_Override!F257 = 0, BYR!F257, BYR_Override!F257)</f>
        <v>0</v>
      </c>
      <c r="G257" s="210" t="str">
        <f xml:space="preserve"> IF(BYR_Override!G257 = 0, BYR!G257, BYR_Override!G257)</f>
        <v/>
      </c>
    </row>
    <row r="258" spans="1:7">
      <c r="A258" t="str">
        <f>BYR!A258</f>
        <v>NWT</v>
      </c>
      <c r="B258" t="str">
        <f>BYR!B258</f>
        <v>C_APP8022DMMY_PR19PD016</v>
      </c>
      <c r="C258" t="str">
        <f>BYR!C258</f>
        <v>Dummy IFRS16 RCV adjustment - BY adjustment at 2017-18 FYA CPIH deflated price base</v>
      </c>
      <c r="D258" t="str">
        <f>BYR!D258</f>
        <v>£m</v>
      </c>
      <c r="E258" t="str">
        <f>BYR!E258</f>
        <v>Price Review 2019</v>
      </c>
      <c r="F258" s="210">
        <f xml:space="preserve"> IF(BYR_Override!F258 = 0, BYR!F258, BYR_Override!F258)</f>
        <v>0</v>
      </c>
      <c r="G258" s="210" t="str">
        <f xml:space="preserve"> IF(BYR_Override!G258 = 0, BYR!G258, BYR_Override!G258)</f>
        <v/>
      </c>
    </row>
    <row r="259" spans="1:7">
      <c r="A259" t="str">
        <f>BYR!A259</f>
        <v>WSX</v>
      </c>
      <c r="B259" t="str">
        <f>BYR!B259</f>
        <v>C_APP27048_PR19PD016</v>
      </c>
      <c r="C259" t="str">
        <f>BYR!C259</f>
        <v>ODI end of period RCV adjustment ~ Water resources at 2017-18 FYA CPIH deflated price base - BY Adjustment</v>
      </c>
      <c r="D259" t="str">
        <f>BYR!D259</f>
        <v>£m</v>
      </c>
      <c r="E259" t="str">
        <f>BYR!E259</f>
        <v>Price Review 2019</v>
      </c>
      <c r="F259" s="210">
        <f xml:space="preserve"> IF(BYR_Override!F259 = 0, BYR!F259, BYR_Override!F259)</f>
        <v>0</v>
      </c>
      <c r="G259" s="210" t="str">
        <f xml:space="preserve"> IF(BYR_Override!G259 = 0, BYR!G259, BYR_Override!G259)</f>
        <v/>
      </c>
    </row>
    <row r="260" spans="1:7">
      <c r="A260" t="str">
        <f>BYR!A260</f>
        <v>WSX</v>
      </c>
      <c r="B260" t="str">
        <f>BYR!B260</f>
        <v>C_APP27049_PR19PD016</v>
      </c>
      <c r="C260" t="str">
        <f>BYR!C260</f>
        <v>ODI end of period RCV adjustment  ~ Water network plus at 2017-18 FYA CPIH deflated price base - BY Adjustment</v>
      </c>
      <c r="D260" t="str">
        <f>BYR!D260</f>
        <v>£m</v>
      </c>
      <c r="E260" t="str">
        <f>BYR!E260</f>
        <v>Price Review 2019</v>
      </c>
      <c r="F260" s="210">
        <f xml:space="preserve"> IF(BYR_Override!F260 = 0, BYR!F260, BYR_Override!F260)</f>
        <v>0</v>
      </c>
      <c r="G260" s="210" t="str">
        <f xml:space="preserve"> IF(BYR_Override!G260 = 0, BYR!G260, BYR_Override!G260)</f>
        <v/>
      </c>
    </row>
    <row r="261" spans="1:7">
      <c r="A261" t="str">
        <f>BYR!A261</f>
        <v>WSX</v>
      </c>
      <c r="B261" t="str">
        <f>BYR!B261</f>
        <v>C_APP27050_PR19PD016</v>
      </c>
      <c r="C261" t="str">
        <f>BYR!C261</f>
        <v>ODI end of period RCV adjustment ~ Wastewater network plus - BY Adjustment at 2017-18 FYA CPIH deflated price base</v>
      </c>
      <c r="D261" t="str">
        <f>BYR!D261</f>
        <v>£m</v>
      </c>
      <c r="E261" t="str">
        <f>BYR!E261</f>
        <v>Price Review 2019</v>
      </c>
      <c r="F261" s="210">
        <f xml:space="preserve"> IF(BYR_Override!F261 = 0, BYR!F261, BYR_Override!F261)</f>
        <v>0</v>
      </c>
      <c r="G261" s="210" t="str">
        <f xml:space="preserve"> IF(BYR_Override!G261 = 0, BYR!G261, BYR_Override!G261)</f>
        <v/>
      </c>
    </row>
    <row r="262" spans="1:7">
      <c r="A262" t="str">
        <f>BYR!A262</f>
        <v>WSX</v>
      </c>
      <c r="B262" t="str">
        <f>BYR!B262</f>
        <v>C_APP27051_PR19PD016</v>
      </c>
      <c r="C262" t="str">
        <f>BYR!C262</f>
        <v>ODI end of period RCV adjustment  ~ Thames Tideway at 2017-18 FYA CPIH deflated price base - BY Adjustment</v>
      </c>
      <c r="D262" t="str">
        <f>BYR!D262</f>
        <v>£m</v>
      </c>
      <c r="E262" t="str">
        <f>BYR!E262</f>
        <v>Price Review 2019</v>
      </c>
      <c r="F262" s="210">
        <f xml:space="preserve"> IF(BYR_Override!F262 = 0, BYR!F262, BYR_Override!F262)</f>
        <v>0</v>
      </c>
      <c r="G262" s="210" t="str">
        <f xml:space="preserve"> IF(BYR_Override!G262 = 0, BYR!G262, BYR_Override!G262)</f>
        <v/>
      </c>
    </row>
    <row r="263" spans="1:7">
      <c r="A263" t="str">
        <f>BYR!A263</f>
        <v>WSX</v>
      </c>
      <c r="B263" t="str">
        <f>BYR!B263</f>
        <v>C_WS15027_PR19PD016</v>
      </c>
      <c r="C263" t="str">
        <f>BYR!C263</f>
        <v>Water: Totex menu RCV adjustment at 2017-18 FYA CPIH deflated price base - BY Adjustment</v>
      </c>
      <c r="D263" t="str">
        <f>BYR!D263</f>
        <v>£m</v>
      </c>
      <c r="E263" t="str">
        <f>BYR!E263</f>
        <v>Price Review 2019</v>
      </c>
      <c r="F263" s="210">
        <f xml:space="preserve"> IF(BYR_Override!F263 = 0, BYR!F263, BYR_Override!F263)</f>
        <v>1.2364001135879299</v>
      </c>
      <c r="G263" s="210" t="str">
        <f xml:space="preserve"> IF(BYR_Override!G263 = 0, BYR!G263, BYR_Override!G263)</f>
        <v/>
      </c>
    </row>
    <row r="264" spans="1:7">
      <c r="A264" t="str">
        <f>BYR!A264</f>
        <v>WSX</v>
      </c>
      <c r="B264" t="str">
        <f>BYR!B264</f>
        <v>C_WWS15022_PR19PD016</v>
      </c>
      <c r="C264" t="str">
        <f>BYR!C264</f>
        <v>Wastewater: Totex menu RCV adjustment - BY adjustment at 2017-18 FYA CPIH deflated price base</v>
      </c>
      <c r="D264" t="str">
        <f>BYR!D264</f>
        <v>£m</v>
      </c>
      <c r="E264" t="str">
        <f>BYR!E264</f>
        <v>Price Review 2019</v>
      </c>
      <c r="F264" s="210">
        <f xml:space="preserve"> IF(BYR_Override!F264 = 0, BYR!F264, BYR_Override!F264)</f>
        <v>4.8998243397048196</v>
      </c>
      <c r="G264" s="210" t="str">
        <f xml:space="preserve"> IF(BYR_Override!G264 = 0, BYR!G264, BYR_Override!G264)</f>
        <v/>
      </c>
    </row>
    <row r="265" spans="1:7">
      <c r="A265" t="str">
        <f>BYR!A265</f>
        <v>WSX</v>
      </c>
      <c r="B265" t="str">
        <f>BYR!B265</f>
        <v>C_WWS15022DMMY_PR19PD016</v>
      </c>
      <c r="C265" t="str">
        <f>BYR!C265</f>
        <v>Dummy ~ Totex menu RCV adjustment at 2017-18 FYA CPIH deflated price base - BY Adjustment</v>
      </c>
      <c r="D265" t="str">
        <f>BYR!D265</f>
        <v>£m</v>
      </c>
      <c r="E265" t="str">
        <f>BYR!E265</f>
        <v>Price Review 2019</v>
      </c>
      <c r="F265" s="210">
        <f xml:space="preserve"> IF(BYR_Override!F265 = 0, BYR!F265, BYR_Override!F265)</f>
        <v>0</v>
      </c>
      <c r="G265" s="210" t="str">
        <f xml:space="preserve"> IF(BYR_Override!G265 = 0, BYR!G265, BYR_Override!G265)</f>
        <v/>
      </c>
    </row>
    <row r="266" spans="1:7">
      <c r="A266" t="str">
        <f>BYR!A266</f>
        <v>WSX</v>
      </c>
      <c r="B266" t="str">
        <f>BYR!B266</f>
        <v>C_A7011W_PR19PD016</v>
      </c>
      <c r="C266" t="str">
        <f>BYR!C266</f>
        <v>Water ~ NPV effect of 50% of proceeds from disposals of interest in land at 2017-18 FYA CPIH deflated price base - BY Adjustment</v>
      </c>
      <c r="D266" t="str">
        <f>BYR!D266</f>
        <v>£m</v>
      </c>
      <c r="E266" t="str">
        <f>BYR!E266</f>
        <v>Price Review 2019</v>
      </c>
      <c r="F266" s="210">
        <f xml:space="preserve"> IF(BYR_Override!F266 = 0, BYR!F266, BYR_Override!F266)</f>
        <v>0.73521481923475096</v>
      </c>
      <c r="G266" s="210" t="str">
        <f xml:space="preserve"> IF(BYR_Override!G266 = 0, BYR!G266, BYR_Override!G266)</f>
        <v/>
      </c>
    </row>
    <row r="267" spans="1:7">
      <c r="A267" t="str">
        <f>BYR!A267</f>
        <v>WSX</v>
      </c>
      <c r="B267" t="str">
        <f>BYR!B267</f>
        <v>C_A7011WW_PR19PD016</v>
      </c>
      <c r="C267" t="str">
        <f>BYR!C267</f>
        <v>Wastewater ~ NPV effect of 50% of proceeds from disposals of interest in land - BY Adjustment at 2017-18 FYA CPIH deflated price base</v>
      </c>
      <c r="D267" t="str">
        <f>BYR!D267</f>
        <v>£m</v>
      </c>
      <c r="E267" t="str">
        <f>BYR!E267</f>
        <v>Price Review 2019</v>
      </c>
      <c r="F267" s="210">
        <f xml:space="preserve"> IF(BYR_Override!F267 = 0, BYR!F267, BYR_Override!F267)</f>
        <v>-1.2763224455084E-2</v>
      </c>
      <c r="G267" s="210" t="str">
        <f xml:space="preserve"> IF(BYR_Override!G267 = 0, BYR!G267, BYR_Override!G267)</f>
        <v/>
      </c>
    </row>
    <row r="268" spans="1:7">
      <c r="A268" t="str">
        <f>BYR!A268</f>
        <v>WSX</v>
      </c>
      <c r="B268" t="str">
        <f>BYR!B268</f>
        <v>C_A7011DMMY_PR19PD016</v>
      </c>
      <c r="C268" t="str">
        <f>BYR!C268</f>
        <v>Dummy: NPV effect of 100% of proceeds from disposals of interest in land at 2017-18 FYA CPIH deflated price base - BY Adjustment</v>
      </c>
      <c r="D268" t="str">
        <f>BYR!D268</f>
        <v>£m</v>
      </c>
      <c r="E268" t="str">
        <f>BYR!E268</f>
        <v>Price Review 2019</v>
      </c>
      <c r="F268" s="210">
        <f xml:space="preserve"> IF(BYR_Override!F268 = 0, BYR!F268, BYR_Override!F268)</f>
        <v>0</v>
      </c>
      <c r="G268" s="210" t="str">
        <f xml:space="preserve"> IF(BYR_Override!G268 = 0, BYR!G268, BYR_Override!G268)</f>
        <v/>
      </c>
    </row>
    <row r="269" spans="1:7">
      <c r="A269" t="str">
        <f>BYR!A269</f>
        <v>WSX</v>
      </c>
      <c r="B269" t="str">
        <f>BYR!B269</f>
        <v>C402_PR19PD016</v>
      </c>
      <c r="C269" t="str">
        <f>BYR!C269</f>
        <v>2019-20 RPI-CPIH wedge adjustment at 2017-18 FYA CPIH prices - WR</v>
      </c>
      <c r="D269" t="str">
        <f>BYR!D269</f>
        <v>£m</v>
      </c>
      <c r="E269" t="str">
        <f>BYR!E269</f>
        <v>Price Review 2019</v>
      </c>
      <c r="F269" s="210" t="str">
        <f xml:space="preserve"> IF(BYR_Override!F269 = 0, BYR!F269, BYR_Override!F269)</f>
        <v/>
      </c>
      <c r="G269" s="210">
        <f xml:space="preserve"> IF(BYR_Override!G269 = 0, BYR!G269, BYR_Override!G269)</f>
        <v>9.1561274743600499E-2</v>
      </c>
    </row>
    <row r="270" spans="1:7">
      <c r="A270" t="str">
        <f>BYR!A270</f>
        <v>WSX</v>
      </c>
      <c r="B270" t="str">
        <f>BYR!B270</f>
        <v>C403_PR19PD016</v>
      </c>
      <c r="C270" t="str">
        <f>BYR!C270</f>
        <v>2019-20 RPI-CPIH wedge adjustment at 2017-18 FYA CPIH prices - WN</v>
      </c>
      <c r="D270" t="str">
        <f>BYR!D270</f>
        <v>£m</v>
      </c>
      <c r="E270" t="str">
        <f>BYR!E270</f>
        <v>Price Review 2019</v>
      </c>
      <c r="F270" s="210" t="str">
        <f xml:space="preserve"> IF(BYR_Override!F270 = 0, BYR!F270, BYR_Override!F270)</f>
        <v/>
      </c>
      <c r="G270" s="210">
        <f xml:space="preserve"> IF(BYR_Override!G270 = 0, BYR!G270, BYR_Override!G270)</f>
        <v>1.44642565542458</v>
      </c>
    </row>
    <row r="271" spans="1:7">
      <c r="A271" t="str">
        <f>BYR!A271</f>
        <v>WSX</v>
      </c>
      <c r="B271" t="str">
        <f>BYR!B271</f>
        <v>C412_PR19PD016</v>
      </c>
      <c r="C271" t="str">
        <f>BYR!C271</f>
        <v>2019-20 RPI-CPIH wedge adjustment at 2017-18 FYA CPIH prices - WWN</v>
      </c>
      <c r="D271" t="str">
        <f>BYR!D271</f>
        <v>£m</v>
      </c>
      <c r="E271" t="str">
        <f>BYR!E271</f>
        <v>Price Review 2019</v>
      </c>
      <c r="F271" s="210" t="str">
        <f xml:space="preserve"> IF(BYR_Override!F271 = 0, BYR!F271, BYR_Override!F271)</f>
        <v/>
      </c>
      <c r="G271" s="210">
        <f xml:space="preserve"> IF(BYR_Override!G271 = 0, BYR!G271, BYR_Override!G271)</f>
        <v>2.57111130469695</v>
      </c>
    </row>
    <row r="272" spans="1:7">
      <c r="A272" t="str">
        <f>BYR!A272</f>
        <v>WSX</v>
      </c>
      <c r="B272" t="str">
        <f>BYR!B272</f>
        <v>C413_PR19PD016</v>
      </c>
      <c r="C272" t="str">
        <f>BYR!C272</f>
        <v>2019-20 RPI-CPIH wedge adjustment at 2017-18 FYA CPIH prices - BR</v>
      </c>
      <c r="D272" t="str">
        <f>BYR!D272</f>
        <v>£m</v>
      </c>
      <c r="E272" t="str">
        <f>BYR!E272</f>
        <v>Price Review 2019</v>
      </c>
      <c r="F272" s="210" t="str">
        <f xml:space="preserve"> IF(BYR_Override!F272 = 0, BYR!F272, BYR_Override!F272)</f>
        <v/>
      </c>
      <c r="G272" s="210">
        <f xml:space="preserve"> IF(BYR_Override!G272 = 0, BYR!G272, BYR_Override!G272)</f>
        <v>0.15939979606368099</v>
      </c>
    </row>
    <row r="273" spans="1:7">
      <c r="A273" t="str">
        <f>BYR!A273</f>
        <v>WSX</v>
      </c>
      <c r="B273" t="str">
        <f>BYR!B273</f>
        <v>C422_PR19PD016</v>
      </c>
      <c r="C273" t="str">
        <f>BYR!C273</f>
        <v>2019-20 RPI-CPIH wedge adjustment at 2017-18 FYA CPIH prices - Dummy</v>
      </c>
      <c r="D273" t="str">
        <f>BYR!D273</f>
        <v>£m</v>
      </c>
      <c r="E273" t="str">
        <f>BYR!E273</f>
        <v>Price Review 2019</v>
      </c>
      <c r="F273" s="210" t="str">
        <f xml:space="preserve"> IF(BYR_Override!F273 = 0, BYR!F273, BYR_Override!F273)</f>
        <v/>
      </c>
      <c r="G273" s="210">
        <f xml:space="preserve"> IF(BYR_Override!G273 = 0, BYR!G273, BYR_Override!G273)</f>
        <v>0</v>
      </c>
    </row>
    <row r="274" spans="1:7">
      <c r="A274" t="str">
        <f>BYR!A274</f>
        <v>WSX</v>
      </c>
      <c r="B274" t="str">
        <f>BYR!B274</f>
        <v>C030_PR19PD016</v>
      </c>
      <c r="C274" t="str">
        <f>BYR!C274</f>
        <v>Water ~ Other adjustment to wholesale RCV - Difference at 2017-18 FYA CPIH deflated price base - BY Adjustment</v>
      </c>
      <c r="D274" t="str">
        <f>BYR!D274</f>
        <v>£m</v>
      </c>
      <c r="E274" t="str">
        <f>BYR!E274</f>
        <v>Price Review 2019</v>
      </c>
      <c r="F274" s="210">
        <f xml:space="preserve"> IF(BYR_Override!F274 = 0, BYR!F274, BYR_Override!F274)</f>
        <v>0</v>
      </c>
      <c r="G274" s="210" t="str">
        <f xml:space="preserve"> IF(BYR_Override!G274 = 0, BYR!G274, BYR_Override!G274)</f>
        <v/>
      </c>
    </row>
    <row r="275" spans="1:7">
      <c r="A275" t="str">
        <f>BYR!A275</f>
        <v>WSX</v>
      </c>
      <c r="B275" t="str">
        <f>BYR!B275</f>
        <v>C040_PR19PD016</v>
      </c>
      <c r="C275" t="str">
        <f>BYR!C275</f>
        <v>Wastewater ~ Other adjustment to wholesale RCV - BY Adjustment at 2017-18 FYA CPIH deflated price base</v>
      </c>
      <c r="D275" t="str">
        <f>BYR!D275</f>
        <v>£m</v>
      </c>
      <c r="E275" t="str">
        <f>BYR!E275</f>
        <v>Price Review 2019</v>
      </c>
      <c r="F275" s="210">
        <f xml:space="preserve"> IF(BYR_Override!F275 = 0, BYR!F275, BYR_Override!F275)</f>
        <v>0</v>
      </c>
      <c r="G275" s="210" t="str">
        <f xml:space="preserve"> IF(BYR_Override!G275 = 0, BYR!G275, BYR_Override!G275)</f>
        <v/>
      </c>
    </row>
    <row r="276" spans="1:7">
      <c r="A276" t="str">
        <f>BYR!A276</f>
        <v>WSX</v>
      </c>
      <c r="B276" t="str">
        <f>BYR!B276</f>
        <v>C050_PR19PD016</v>
      </c>
      <c r="C276" t="str">
        <f>BYR!C276</f>
        <v>Dummy other RCV adjustment at 2017-18 FYA CPIH deflated price base - BY Adjustment</v>
      </c>
      <c r="D276" t="str">
        <f>BYR!D276</f>
        <v>£m</v>
      </c>
      <c r="E276" t="str">
        <f>BYR!E276</f>
        <v>Price Review 2019</v>
      </c>
      <c r="F276" s="210">
        <f xml:space="preserve"> IF(BYR_Override!F276 = 0, BYR!F276, BYR_Override!F276)</f>
        <v>0</v>
      </c>
      <c r="G276" s="210" t="str">
        <f xml:space="preserve"> IF(BYR_Override!G276 = 0, BYR!G276, BYR_Override!G276)</f>
        <v/>
      </c>
    </row>
    <row r="277" spans="1:7">
      <c r="A277" t="str">
        <f>BYR!A277</f>
        <v>WSX</v>
      </c>
      <c r="B277" t="str">
        <f>BYR!B277</f>
        <v>C_APP8022WR_PR19PD016</v>
      </c>
      <c r="C277" t="str">
        <f>BYR!C277</f>
        <v>Water resources IFRS16 RCV adjustment - BY Adjustment at 2017-18 FYA CPIH deflated price base</v>
      </c>
      <c r="D277" t="str">
        <f>BYR!D277</f>
        <v>£m</v>
      </c>
      <c r="E277" t="str">
        <f>BYR!E277</f>
        <v>Price Review 2019</v>
      </c>
      <c r="F277" s="210">
        <f xml:space="preserve"> IF(BYR_Override!F277 = 0, BYR!F277, BYR_Override!F277)</f>
        <v>0</v>
      </c>
      <c r="G277" s="210" t="str">
        <f xml:space="preserve"> IF(BYR_Override!G277 = 0, BYR!G277, BYR_Override!G277)</f>
        <v/>
      </c>
    </row>
    <row r="278" spans="1:7">
      <c r="A278" t="str">
        <f>BYR!A278</f>
        <v>WSX</v>
      </c>
      <c r="B278" t="str">
        <f>BYR!B278</f>
        <v>C_APP8022WN_PR19PD016</v>
      </c>
      <c r="C278" t="str">
        <f>BYR!C278</f>
        <v>Water network plus IFRS16 RCV adjustment - BY Adjustment at 2017-18 FYA CPIH deflated price base</v>
      </c>
      <c r="D278" t="str">
        <f>BYR!D278</f>
        <v>£m</v>
      </c>
      <c r="E278" t="str">
        <f>BYR!E278</f>
        <v>Price Review 2019</v>
      </c>
      <c r="F278" s="210">
        <f xml:space="preserve"> IF(BYR_Override!F278 = 0, BYR!F278, BYR_Override!F278)</f>
        <v>0</v>
      </c>
      <c r="G278" s="210" t="str">
        <f xml:space="preserve"> IF(BYR_Override!G278 = 0, BYR!G278, BYR_Override!G278)</f>
        <v/>
      </c>
    </row>
    <row r="279" spans="1:7">
      <c r="A279" t="str">
        <f>BYR!A279</f>
        <v>WSX</v>
      </c>
      <c r="B279" t="str">
        <f>BYR!B279</f>
        <v>C_APP8022WWN_PR19PD016</v>
      </c>
      <c r="C279" t="str">
        <f>BYR!C279</f>
        <v>Wastewater network plus IFRS16 RCV adjustment - BY Adjustment at 2017-18 FYA CPIH deflated price base</v>
      </c>
      <c r="D279" t="str">
        <f>BYR!D279</f>
        <v>£m</v>
      </c>
      <c r="E279" t="str">
        <f>BYR!E279</f>
        <v>Price Review 2019</v>
      </c>
      <c r="F279" s="210">
        <f xml:space="preserve"> IF(BYR_Override!F279 = 0, BYR!F279, BYR_Override!F279)</f>
        <v>0</v>
      </c>
      <c r="G279" s="210" t="str">
        <f xml:space="preserve"> IF(BYR_Override!G279 = 0, BYR!G279, BYR_Override!G279)</f>
        <v/>
      </c>
    </row>
    <row r="280" spans="1:7">
      <c r="A280" t="str">
        <f>BYR!A280</f>
        <v>WSX</v>
      </c>
      <c r="B280" t="str">
        <f>BYR!B280</f>
        <v>C_APP8022BIO_PR19PD016</v>
      </c>
      <c r="C280" t="str">
        <f>BYR!C280</f>
        <v>Bioresources IFRS16 RCV adjustment - BY Adjustment at 2017-18 FYA CPIH deflated price base</v>
      </c>
      <c r="D280" t="str">
        <f>BYR!D280</f>
        <v>£m</v>
      </c>
      <c r="E280" t="str">
        <f>BYR!E280</f>
        <v>Price Review 2019</v>
      </c>
      <c r="F280" s="210">
        <f xml:space="preserve"> IF(BYR_Override!F280 = 0, BYR!F280, BYR_Override!F280)</f>
        <v>0</v>
      </c>
      <c r="G280" s="210" t="str">
        <f xml:space="preserve"> IF(BYR_Override!G280 = 0, BYR!G280, BYR_Override!G280)</f>
        <v/>
      </c>
    </row>
    <row r="281" spans="1:7">
      <c r="A281" t="str">
        <f>BYR!A281</f>
        <v>WSX</v>
      </c>
      <c r="B281" t="str">
        <f>BYR!B281</f>
        <v>C_APP8022DMMY_PR19PD016</v>
      </c>
      <c r="C281" t="str">
        <f>BYR!C281</f>
        <v>Dummy IFRS16 RCV adjustment - BY adjustment at 2017-18 FYA CPIH deflated price base</v>
      </c>
      <c r="D281" t="str">
        <f>BYR!D281</f>
        <v>£m</v>
      </c>
      <c r="E281" t="str">
        <f>BYR!E281</f>
        <v>Price Review 2019</v>
      </c>
      <c r="F281" s="210">
        <f xml:space="preserve"> IF(BYR_Override!F281 = 0, BYR!F281, BYR_Override!F281)</f>
        <v>0</v>
      </c>
      <c r="G281" s="210" t="str">
        <f xml:space="preserve"> IF(BYR_Override!G281 = 0, BYR!G281, BYR_Override!G281)</f>
        <v/>
      </c>
    </row>
    <row r="282" spans="1:7">
      <c r="A282" t="str">
        <f>BYR!A282</f>
        <v>YKY</v>
      </c>
      <c r="B282" t="str">
        <f>BYR!B282</f>
        <v>C_APP27048_PR19PD016</v>
      </c>
      <c r="C282" t="str">
        <f>BYR!C282</f>
        <v>ODI end of period RCV adjustment ~ Water resources at 2017-18 FYA CPIH deflated price base - BY Adjustment</v>
      </c>
      <c r="D282" t="str">
        <f>BYR!D282</f>
        <v>£m</v>
      </c>
      <c r="E282" t="str">
        <f>BYR!E282</f>
        <v>Price Review 2019</v>
      </c>
      <c r="F282" s="210">
        <f xml:space="preserve"> IF(BYR_Override!F282 = 0, BYR!F282, BYR_Override!F282)</f>
        <v>0</v>
      </c>
      <c r="G282" s="210" t="str">
        <f xml:space="preserve"> IF(BYR_Override!G282 = 0, BYR!G282, BYR_Override!G282)</f>
        <v/>
      </c>
    </row>
    <row r="283" spans="1:7">
      <c r="A283" t="str">
        <f>BYR!A283</f>
        <v>YKY</v>
      </c>
      <c r="B283" t="str">
        <f>BYR!B283</f>
        <v>C_APP27049_PR19PD016</v>
      </c>
      <c r="C283" t="str">
        <f>BYR!C283</f>
        <v>ODI end of period RCV adjustment  ~ Water network plus at 2017-18 FYA CPIH deflated price base - BY Adjustment</v>
      </c>
      <c r="D283" t="str">
        <f>BYR!D283</f>
        <v>£m</v>
      </c>
      <c r="E283" t="str">
        <f>BYR!E283</f>
        <v>Price Review 2019</v>
      </c>
      <c r="F283" s="210">
        <f xml:space="preserve"> IF(BYR_Override!F283 = 0, BYR!F283, BYR_Override!F283)</f>
        <v>3.2633136064532602</v>
      </c>
      <c r="G283" s="210" t="str">
        <f xml:space="preserve"> IF(BYR_Override!G283 = 0, BYR!G283, BYR_Override!G283)</f>
        <v/>
      </c>
    </row>
    <row r="284" spans="1:7">
      <c r="A284" t="str">
        <f>BYR!A284</f>
        <v>YKY</v>
      </c>
      <c r="B284" t="str">
        <f>BYR!B284</f>
        <v>C_APP27050_PR19PD016</v>
      </c>
      <c r="C284" t="str">
        <f>BYR!C284</f>
        <v>ODI end of period RCV adjustment ~ Wastewater network plus - BY Adjustment at 2017-18 FYA CPIH deflated price base</v>
      </c>
      <c r="D284" t="str">
        <f>BYR!D284</f>
        <v>£m</v>
      </c>
      <c r="E284" t="str">
        <f>BYR!E284</f>
        <v>Price Review 2019</v>
      </c>
      <c r="F284" s="210">
        <f xml:space="preserve"> IF(BYR_Override!F284 = 0, BYR!F284, BYR_Override!F284)</f>
        <v>0</v>
      </c>
      <c r="G284" s="210" t="str">
        <f xml:space="preserve"> IF(BYR_Override!G284 = 0, BYR!G284, BYR_Override!G284)</f>
        <v/>
      </c>
    </row>
    <row r="285" spans="1:7">
      <c r="A285" t="str">
        <f>BYR!A285</f>
        <v>YKY</v>
      </c>
      <c r="B285" t="str">
        <f>BYR!B285</f>
        <v>C_APP27051_PR19PD016</v>
      </c>
      <c r="C285" t="str">
        <f>BYR!C285</f>
        <v>ODI end of period RCV adjustment  ~ Thames Tideway at 2017-18 FYA CPIH deflated price base - BY Adjustment</v>
      </c>
      <c r="D285" t="str">
        <f>BYR!D285</f>
        <v>£m</v>
      </c>
      <c r="E285" t="str">
        <f>BYR!E285</f>
        <v>Price Review 2019</v>
      </c>
      <c r="F285" s="210">
        <f xml:space="preserve"> IF(BYR_Override!F285 = 0, BYR!F285, BYR_Override!F285)</f>
        <v>0</v>
      </c>
      <c r="G285" s="210" t="str">
        <f xml:space="preserve"> IF(BYR_Override!G285 = 0, BYR!G285, BYR_Override!G285)</f>
        <v/>
      </c>
    </row>
    <row r="286" spans="1:7">
      <c r="A286" t="str">
        <f>BYR!A286</f>
        <v>YKY</v>
      </c>
      <c r="B286" t="str">
        <f>BYR!B286</f>
        <v>C_WS15027_PR19PD016</v>
      </c>
      <c r="C286" t="str">
        <f>BYR!C286</f>
        <v>Water: Totex menu RCV adjustment at 2017-18 FYA CPIH deflated price base - BY Adjustment</v>
      </c>
      <c r="D286" t="str">
        <f>BYR!D286</f>
        <v>£m</v>
      </c>
      <c r="E286" t="str">
        <f>BYR!E286</f>
        <v>Price Review 2019</v>
      </c>
      <c r="F286" s="210">
        <f xml:space="preserve"> IF(BYR_Override!F286 = 0, BYR!F286, BYR_Override!F286)</f>
        <v>-7.6055820743138396</v>
      </c>
      <c r="G286" s="210" t="str">
        <f xml:space="preserve"> IF(BYR_Override!G286 = 0, BYR!G286, BYR_Override!G286)</f>
        <v/>
      </c>
    </row>
    <row r="287" spans="1:7">
      <c r="A287" t="str">
        <f>BYR!A287</f>
        <v>YKY</v>
      </c>
      <c r="B287" t="str">
        <f>BYR!B287</f>
        <v>C_WWS15022_PR19PD016</v>
      </c>
      <c r="C287" t="str">
        <f>BYR!C287</f>
        <v>Wastewater: Totex menu RCV adjustment - BY adjustment at 2017-18 FYA CPIH deflated price base</v>
      </c>
      <c r="D287" t="str">
        <f>BYR!D287</f>
        <v>£m</v>
      </c>
      <c r="E287" t="str">
        <f>BYR!E287</f>
        <v>Price Review 2019</v>
      </c>
      <c r="F287" s="210">
        <f xml:space="preserve"> IF(BYR_Override!F287 = 0, BYR!F287, BYR_Override!F287)</f>
        <v>17.717535026668401</v>
      </c>
      <c r="G287" s="210" t="str">
        <f xml:space="preserve"> IF(BYR_Override!G287 = 0, BYR!G287, BYR_Override!G287)</f>
        <v/>
      </c>
    </row>
    <row r="288" spans="1:7">
      <c r="A288" t="str">
        <f>BYR!A288</f>
        <v>YKY</v>
      </c>
      <c r="B288" t="str">
        <f>BYR!B288</f>
        <v>C_WWS15022DMMY_PR19PD016</v>
      </c>
      <c r="C288" t="str">
        <f>BYR!C288</f>
        <v>Dummy ~ Totex menu RCV adjustment at 2017-18 FYA CPIH deflated price base - BY Adjustment</v>
      </c>
      <c r="D288" t="str">
        <f>BYR!D288</f>
        <v>£m</v>
      </c>
      <c r="E288" t="str">
        <f>BYR!E288</f>
        <v>Price Review 2019</v>
      </c>
      <c r="F288" s="210">
        <f xml:space="preserve"> IF(BYR_Override!F288 = 0, BYR!F288, BYR_Override!F288)</f>
        <v>0</v>
      </c>
      <c r="G288" s="210" t="str">
        <f xml:space="preserve"> IF(BYR_Override!G288 = 0, BYR!G288, BYR_Override!G288)</f>
        <v/>
      </c>
    </row>
    <row r="289" spans="1:7">
      <c r="A289" t="str">
        <f>BYR!A289</f>
        <v>YKY</v>
      </c>
      <c r="B289" t="str">
        <f>BYR!B289</f>
        <v>C_A7011W_PR19PD016</v>
      </c>
      <c r="C289" t="str">
        <f>BYR!C289</f>
        <v>Water ~ NPV effect of 50% of proceeds from disposals of interest in land at 2017-18 FYA CPIH deflated price base - BY Adjustment</v>
      </c>
      <c r="D289" t="str">
        <f>BYR!D289</f>
        <v>£m</v>
      </c>
      <c r="E289" t="str">
        <f>BYR!E289</f>
        <v>Price Review 2019</v>
      </c>
      <c r="F289" s="210">
        <f xml:space="preserve"> IF(BYR_Override!F289 = 0, BYR!F289, BYR_Override!F289)</f>
        <v>3.31393377364421E-2</v>
      </c>
      <c r="G289" s="210" t="str">
        <f xml:space="preserve"> IF(BYR_Override!G289 = 0, BYR!G289, BYR_Override!G289)</f>
        <v/>
      </c>
    </row>
    <row r="290" spans="1:7">
      <c r="A290" t="str">
        <f>BYR!A290</f>
        <v>YKY</v>
      </c>
      <c r="B290" t="str">
        <f>BYR!B290</f>
        <v>C_A7011WW_PR19PD016</v>
      </c>
      <c r="C290" t="str">
        <f>BYR!C290</f>
        <v>Wastewater ~ NPV effect of 50% of proceeds from disposals of interest in land - BY Adjustment at 2017-18 FYA CPIH deflated price base</v>
      </c>
      <c r="D290" t="str">
        <f>BYR!D290</f>
        <v>£m</v>
      </c>
      <c r="E290" t="str">
        <f>BYR!E290</f>
        <v>Price Review 2019</v>
      </c>
      <c r="F290" s="210">
        <f xml:space="preserve"> IF(BYR_Override!F290 = 0, BYR!F290, BYR_Override!F290)</f>
        <v>-0.231625531252663</v>
      </c>
      <c r="G290" s="210" t="str">
        <f xml:space="preserve"> IF(BYR_Override!G290 = 0, BYR!G290, BYR_Override!G290)</f>
        <v/>
      </c>
    </row>
    <row r="291" spans="1:7">
      <c r="A291" t="str">
        <f>BYR!A291</f>
        <v>YKY</v>
      </c>
      <c r="B291" t="str">
        <f>BYR!B291</f>
        <v>C_A7011DMMY_PR19PD016</v>
      </c>
      <c r="C291" t="str">
        <f>BYR!C291</f>
        <v>Dummy: NPV effect of 100% of proceeds from disposals of interest in land at 2017-18 FYA CPIH deflated price base - BY Adjustment</v>
      </c>
      <c r="D291" t="str">
        <f>BYR!D291</f>
        <v>£m</v>
      </c>
      <c r="E291" t="str">
        <f>BYR!E291</f>
        <v>Price Review 2019</v>
      </c>
      <c r="F291" s="210">
        <f xml:space="preserve"> IF(BYR_Override!F291 = 0, BYR!F291, BYR_Override!F291)</f>
        <v>0</v>
      </c>
      <c r="G291" s="210" t="str">
        <f xml:space="preserve"> IF(BYR_Override!G291 = 0, BYR!G291, BYR_Override!G291)</f>
        <v/>
      </c>
    </row>
    <row r="292" spans="1:7">
      <c r="A292" t="str">
        <f>BYR!A292</f>
        <v>YKY</v>
      </c>
      <c r="B292" t="str">
        <f>BYR!B292</f>
        <v>C402_PR19PD016</v>
      </c>
      <c r="C292" t="str">
        <f>BYR!C292</f>
        <v>2019-20 RPI-CPIH wedge adjustment at 2017-18 FYA CPIH prices - WR</v>
      </c>
      <c r="D292" t="str">
        <f>BYR!D292</f>
        <v>£m</v>
      </c>
      <c r="E292" t="str">
        <f>BYR!E292</f>
        <v>Price Review 2019</v>
      </c>
      <c r="F292" s="210" t="str">
        <f xml:space="preserve"> IF(BYR_Override!F292 = 0, BYR!F292, BYR_Override!F292)</f>
        <v/>
      </c>
      <c r="G292" s="210">
        <f xml:space="preserve"> IF(BYR_Override!G292 = 0, BYR!G292, BYR_Override!G292)</f>
        <v>1.3869803263838101</v>
      </c>
    </row>
    <row r="293" spans="1:7">
      <c r="A293" t="str">
        <f>BYR!A293</f>
        <v>YKY</v>
      </c>
      <c r="B293" t="str">
        <f>BYR!B293</f>
        <v>C403_PR19PD016</v>
      </c>
      <c r="C293" t="str">
        <f>BYR!C293</f>
        <v>2019-20 RPI-CPIH wedge adjustment at 2017-18 FYA CPIH prices - WN</v>
      </c>
      <c r="D293" t="str">
        <f>BYR!D293</f>
        <v>£m</v>
      </c>
      <c r="E293" t="str">
        <f>BYR!E293</f>
        <v>Price Review 2019</v>
      </c>
      <c r="F293" s="210" t="str">
        <f xml:space="preserve"> IF(BYR_Override!F293 = 0, BYR!F293, BYR_Override!F293)</f>
        <v/>
      </c>
      <c r="G293" s="210">
        <f xml:space="preserve"> IF(BYR_Override!G293 = 0, BYR!G293, BYR_Override!G293)</f>
        <v>5.4758853470441498</v>
      </c>
    </row>
    <row r="294" spans="1:7">
      <c r="A294" t="str">
        <f>BYR!A294</f>
        <v>YKY</v>
      </c>
      <c r="B294" t="str">
        <f>BYR!B294</f>
        <v>C412_PR19PD016</v>
      </c>
      <c r="C294" t="str">
        <f>BYR!C294</f>
        <v>2019-20 RPI-CPIH wedge adjustment at 2017-18 FYA CPIH prices - WWN</v>
      </c>
      <c r="D294" t="str">
        <f>BYR!D294</f>
        <v>£m</v>
      </c>
      <c r="E294" t="str">
        <f>BYR!E294</f>
        <v>Price Review 2019</v>
      </c>
      <c r="F294" s="210" t="str">
        <f xml:space="preserve"> IF(BYR_Override!F294 = 0, BYR!F294, BYR_Override!F294)</f>
        <v/>
      </c>
      <c r="G294" s="210">
        <f xml:space="preserve"> IF(BYR_Override!G294 = 0, BYR!G294, BYR_Override!G294)</f>
        <v>8.6164263789390603</v>
      </c>
    </row>
    <row r="295" spans="1:7">
      <c r="A295" t="str">
        <f>BYR!A295</f>
        <v>YKY</v>
      </c>
      <c r="B295" t="str">
        <f>BYR!B295</f>
        <v>C413_PR19PD016</v>
      </c>
      <c r="C295" t="str">
        <f>BYR!C295</f>
        <v>2019-20 RPI-CPIH wedge adjustment at 2017-18 FYA CPIH prices - BR</v>
      </c>
      <c r="D295" t="str">
        <f>BYR!D295</f>
        <v>£m</v>
      </c>
      <c r="E295" t="str">
        <f>BYR!E295</f>
        <v>Price Review 2019</v>
      </c>
      <c r="F295" s="210" t="str">
        <f xml:space="preserve"> IF(BYR_Override!F295 = 0, BYR!F295, BYR_Override!F295)</f>
        <v/>
      </c>
      <c r="G295" s="210">
        <f xml:space="preserve"> IF(BYR_Override!G295 = 0, BYR!G295, BYR_Override!G295)</f>
        <v>0.71563283573783598</v>
      </c>
    </row>
    <row r="296" spans="1:7">
      <c r="A296" t="str">
        <f>BYR!A296</f>
        <v>YKY</v>
      </c>
      <c r="B296" t="str">
        <f>BYR!B296</f>
        <v>C422_PR19PD016</v>
      </c>
      <c r="C296" t="str">
        <f>BYR!C296</f>
        <v>2019-20 RPI-CPIH wedge adjustment at 2017-18 FYA CPIH prices - Dummy</v>
      </c>
      <c r="D296" t="str">
        <f>BYR!D296</f>
        <v>£m</v>
      </c>
      <c r="E296" t="str">
        <f>BYR!E296</f>
        <v>Price Review 2019</v>
      </c>
      <c r="F296" s="210" t="str">
        <f xml:space="preserve"> IF(BYR_Override!F296 = 0, BYR!F296, BYR_Override!F296)</f>
        <v/>
      </c>
      <c r="G296" s="210">
        <f xml:space="preserve"> IF(BYR_Override!G296 = 0, BYR!G296, BYR_Override!G296)</f>
        <v>0</v>
      </c>
    </row>
    <row r="297" spans="1:7">
      <c r="A297" t="str">
        <f>BYR!A297</f>
        <v>YKY</v>
      </c>
      <c r="B297" t="str">
        <f>BYR!B297</f>
        <v>C030_PR19PD016</v>
      </c>
      <c r="C297" t="str">
        <f>BYR!C297</f>
        <v>Water ~ Other adjustment to wholesale RCV - Difference at 2017-18 FYA CPIH deflated price base - BY Adjustment</v>
      </c>
      <c r="D297" t="str">
        <f>BYR!D297</f>
        <v>£m</v>
      </c>
      <c r="E297" t="str">
        <f>BYR!E297</f>
        <v>Price Review 2019</v>
      </c>
      <c r="F297" s="210">
        <f xml:space="preserve"> IF(BYR_Override!F297 = 0, BYR!F297, BYR_Override!F297)</f>
        <v>0</v>
      </c>
      <c r="G297" s="210" t="str">
        <f xml:space="preserve"> IF(BYR_Override!G297 = 0, BYR!G297, BYR_Override!G297)</f>
        <v/>
      </c>
    </row>
    <row r="298" spans="1:7">
      <c r="A298" t="str">
        <f>BYR!A298</f>
        <v>YKY</v>
      </c>
      <c r="B298" t="str">
        <f>BYR!B298</f>
        <v>C040_PR19PD016</v>
      </c>
      <c r="C298" t="str">
        <f>BYR!C298</f>
        <v>Wastewater ~ Other adjustment to wholesale RCV - BY Adjustment at 2017-18 FYA CPIH deflated price base</v>
      </c>
      <c r="D298" t="str">
        <f>BYR!D298</f>
        <v>£m</v>
      </c>
      <c r="E298" t="str">
        <f>BYR!E298</f>
        <v>Price Review 2019</v>
      </c>
      <c r="F298" s="210">
        <f xml:space="preserve"> IF(BYR_Override!F298 = 0, BYR!F298, BYR_Override!F298)</f>
        <v>0</v>
      </c>
      <c r="G298" s="210" t="str">
        <f xml:space="preserve"> IF(BYR_Override!G298 = 0, BYR!G298, BYR_Override!G298)</f>
        <v/>
      </c>
    </row>
    <row r="299" spans="1:7">
      <c r="A299" t="str">
        <f>BYR!A299</f>
        <v>YKY</v>
      </c>
      <c r="B299" t="str">
        <f>BYR!B299</f>
        <v>C050_PR19PD016</v>
      </c>
      <c r="C299" t="str">
        <f>BYR!C299</f>
        <v>Dummy other RCV adjustment at 2017-18 FYA CPIH deflated price base - BY Adjustment</v>
      </c>
      <c r="D299" t="str">
        <f>BYR!D299</f>
        <v>£m</v>
      </c>
      <c r="E299" t="str">
        <f>BYR!E299</f>
        <v>Price Review 2019</v>
      </c>
      <c r="F299" s="210">
        <f xml:space="preserve"> IF(BYR_Override!F299 = 0, BYR!F299, BYR_Override!F299)</f>
        <v>0</v>
      </c>
      <c r="G299" s="210" t="str">
        <f xml:space="preserve"> IF(BYR_Override!G299 = 0, BYR!G299, BYR_Override!G299)</f>
        <v/>
      </c>
    </row>
    <row r="300" spans="1:7">
      <c r="A300" t="str">
        <f>BYR!A300</f>
        <v>YKY</v>
      </c>
      <c r="B300" t="str">
        <f>BYR!B300</f>
        <v>C_APP8022WR_PR19PD016</v>
      </c>
      <c r="C300" t="str">
        <f>BYR!C300</f>
        <v>Water resources IFRS16 RCV adjustment - BY Adjustment at 2017-18 FYA CPIH deflated price base</v>
      </c>
      <c r="D300" t="str">
        <f>BYR!D300</f>
        <v>£m</v>
      </c>
      <c r="E300" t="str">
        <f>BYR!E300</f>
        <v>Price Review 2019</v>
      </c>
      <c r="F300" s="210">
        <f xml:space="preserve"> IF(BYR_Override!F300 = 0, BYR!F300, BYR_Override!F300)</f>
        <v>0</v>
      </c>
      <c r="G300" s="210" t="str">
        <f xml:space="preserve"> IF(BYR_Override!G300 = 0, BYR!G300, BYR_Override!G300)</f>
        <v/>
      </c>
    </row>
    <row r="301" spans="1:7">
      <c r="A301" t="str">
        <f>BYR!A301</f>
        <v>YKY</v>
      </c>
      <c r="B301" t="str">
        <f>BYR!B301</f>
        <v>C_APP8022WN_PR19PD016</v>
      </c>
      <c r="C301" t="str">
        <f>BYR!C301</f>
        <v>Water network plus IFRS16 RCV adjustment - BY Adjustment at 2017-18 FYA CPIH deflated price base</v>
      </c>
      <c r="D301" t="str">
        <f>BYR!D301</f>
        <v>£m</v>
      </c>
      <c r="E301" t="str">
        <f>BYR!E301</f>
        <v>Price Review 2019</v>
      </c>
      <c r="F301" s="210">
        <f xml:space="preserve"> IF(BYR_Override!F301 = 0, BYR!F301, BYR_Override!F301)</f>
        <v>0</v>
      </c>
      <c r="G301" s="210" t="str">
        <f xml:space="preserve"> IF(BYR_Override!G301 = 0, BYR!G301, BYR_Override!G301)</f>
        <v/>
      </c>
    </row>
    <row r="302" spans="1:7">
      <c r="A302" t="str">
        <f>BYR!A302</f>
        <v>YKY</v>
      </c>
      <c r="B302" t="str">
        <f>BYR!B302</f>
        <v>C_APP8022WWN_PR19PD016</v>
      </c>
      <c r="C302" t="str">
        <f>BYR!C302</f>
        <v>Wastewater network plus IFRS16 RCV adjustment - BY Adjustment at 2017-18 FYA CPIH deflated price base</v>
      </c>
      <c r="D302" t="str">
        <f>BYR!D302</f>
        <v>£m</v>
      </c>
      <c r="E302" t="str">
        <f>BYR!E302</f>
        <v>Price Review 2019</v>
      </c>
      <c r="F302" s="210">
        <f xml:space="preserve"> IF(BYR_Override!F302 = 0, BYR!F302, BYR_Override!F302)</f>
        <v>0</v>
      </c>
      <c r="G302" s="210" t="str">
        <f xml:space="preserve"> IF(BYR_Override!G302 = 0, BYR!G302, BYR_Override!G302)</f>
        <v/>
      </c>
    </row>
    <row r="303" spans="1:7">
      <c r="A303" t="str">
        <f>BYR!A303</f>
        <v>YKY</v>
      </c>
      <c r="B303" t="str">
        <f>BYR!B303</f>
        <v>C_APP8022BIO_PR19PD016</v>
      </c>
      <c r="C303" t="str">
        <f>BYR!C303</f>
        <v>Bioresources IFRS16 RCV adjustment - BY Adjustment at 2017-18 FYA CPIH deflated price base</v>
      </c>
      <c r="D303" t="str">
        <f>BYR!D303</f>
        <v>£m</v>
      </c>
      <c r="E303" t="str">
        <f>BYR!E303</f>
        <v>Price Review 2019</v>
      </c>
      <c r="F303" s="210">
        <f xml:space="preserve"> IF(BYR_Override!F303 = 0, BYR!F303, BYR_Override!F303)</f>
        <v>0</v>
      </c>
      <c r="G303" s="210" t="str">
        <f xml:space="preserve"> IF(BYR_Override!G303 = 0, BYR!G303, BYR_Override!G303)</f>
        <v/>
      </c>
    </row>
    <row r="304" spans="1:7">
      <c r="A304" t="str">
        <f>BYR!A304</f>
        <v>YKY</v>
      </c>
      <c r="B304" t="str">
        <f>BYR!B304</f>
        <v>C_APP8022DMMY_PR19PD016</v>
      </c>
      <c r="C304" t="str">
        <f>BYR!C304</f>
        <v>Dummy IFRS16 RCV adjustment - BY adjustment at 2017-18 FYA CPIH deflated price base</v>
      </c>
      <c r="D304" t="str">
        <f>BYR!D304</f>
        <v>£m</v>
      </c>
      <c r="E304" t="str">
        <f>BYR!E304</f>
        <v>Price Review 2019</v>
      </c>
      <c r="F304" s="210">
        <f xml:space="preserve"> IF(BYR_Override!F304 = 0, BYR!F304, BYR_Override!F304)</f>
        <v>0</v>
      </c>
      <c r="G304" s="210" t="str">
        <f xml:space="preserve"> IF(BYR_Override!G304 = 0, BYR!G304, BYR_Override!G304)</f>
        <v/>
      </c>
    </row>
    <row r="305" spans="1:7">
      <c r="A305" t="str">
        <f>BYR!A305</f>
        <v>AFW</v>
      </c>
      <c r="B305" t="str">
        <f>BYR!B305</f>
        <v>C_APP27048_PR19PD016</v>
      </c>
      <c r="C305" t="str">
        <f>BYR!C305</f>
        <v>ODI end of period RCV adjustment ~ Water resources at 2017-18 FYA CPIH deflated price base - BY Adjustment</v>
      </c>
      <c r="D305" t="str">
        <f>BYR!D305</f>
        <v>£m</v>
      </c>
      <c r="E305" t="str">
        <f>BYR!E305</f>
        <v>Price Review 2019</v>
      </c>
      <c r="F305" s="210">
        <f xml:space="preserve"> IF(BYR_Override!F305 = 0, BYR!F305, BYR_Override!F305)</f>
        <v>0</v>
      </c>
      <c r="G305" s="210" t="str">
        <f xml:space="preserve"> IF(BYR_Override!G305 = 0, BYR!G305, BYR_Override!G305)</f>
        <v/>
      </c>
    </row>
    <row r="306" spans="1:7">
      <c r="A306" t="str">
        <f>BYR!A306</f>
        <v>AFW</v>
      </c>
      <c r="B306" t="str">
        <f>BYR!B306</f>
        <v>C_APP27049_PR19PD016</v>
      </c>
      <c r="C306" t="str">
        <f>BYR!C306</f>
        <v>ODI end of period RCV adjustment  ~ Water network plus at 2017-18 FYA CPIH deflated price base - BY Adjustment</v>
      </c>
      <c r="D306" t="str">
        <f>BYR!D306</f>
        <v>£m</v>
      </c>
      <c r="E306" t="str">
        <f>BYR!E306</f>
        <v>Price Review 2019</v>
      </c>
      <c r="F306" s="210">
        <f xml:space="preserve"> IF(BYR_Override!F306 = 0, BYR!F306, BYR_Override!F306)</f>
        <v>0</v>
      </c>
      <c r="G306" s="210" t="str">
        <f xml:space="preserve"> IF(BYR_Override!G306 = 0, BYR!G306, BYR_Override!G306)</f>
        <v/>
      </c>
    </row>
    <row r="307" spans="1:7">
      <c r="A307" t="str">
        <f>BYR!A307</f>
        <v>AFW</v>
      </c>
      <c r="B307" t="str">
        <f>BYR!B307</f>
        <v>C_APP27050_PR19PD016</v>
      </c>
      <c r="C307" t="str">
        <f>BYR!C307</f>
        <v>ODI end of period RCV adjustment ~ Wastewater network plus - BY Adjustment at 2017-18 FYA CPIH deflated price base</v>
      </c>
      <c r="D307" t="str">
        <f>BYR!D307</f>
        <v>£m</v>
      </c>
      <c r="E307" t="str">
        <f>BYR!E307</f>
        <v>Price Review 2019</v>
      </c>
      <c r="F307" s="210">
        <f xml:space="preserve"> IF(BYR_Override!F307 = 0, BYR!F307, BYR_Override!F307)</f>
        <v>0</v>
      </c>
      <c r="G307" s="210" t="str">
        <f xml:space="preserve"> IF(BYR_Override!G307 = 0, BYR!G307, BYR_Override!G307)</f>
        <v/>
      </c>
    </row>
    <row r="308" spans="1:7">
      <c r="A308" t="str">
        <f>BYR!A308</f>
        <v>AFW</v>
      </c>
      <c r="B308" t="str">
        <f>BYR!B308</f>
        <v>C_APP27051_PR19PD016</v>
      </c>
      <c r="C308" t="str">
        <f>BYR!C308</f>
        <v>ODI end of period RCV adjustment  ~ Thames Tideway at 2017-18 FYA CPIH deflated price base - BY Adjustment</v>
      </c>
      <c r="D308" t="str">
        <f>BYR!D308</f>
        <v>£m</v>
      </c>
      <c r="E308" t="str">
        <f>BYR!E308</f>
        <v>Price Review 2019</v>
      </c>
      <c r="F308" s="210">
        <f xml:space="preserve"> IF(BYR_Override!F308 = 0, BYR!F308, BYR_Override!F308)</f>
        <v>0</v>
      </c>
      <c r="G308" s="210" t="str">
        <f xml:space="preserve"> IF(BYR_Override!G308 = 0, BYR!G308, BYR_Override!G308)</f>
        <v/>
      </c>
    </row>
    <row r="309" spans="1:7">
      <c r="A309" t="str">
        <f>BYR!A309</f>
        <v>AFW</v>
      </c>
      <c r="B309" t="str">
        <f>BYR!B309</f>
        <v>C_WS15027_PR19PD016</v>
      </c>
      <c r="C309" t="str">
        <f>BYR!C309</f>
        <v>Water: Totex menu RCV adjustment at 2017-18 FYA CPIH deflated price base - BY Adjustment</v>
      </c>
      <c r="D309" t="str">
        <f>BYR!D309</f>
        <v>£m</v>
      </c>
      <c r="E309" t="str">
        <f>BYR!E309</f>
        <v>Price Review 2019</v>
      </c>
      <c r="F309" s="210">
        <f xml:space="preserve"> IF(BYR_Override!F309 = 0, BYR!F309, BYR_Override!F309)</f>
        <v>1.71487039402036</v>
      </c>
      <c r="G309" s="210" t="str">
        <f xml:space="preserve"> IF(BYR_Override!G309 = 0, BYR!G309, BYR_Override!G309)</f>
        <v/>
      </c>
    </row>
    <row r="310" spans="1:7">
      <c r="A310" t="str">
        <f>BYR!A310</f>
        <v>AFW</v>
      </c>
      <c r="B310" t="str">
        <f>BYR!B310</f>
        <v>C_WWS15022_PR19PD016</v>
      </c>
      <c r="C310" t="str">
        <f>BYR!C310</f>
        <v>Wastewater: Totex menu RCV adjustment - BY adjustment at 2017-18 FYA CPIH deflated price base</v>
      </c>
      <c r="D310" t="str">
        <f>BYR!D310</f>
        <v>£m</v>
      </c>
      <c r="E310" t="str">
        <f>BYR!E310</f>
        <v>Price Review 2019</v>
      </c>
      <c r="F310" s="210">
        <f xml:space="preserve"> IF(BYR_Override!F310 = 0, BYR!F310, BYR_Override!F310)</f>
        <v>0</v>
      </c>
      <c r="G310" s="210" t="str">
        <f xml:space="preserve"> IF(BYR_Override!G310 = 0, BYR!G310, BYR_Override!G310)</f>
        <v/>
      </c>
    </row>
    <row r="311" spans="1:7">
      <c r="A311" t="str">
        <f>BYR!A311</f>
        <v>AFW</v>
      </c>
      <c r="B311" t="str">
        <f>BYR!B311</f>
        <v>C_WWS15022DMMY_PR19PD016</v>
      </c>
      <c r="C311" t="str">
        <f>BYR!C311</f>
        <v>Dummy ~ Totex menu RCV adjustment at 2017-18 FYA CPIH deflated price base - BY Adjustment</v>
      </c>
      <c r="D311" t="str">
        <f>BYR!D311</f>
        <v>£m</v>
      </c>
      <c r="E311" t="str">
        <f>BYR!E311</f>
        <v>Price Review 2019</v>
      </c>
      <c r="F311" s="210">
        <f xml:space="preserve"> IF(BYR_Override!F311 = 0, BYR!F311, BYR_Override!F311)</f>
        <v>0</v>
      </c>
      <c r="G311" s="210" t="str">
        <f xml:space="preserve"> IF(BYR_Override!G311 = 0, BYR!G311, BYR_Override!G311)</f>
        <v/>
      </c>
    </row>
    <row r="312" spans="1:7">
      <c r="A312" t="str">
        <f>BYR!A312</f>
        <v>AFW</v>
      </c>
      <c r="B312" t="str">
        <f>BYR!B312</f>
        <v>C_A7011W_PR19PD016</v>
      </c>
      <c r="C312" t="str">
        <f>BYR!C312</f>
        <v>Water ~ NPV effect of 50% of proceeds from disposals of interest in land at 2017-18 FYA CPIH deflated price base - BY Adjustment</v>
      </c>
      <c r="D312" t="str">
        <f>BYR!D312</f>
        <v>£m</v>
      </c>
      <c r="E312" t="str">
        <f>BYR!E312</f>
        <v>Price Review 2019</v>
      </c>
      <c r="F312" s="210">
        <f xml:space="preserve"> IF(BYR_Override!F312 = 0, BYR!F312, BYR_Override!F312)</f>
        <v>6.3715029375947196E-2</v>
      </c>
      <c r="G312" s="210" t="str">
        <f xml:space="preserve"> IF(BYR_Override!G312 = 0, BYR!G312, BYR_Override!G312)</f>
        <v/>
      </c>
    </row>
    <row r="313" spans="1:7">
      <c r="A313" t="str">
        <f>BYR!A313</f>
        <v>AFW</v>
      </c>
      <c r="B313" t="str">
        <f>BYR!B313</f>
        <v>C_A7011WW_PR19PD016</v>
      </c>
      <c r="C313" t="str">
        <f>BYR!C313</f>
        <v>Wastewater ~ NPV effect of 50% of proceeds from disposals of interest in land - BY Adjustment at 2017-18 FYA CPIH deflated price base</v>
      </c>
      <c r="D313" t="str">
        <f>BYR!D313</f>
        <v>£m</v>
      </c>
      <c r="E313" t="str">
        <f>BYR!E313</f>
        <v>Price Review 2019</v>
      </c>
      <c r="F313" s="210">
        <f xml:space="preserve"> IF(BYR_Override!F313 = 0, BYR!F313, BYR_Override!F313)</f>
        <v>0</v>
      </c>
      <c r="G313" s="210" t="str">
        <f xml:space="preserve"> IF(BYR_Override!G313 = 0, BYR!G313, BYR_Override!G313)</f>
        <v/>
      </c>
    </row>
    <row r="314" spans="1:7">
      <c r="A314" t="str">
        <f>BYR!A314</f>
        <v>AFW</v>
      </c>
      <c r="B314" t="str">
        <f>BYR!B314</f>
        <v>C_A7011DMMY_PR19PD016</v>
      </c>
      <c r="C314" t="str">
        <f>BYR!C314</f>
        <v>Dummy: NPV effect of 100% of proceeds from disposals of interest in land at 2017-18 FYA CPIH deflated price base - BY Adjustment</v>
      </c>
      <c r="D314" t="str">
        <f>BYR!D314</f>
        <v>£m</v>
      </c>
      <c r="E314" t="str">
        <f>BYR!E314</f>
        <v>Price Review 2019</v>
      </c>
      <c r="F314" s="210">
        <f xml:space="preserve"> IF(BYR_Override!F314 = 0, BYR!F314, BYR_Override!F314)</f>
        <v>0</v>
      </c>
      <c r="G314" s="210" t="str">
        <f xml:space="preserve"> IF(BYR_Override!G314 = 0, BYR!G314, BYR_Override!G314)</f>
        <v/>
      </c>
    </row>
    <row r="315" spans="1:7">
      <c r="A315" t="str">
        <f>BYR!A315</f>
        <v>AFW</v>
      </c>
      <c r="B315" t="str">
        <f>BYR!B315</f>
        <v>C402_PR19PD016</v>
      </c>
      <c r="C315" t="str">
        <f>BYR!C315</f>
        <v>2019-20 RPI-CPIH wedge adjustment at 2017-18 FYA CPIH prices - WR</v>
      </c>
      <c r="D315" t="str">
        <f>BYR!D315</f>
        <v>£m</v>
      </c>
      <c r="E315" t="str">
        <f>BYR!E315</f>
        <v>Price Review 2019</v>
      </c>
      <c r="F315" s="210" t="str">
        <f xml:space="preserve"> IF(BYR_Override!F315 = 0, BYR!F315, BYR_Override!F315)</f>
        <v/>
      </c>
      <c r="G315" s="210">
        <f xml:space="preserve"> IF(BYR_Override!G315 = 0, BYR!G315, BYR_Override!G315)</f>
        <v>-0.31621873043889598</v>
      </c>
    </row>
    <row r="316" spans="1:7">
      <c r="A316" t="str">
        <f>BYR!A316</f>
        <v>AFW</v>
      </c>
      <c r="B316" t="str">
        <f>BYR!B316</f>
        <v>C403_PR19PD016</v>
      </c>
      <c r="C316" t="str">
        <f>BYR!C316</f>
        <v>2019-20 RPI-CPIH wedge adjustment at 2017-18 FYA CPIH prices - WN</v>
      </c>
      <c r="D316" t="str">
        <f>BYR!D316</f>
        <v>£m</v>
      </c>
      <c r="E316" t="str">
        <f>BYR!E316</f>
        <v>Price Review 2019</v>
      </c>
      <c r="F316" s="210" t="str">
        <f xml:space="preserve"> IF(BYR_Override!F316 = 0, BYR!F316, BYR_Override!F316)</f>
        <v/>
      </c>
      <c r="G316" s="210">
        <f xml:space="preserve"> IF(BYR_Override!G316 = 0, BYR!G316, BYR_Override!G316)</f>
        <v>-2.5593456796999501</v>
      </c>
    </row>
    <row r="317" spans="1:7">
      <c r="A317" t="str">
        <f>BYR!A317</f>
        <v>AFW</v>
      </c>
      <c r="B317" t="str">
        <f>BYR!B317</f>
        <v>C412_PR19PD016</v>
      </c>
      <c r="C317" t="str">
        <f>BYR!C317</f>
        <v>2019-20 RPI-CPIH wedge adjustment at 2017-18 FYA CPIH prices - WWN</v>
      </c>
      <c r="D317" t="str">
        <f>BYR!D317</f>
        <v>£m</v>
      </c>
      <c r="E317" t="str">
        <f>BYR!E317</f>
        <v>Price Review 2019</v>
      </c>
      <c r="F317" s="210" t="str">
        <f xml:space="preserve"> IF(BYR_Override!F317 = 0, BYR!F317, BYR_Override!F317)</f>
        <v/>
      </c>
      <c r="G317" s="210">
        <f xml:space="preserve"> IF(BYR_Override!G317 = 0, BYR!G317, BYR_Override!G317)</f>
        <v>0</v>
      </c>
    </row>
    <row r="318" spans="1:7">
      <c r="A318" t="str">
        <f>BYR!A318</f>
        <v>AFW</v>
      </c>
      <c r="B318" t="str">
        <f>BYR!B318</f>
        <v>C413_PR19PD016</v>
      </c>
      <c r="C318" t="str">
        <f>BYR!C318</f>
        <v>2019-20 RPI-CPIH wedge adjustment at 2017-18 FYA CPIH prices - BR</v>
      </c>
      <c r="D318" t="str">
        <f>BYR!D318</f>
        <v>£m</v>
      </c>
      <c r="E318" t="str">
        <f>BYR!E318</f>
        <v>Price Review 2019</v>
      </c>
      <c r="F318" s="210" t="str">
        <f xml:space="preserve"> IF(BYR_Override!F318 = 0, BYR!F318, BYR_Override!F318)</f>
        <v/>
      </c>
      <c r="G318" s="210">
        <f xml:space="preserve"> IF(BYR_Override!G318 = 0, BYR!G318, BYR_Override!G318)</f>
        <v>0</v>
      </c>
    </row>
    <row r="319" spans="1:7">
      <c r="A319" t="str">
        <f>BYR!A319</f>
        <v>AFW</v>
      </c>
      <c r="B319" t="str">
        <f>BYR!B319</f>
        <v>C422_PR19PD016</v>
      </c>
      <c r="C319" t="str">
        <f>BYR!C319</f>
        <v>2019-20 RPI-CPIH wedge adjustment at 2017-18 FYA CPIH prices - Dummy</v>
      </c>
      <c r="D319" t="str">
        <f>BYR!D319</f>
        <v>£m</v>
      </c>
      <c r="E319" t="str">
        <f>BYR!E319</f>
        <v>Price Review 2019</v>
      </c>
      <c r="F319" s="210" t="str">
        <f xml:space="preserve"> IF(BYR_Override!F319 = 0, BYR!F319, BYR_Override!F319)</f>
        <v/>
      </c>
      <c r="G319" s="210">
        <f xml:space="preserve"> IF(BYR_Override!G319 = 0, BYR!G319, BYR_Override!G319)</f>
        <v>0</v>
      </c>
    </row>
    <row r="320" spans="1:7">
      <c r="A320" t="str">
        <f>BYR!A320</f>
        <v>AFW</v>
      </c>
      <c r="B320" t="str">
        <f>BYR!B320</f>
        <v>C030_PR19PD016</v>
      </c>
      <c r="C320" t="str">
        <f>BYR!C320</f>
        <v>Water ~ Other adjustment to wholesale RCV - Difference at 2017-18 FYA CPIH deflated price base - BY Adjustment</v>
      </c>
      <c r="D320" t="str">
        <f>BYR!D320</f>
        <v>£m</v>
      </c>
      <c r="E320" t="str">
        <f>BYR!E320</f>
        <v>Price Review 2019</v>
      </c>
      <c r="F320" s="210">
        <f xml:space="preserve"> IF(BYR_Override!F320 = 0, BYR!F320, BYR_Override!F320)</f>
        <v>0</v>
      </c>
      <c r="G320" s="210" t="str">
        <f xml:space="preserve"> IF(BYR_Override!G320 = 0, BYR!G320, BYR_Override!G320)</f>
        <v/>
      </c>
    </row>
    <row r="321" spans="1:7">
      <c r="A321" t="str">
        <f>BYR!A321</f>
        <v>AFW</v>
      </c>
      <c r="B321" t="str">
        <f>BYR!B321</f>
        <v>C040_PR19PD016</v>
      </c>
      <c r="C321" t="str">
        <f>BYR!C321</f>
        <v>Wastewater ~ Other adjustment to wholesale RCV - BY Adjustment at 2017-18 FYA CPIH deflated price base</v>
      </c>
      <c r="D321" t="str">
        <f>BYR!D321</f>
        <v>£m</v>
      </c>
      <c r="E321" t="str">
        <f>BYR!E321</f>
        <v>Price Review 2019</v>
      </c>
      <c r="F321" s="210">
        <f xml:space="preserve"> IF(BYR_Override!F321 = 0, BYR!F321, BYR_Override!F321)</f>
        <v>0</v>
      </c>
      <c r="G321" s="210" t="str">
        <f xml:space="preserve"> IF(BYR_Override!G321 = 0, BYR!G321, BYR_Override!G321)</f>
        <v/>
      </c>
    </row>
    <row r="322" spans="1:7">
      <c r="A322" t="str">
        <f>BYR!A322</f>
        <v>AFW</v>
      </c>
      <c r="B322" t="str">
        <f>BYR!B322</f>
        <v>C050_PR19PD016</v>
      </c>
      <c r="C322" t="str">
        <f>BYR!C322</f>
        <v>Dummy other RCV adjustment at 2017-18 FYA CPIH deflated price base - BY Adjustment</v>
      </c>
      <c r="D322" t="str">
        <f>BYR!D322</f>
        <v>£m</v>
      </c>
      <c r="E322" t="str">
        <f>BYR!E322</f>
        <v>Price Review 2019</v>
      </c>
      <c r="F322" s="210">
        <f xml:space="preserve"> IF(BYR_Override!F322 = 0, BYR!F322, BYR_Override!F322)</f>
        <v>0</v>
      </c>
      <c r="G322" s="210" t="str">
        <f xml:space="preserve"> IF(BYR_Override!G322 = 0, BYR!G322, BYR_Override!G322)</f>
        <v/>
      </c>
    </row>
    <row r="323" spans="1:7">
      <c r="A323" t="str">
        <f>BYR!A323</f>
        <v>AFW</v>
      </c>
      <c r="B323" t="str">
        <f>BYR!B323</f>
        <v>C_APP8022WR_PR19PD016</v>
      </c>
      <c r="C323" t="str">
        <f>BYR!C323</f>
        <v>Water resources IFRS16 RCV adjustment - BY Adjustment at 2017-18 FYA CPIH deflated price base</v>
      </c>
      <c r="D323" t="str">
        <f>BYR!D323</f>
        <v>£m</v>
      </c>
      <c r="E323" t="str">
        <f>BYR!E323</f>
        <v>Price Review 2019</v>
      </c>
      <c r="F323" s="210">
        <f xml:space="preserve"> IF(BYR_Override!F323 = 0, BYR!F323, BYR_Override!F323)</f>
        <v>0</v>
      </c>
      <c r="G323" s="210" t="str">
        <f xml:space="preserve"> IF(BYR_Override!G323 = 0, BYR!G323, BYR_Override!G323)</f>
        <v/>
      </c>
    </row>
    <row r="324" spans="1:7">
      <c r="A324" t="str">
        <f>BYR!A324</f>
        <v>AFW</v>
      </c>
      <c r="B324" t="str">
        <f>BYR!B324</f>
        <v>C_APP8022WN_PR19PD016</v>
      </c>
      <c r="C324" t="str">
        <f>BYR!C324</f>
        <v>Water network plus IFRS16 RCV adjustment - BY Adjustment at 2017-18 FYA CPIH deflated price base</v>
      </c>
      <c r="D324" t="str">
        <f>BYR!D324</f>
        <v>£m</v>
      </c>
      <c r="E324" t="str">
        <f>BYR!E324</f>
        <v>Price Review 2019</v>
      </c>
      <c r="F324" s="210">
        <f xml:space="preserve"> IF(BYR_Override!F324 = 0, BYR!F324, BYR_Override!F324)</f>
        <v>0</v>
      </c>
      <c r="G324" s="210" t="str">
        <f xml:space="preserve"> IF(BYR_Override!G324 = 0, BYR!G324, BYR_Override!G324)</f>
        <v/>
      </c>
    </row>
    <row r="325" spans="1:7">
      <c r="A325" t="str">
        <f>BYR!A325</f>
        <v>AFW</v>
      </c>
      <c r="B325" t="str">
        <f>BYR!B325</f>
        <v>C_APP8022WWN_PR19PD016</v>
      </c>
      <c r="C325" t="str">
        <f>BYR!C325</f>
        <v>Wastewater network plus IFRS16 RCV adjustment - BY Adjustment at 2017-18 FYA CPIH deflated price base</v>
      </c>
      <c r="D325" t="str">
        <f>BYR!D325</f>
        <v>£m</v>
      </c>
      <c r="E325" t="str">
        <f>BYR!E325</f>
        <v>Price Review 2019</v>
      </c>
      <c r="F325" s="210">
        <f xml:space="preserve"> IF(BYR_Override!F325 = 0, BYR!F325, BYR_Override!F325)</f>
        <v>0</v>
      </c>
      <c r="G325" s="210" t="str">
        <f xml:space="preserve"> IF(BYR_Override!G325 = 0, BYR!G325, BYR_Override!G325)</f>
        <v/>
      </c>
    </row>
    <row r="326" spans="1:7">
      <c r="A326" t="str">
        <f>BYR!A326</f>
        <v>AFW</v>
      </c>
      <c r="B326" t="str">
        <f>BYR!B326</f>
        <v>C_APP8022BIO_PR19PD016</v>
      </c>
      <c r="C326" t="str">
        <f>BYR!C326</f>
        <v>Bioresources IFRS16 RCV adjustment - BY Adjustment at 2017-18 FYA CPIH deflated price base</v>
      </c>
      <c r="D326" t="str">
        <f>BYR!D326</f>
        <v>£m</v>
      </c>
      <c r="E326" t="str">
        <f>BYR!E326</f>
        <v>Price Review 2019</v>
      </c>
      <c r="F326" s="210">
        <f xml:space="preserve"> IF(BYR_Override!F326 = 0, BYR!F326, BYR_Override!F326)</f>
        <v>0</v>
      </c>
      <c r="G326" s="210" t="str">
        <f xml:space="preserve"> IF(BYR_Override!G326 = 0, BYR!G326, BYR_Override!G326)</f>
        <v/>
      </c>
    </row>
    <row r="327" spans="1:7">
      <c r="A327" t="str">
        <f>BYR!A327</f>
        <v>AFW</v>
      </c>
      <c r="B327" t="str">
        <f>BYR!B327</f>
        <v>C_APP8022DMMY_PR19PD016</v>
      </c>
      <c r="C327" t="str">
        <f>BYR!C327</f>
        <v>Dummy IFRS16 RCV adjustment - BY adjustment at 2017-18 FYA CPIH deflated price base</v>
      </c>
      <c r="D327" t="str">
        <f>BYR!D327</f>
        <v>£m</v>
      </c>
      <c r="E327" t="str">
        <f>BYR!E327</f>
        <v>Price Review 2019</v>
      </c>
      <c r="F327" s="210">
        <f xml:space="preserve"> IF(BYR_Override!F327 = 0, BYR!F327, BYR_Override!F327)</f>
        <v>0</v>
      </c>
      <c r="G327" s="210" t="str">
        <f xml:space="preserve"> IF(BYR_Override!G327 = 0, BYR!G327, BYR_Override!G327)</f>
        <v/>
      </c>
    </row>
    <row r="328" spans="1:7">
      <c r="A328" t="str">
        <f>BYR!A328</f>
        <v>BRL</v>
      </c>
      <c r="B328" t="str">
        <f>BYR!B328</f>
        <v>C_APP27048_PR19PD016</v>
      </c>
      <c r="C328" t="str">
        <f>BYR!C328</f>
        <v>ODI end of period RCV adjustment ~ Water resources at 2017-18 FYA CPIH deflated price base - BY Adjustment</v>
      </c>
      <c r="D328" t="str">
        <f>BYR!D328</f>
        <v>£m</v>
      </c>
      <c r="E328" t="str">
        <f>BYR!E328</f>
        <v>Price Review 2019</v>
      </c>
      <c r="F328" s="210">
        <f xml:space="preserve"> IF(BYR_Override!F328 = 0, BYR!F328, BYR_Override!F328)</f>
        <v>0</v>
      </c>
      <c r="G328" s="210" t="str">
        <f xml:space="preserve"> IF(BYR_Override!G328 = 0, BYR!G328, BYR_Override!G328)</f>
        <v/>
      </c>
    </row>
    <row r="329" spans="1:7">
      <c r="A329" t="str">
        <f>BYR!A329</f>
        <v>BRL</v>
      </c>
      <c r="B329" t="str">
        <f>BYR!B329</f>
        <v>C_APP27049_PR19PD016</v>
      </c>
      <c r="C329" t="str">
        <f>BYR!C329</f>
        <v>ODI end of period RCV adjustment  ~ Water network plus at 2017-18 FYA CPIH deflated price base - BY Adjustment</v>
      </c>
      <c r="D329" t="str">
        <f>BYR!D329</f>
        <v>£m</v>
      </c>
      <c r="E329" t="str">
        <f>BYR!E329</f>
        <v>Price Review 2019</v>
      </c>
      <c r="F329" s="210">
        <f xml:space="preserve"> IF(BYR_Override!F329 = 0, BYR!F329, BYR_Override!F329)</f>
        <v>0</v>
      </c>
      <c r="G329" s="210" t="str">
        <f xml:space="preserve"> IF(BYR_Override!G329 = 0, BYR!G329, BYR_Override!G329)</f>
        <v/>
      </c>
    </row>
    <row r="330" spans="1:7">
      <c r="A330" t="str">
        <f>BYR!A330</f>
        <v>BRL</v>
      </c>
      <c r="B330" t="str">
        <f>BYR!B330</f>
        <v>C_APP27050_PR19PD016</v>
      </c>
      <c r="C330" t="str">
        <f>BYR!C330</f>
        <v>ODI end of period RCV adjustment ~ Wastewater network plus - BY Adjustment at 2017-18 FYA CPIH deflated price base</v>
      </c>
      <c r="D330" t="str">
        <f>BYR!D330</f>
        <v>£m</v>
      </c>
      <c r="E330" t="str">
        <f>BYR!E330</f>
        <v>Price Review 2019</v>
      </c>
      <c r="F330" s="210">
        <f xml:space="preserve"> IF(BYR_Override!F330 = 0, BYR!F330, BYR_Override!F330)</f>
        <v>0</v>
      </c>
      <c r="G330" s="210" t="str">
        <f xml:space="preserve"> IF(BYR_Override!G330 = 0, BYR!G330, BYR_Override!G330)</f>
        <v/>
      </c>
    </row>
    <row r="331" spans="1:7">
      <c r="A331" t="str">
        <f>BYR!A331</f>
        <v>BRL</v>
      </c>
      <c r="B331" t="str">
        <f>BYR!B331</f>
        <v>C_APP27051_PR19PD016</v>
      </c>
      <c r="C331" t="str">
        <f>BYR!C331</f>
        <v>ODI end of period RCV adjustment  ~ Thames Tideway at 2017-18 FYA CPIH deflated price base - BY Adjustment</v>
      </c>
      <c r="D331" t="str">
        <f>BYR!D331</f>
        <v>£m</v>
      </c>
      <c r="E331" t="str">
        <f>BYR!E331</f>
        <v>Price Review 2019</v>
      </c>
      <c r="F331" s="210">
        <f xml:space="preserve"> IF(BYR_Override!F331 = 0, BYR!F331, BYR_Override!F331)</f>
        <v>0</v>
      </c>
      <c r="G331" s="210" t="str">
        <f xml:space="preserve"> IF(BYR_Override!G331 = 0, BYR!G331, BYR_Override!G331)</f>
        <v/>
      </c>
    </row>
    <row r="332" spans="1:7">
      <c r="A332" t="str">
        <f>BYR!A332</f>
        <v>BRL</v>
      </c>
      <c r="B332" t="str">
        <f>BYR!B332</f>
        <v>C_WS15027_PR19PD016</v>
      </c>
      <c r="C332" t="str">
        <f>BYR!C332</f>
        <v>Water: Totex menu RCV adjustment at 2017-18 FYA CPIH deflated price base - BY Adjustment</v>
      </c>
      <c r="D332" t="str">
        <f>BYR!D332</f>
        <v>£m</v>
      </c>
      <c r="E332" t="str">
        <f>BYR!E332</f>
        <v>Price Review 2019</v>
      </c>
      <c r="F332" s="210">
        <f xml:space="preserve"> IF(BYR_Override!F332 = 0, BYR!F332, BYR_Override!F332)</f>
        <v>3.6718597693590498</v>
      </c>
      <c r="G332" s="210" t="str">
        <f xml:space="preserve"> IF(BYR_Override!G332 = 0, BYR!G332, BYR_Override!G332)</f>
        <v/>
      </c>
    </row>
    <row r="333" spans="1:7">
      <c r="A333" t="str">
        <f>BYR!A333</f>
        <v>BRL</v>
      </c>
      <c r="B333" t="str">
        <f>BYR!B333</f>
        <v>C_WWS15022_PR19PD016</v>
      </c>
      <c r="C333" t="str">
        <f>BYR!C333</f>
        <v>Wastewater: Totex menu RCV adjustment - BY adjustment at 2017-18 FYA CPIH deflated price base</v>
      </c>
      <c r="D333" t="str">
        <f>BYR!D333</f>
        <v>£m</v>
      </c>
      <c r="E333" t="str">
        <f>BYR!E333</f>
        <v>Price Review 2019</v>
      </c>
      <c r="F333" s="210">
        <f xml:space="preserve"> IF(BYR_Override!F333 = 0, BYR!F333, BYR_Override!F333)</f>
        <v>0</v>
      </c>
      <c r="G333" s="210" t="str">
        <f xml:space="preserve"> IF(BYR_Override!G333 = 0, BYR!G333, BYR_Override!G333)</f>
        <v/>
      </c>
    </row>
    <row r="334" spans="1:7">
      <c r="A334" t="str">
        <f>BYR!A334</f>
        <v>BRL</v>
      </c>
      <c r="B334" t="str">
        <f>BYR!B334</f>
        <v>C_WWS15022DMMY_PR19PD016</v>
      </c>
      <c r="C334" t="str">
        <f>BYR!C334</f>
        <v>Dummy ~ Totex menu RCV adjustment at 2017-18 FYA CPIH deflated price base - BY Adjustment</v>
      </c>
      <c r="D334" t="str">
        <f>BYR!D334</f>
        <v>£m</v>
      </c>
      <c r="E334" t="str">
        <f>BYR!E334</f>
        <v>Price Review 2019</v>
      </c>
      <c r="F334" s="210">
        <f xml:space="preserve"> IF(BYR_Override!F334 = 0, BYR!F334, BYR_Override!F334)</f>
        <v>0</v>
      </c>
      <c r="G334" s="210" t="str">
        <f xml:space="preserve"> IF(BYR_Override!G334 = 0, BYR!G334, BYR_Override!G334)</f>
        <v/>
      </c>
    </row>
    <row r="335" spans="1:7">
      <c r="A335" t="str">
        <f>BYR!A335</f>
        <v>BRL</v>
      </c>
      <c r="B335" t="str">
        <f>BYR!B335</f>
        <v>C_A7011W_PR19PD016</v>
      </c>
      <c r="C335" t="str">
        <f>BYR!C335</f>
        <v>Water ~ NPV effect of 50% of proceeds from disposals of interest in land at 2017-18 FYA CPIH deflated price base - BY Adjustment</v>
      </c>
      <c r="D335" t="str">
        <f>BYR!D335</f>
        <v>£m</v>
      </c>
      <c r="E335" t="str">
        <f>BYR!E335</f>
        <v>Price Review 2019</v>
      </c>
      <c r="F335" s="210">
        <f xml:space="preserve"> IF(BYR_Override!F335 = 0, BYR!F335, BYR_Override!F335)</f>
        <v>-5.3060950378903699E-3</v>
      </c>
      <c r="G335" s="210" t="str">
        <f xml:space="preserve"> IF(BYR_Override!G335 = 0, BYR!G335, BYR_Override!G335)</f>
        <v/>
      </c>
    </row>
    <row r="336" spans="1:7">
      <c r="A336" t="str">
        <f>BYR!A336</f>
        <v>BRL</v>
      </c>
      <c r="B336" t="str">
        <f>BYR!B336</f>
        <v>C_A7011WW_PR19PD016</v>
      </c>
      <c r="C336" t="str">
        <f>BYR!C336</f>
        <v>Wastewater ~ NPV effect of 50% of proceeds from disposals of interest in land - BY Adjustment at 2017-18 FYA CPIH deflated price base</v>
      </c>
      <c r="D336" t="str">
        <f>BYR!D336</f>
        <v>£m</v>
      </c>
      <c r="E336" t="str">
        <f>BYR!E336</f>
        <v>Price Review 2019</v>
      </c>
      <c r="F336" s="210">
        <f xml:space="preserve"> IF(BYR_Override!F336 = 0, BYR!F336, BYR_Override!F336)</f>
        <v>0</v>
      </c>
      <c r="G336" s="210" t="str">
        <f xml:space="preserve"> IF(BYR_Override!G336 = 0, BYR!G336, BYR_Override!G336)</f>
        <v/>
      </c>
    </row>
    <row r="337" spans="1:7">
      <c r="A337" t="str">
        <f>BYR!A337</f>
        <v>BRL</v>
      </c>
      <c r="B337" t="str">
        <f>BYR!B337</f>
        <v>C_A7011DMMY_PR19PD016</v>
      </c>
      <c r="C337" t="str">
        <f>BYR!C337</f>
        <v>Dummy: NPV effect of 100% of proceeds from disposals of interest in land at 2017-18 FYA CPIH deflated price base - BY Adjustment</v>
      </c>
      <c r="D337" t="str">
        <f>BYR!D337</f>
        <v>£m</v>
      </c>
      <c r="E337" t="str">
        <f>BYR!E337</f>
        <v>Price Review 2019</v>
      </c>
      <c r="F337" s="210">
        <f xml:space="preserve"> IF(BYR_Override!F337 = 0, BYR!F337, BYR_Override!F337)</f>
        <v>0</v>
      </c>
      <c r="G337" s="210" t="str">
        <f xml:space="preserve"> IF(BYR_Override!G337 = 0, BYR!G337, BYR_Override!G337)</f>
        <v/>
      </c>
    </row>
    <row r="338" spans="1:7">
      <c r="A338" t="str">
        <f>BYR!A338</f>
        <v>BRL</v>
      </c>
      <c r="B338" t="str">
        <f>BYR!B338</f>
        <v>C402_PR19PD016</v>
      </c>
      <c r="C338" t="str">
        <f>BYR!C338</f>
        <v>2019-20 RPI-CPIH wedge adjustment at 2017-18 FYA CPIH prices - WR</v>
      </c>
      <c r="D338" t="str">
        <f>BYR!D338</f>
        <v>£m</v>
      </c>
      <c r="E338" t="str">
        <f>BYR!E338</f>
        <v>Price Review 2019</v>
      </c>
      <c r="F338" s="210" t="str">
        <f xml:space="preserve"> IF(BYR_Override!F338 = 0, BYR!F338, BYR_Override!F338)</f>
        <v/>
      </c>
      <c r="G338" s="210">
        <f xml:space="preserve"> IF(BYR_Override!G338 = 0, BYR!G338, BYR_Override!G338)</f>
        <v>0.38925396631125198</v>
      </c>
    </row>
    <row r="339" spans="1:7">
      <c r="A339" t="str">
        <f>BYR!A339</f>
        <v>BRL</v>
      </c>
      <c r="B339" t="str">
        <f>BYR!B339</f>
        <v>C403_PR19PD016</v>
      </c>
      <c r="C339" t="str">
        <f>BYR!C339</f>
        <v>2019-20 RPI-CPIH wedge adjustment at 2017-18 FYA CPIH prices - WN</v>
      </c>
      <c r="D339" t="str">
        <f>BYR!D339</f>
        <v>£m</v>
      </c>
      <c r="E339" t="str">
        <f>BYR!E339</f>
        <v>Price Review 2019</v>
      </c>
      <c r="F339" s="210" t="str">
        <f xml:space="preserve"> IF(BYR_Override!F339 = 0, BYR!F339, BYR_Override!F339)</f>
        <v/>
      </c>
      <c r="G339" s="210">
        <f xml:space="preserve"> IF(BYR_Override!G339 = 0, BYR!G339, BYR_Override!G339)</f>
        <v>1.37205119775673</v>
      </c>
    </row>
    <row r="340" spans="1:7">
      <c r="A340" t="str">
        <f>BYR!A340</f>
        <v>BRL</v>
      </c>
      <c r="B340" t="str">
        <f>BYR!B340</f>
        <v>C412_PR19PD016</v>
      </c>
      <c r="C340" t="str">
        <f>BYR!C340</f>
        <v>2019-20 RPI-CPIH wedge adjustment at 2017-18 FYA CPIH prices - WWN</v>
      </c>
      <c r="D340" t="str">
        <f>BYR!D340</f>
        <v>£m</v>
      </c>
      <c r="E340" t="str">
        <f>BYR!E340</f>
        <v>Price Review 2019</v>
      </c>
      <c r="F340" s="210" t="str">
        <f xml:space="preserve"> IF(BYR_Override!F340 = 0, BYR!F340, BYR_Override!F340)</f>
        <v/>
      </c>
      <c r="G340" s="210">
        <f xml:space="preserve"> IF(BYR_Override!G340 = 0, BYR!G340, BYR_Override!G340)</f>
        <v>0</v>
      </c>
    </row>
    <row r="341" spans="1:7">
      <c r="A341" t="str">
        <f>BYR!A341</f>
        <v>BRL</v>
      </c>
      <c r="B341" t="str">
        <f>BYR!B341</f>
        <v>C413_PR19PD016</v>
      </c>
      <c r="C341" t="str">
        <f>BYR!C341</f>
        <v>2019-20 RPI-CPIH wedge adjustment at 2017-18 FYA CPIH prices - BR</v>
      </c>
      <c r="D341" t="str">
        <f>BYR!D341</f>
        <v>£m</v>
      </c>
      <c r="E341" t="str">
        <f>BYR!E341</f>
        <v>Price Review 2019</v>
      </c>
      <c r="F341" s="210" t="str">
        <f xml:space="preserve"> IF(BYR_Override!F341 = 0, BYR!F341, BYR_Override!F341)</f>
        <v/>
      </c>
      <c r="G341" s="210">
        <f xml:space="preserve"> IF(BYR_Override!G341 = 0, BYR!G341, BYR_Override!G341)</f>
        <v>0</v>
      </c>
    </row>
    <row r="342" spans="1:7">
      <c r="A342" t="str">
        <f>BYR!A342</f>
        <v>BRL</v>
      </c>
      <c r="B342" t="str">
        <f>BYR!B342</f>
        <v>C422_PR19PD016</v>
      </c>
      <c r="C342" t="str">
        <f>BYR!C342</f>
        <v>2019-20 RPI-CPIH wedge adjustment at 2017-18 FYA CPIH prices - Dummy</v>
      </c>
      <c r="D342" t="str">
        <f>BYR!D342</f>
        <v>£m</v>
      </c>
      <c r="E342" t="str">
        <f>BYR!E342</f>
        <v>Price Review 2019</v>
      </c>
      <c r="F342" s="210" t="str">
        <f xml:space="preserve"> IF(BYR_Override!F342 = 0, BYR!F342, BYR_Override!F342)</f>
        <v/>
      </c>
      <c r="G342" s="210">
        <f xml:space="preserve"> IF(BYR_Override!G342 = 0, BYR!G342, BYR_Override!G342)</f>
        <v>0</v>
      </c>
    </row>
    <row r="343" spans="1:7">
      <c r="A343" t="str">
        <f>BYR!A343</f>
        <v>BRL</v>
      </c>
      <c r="B343" t="str">
        <f>BYR!B343</f>
        <v>C030_PR19PD016</v>
      </c>
      <c r="C343" t="str">
        <f>BYR!C343</f>
        <v>Water ~ Other adjustment to wholesale RCV - Difference at 2017-18 FYA CPIH deflated price base - BY Adjustment</v>
      </c>
      <c r="D343" t="str">
        <f>BYR!D343</f>
        <v>£m</v>
      </c>
      <c r="E343" t="str">
        <f>BYR!E343</f>
        <v>Price Review 2019</v>
      </c>
      <c r="F343" s="210">
        <f xml:space="preserve"> IF(BYR_Override!F343 = 0, BYR!F343, BYR_Override!F343)</f>
        <v>0</v>
      </c>
      <c r="G343" s="210" t="str">
        <f xml:space="preserve"> IF(BYR_Override!G343 = 0, BYR!G343, BYR_Override!G343)</f>
        <v/>
      </c>
    </row>
    <row r="344" spans="1:7">
      <c r="A344" t="str">
        <f>BYR!A344</f>
        <v>BRL</v>
      </c>
      <c r="B344" t="str">
        <f>BYR!B344</f>
        <v>C040_PR19PD016</v>
      </c>
      <c r="C344" t="str">
        <f>BYR!C344</f>
        <v>Wastewater ~ Other adjustment to wholesale RCV - BY Adjustment at 2017-18 FYA CPIH deflated price base</v>
      </c>
      <c r="D344" t="str">
        <f>BYR!D344</f>
        <v>£m</v>
      </c>
      <c r="E344" t="str">
        <f>BYR!E344</f>
        <v>Price Review 2019</v>
      </c>
      <c r="F344" s="210">
        <f xml:space="preserve"> IF(BYR_Override!F344 = 0, BYR!F344, BYR_Override!F344)</f>
        <v>0</v>
      </c>
      <c r="G344" s="210" t="str">
        <f xml:space="preserve"> IF(BYR_Override!G344 = 0, BYR!G344, BYR_Override!G344)</f>
        <v/>
      </c>
    </row>
    <row r="345" spans="1:7">
      <c r="A345" t="str">
        <f>BYR!A345</f>
        <v>BRL</v>
      </c>
      <c r="B345" t="str">
        <f>BYR!B345</f>
        <v>C050_PR19PD016</v>
      </c>
      <c r="C345" t="str">
        <f>BYR!C345</f>
        <v>Dummy other RCV adjustment at 2017-18 FYA CPIH deflated price base - BY Adjustment</v>
      </c>
      <c r="D345" t="str">
        <f>BYR!D345</f>
        <v>£m</v>
      </c>
      <c r="E345" t="str">
        <f>BYR!E345</f>
        <v>Price Review 2019</v>
      </c>
      <c r="F345" s="210">
        <f xml:space="preserve"> IF(BYR_Override!F345 = 0, BYR!F345, BYR_Override!F345)</f>
        <v>0</v>
      </c>
      <c r="G345" s="210" t="str">
        <f xml:space="preserve"> IF(BYR_Override!G345 = 0, BYR!G345, BYR_Override!G345)</f>
        <v/>
      </c>
    </row>
    <row r="346" spans="1:7">
      <c r="A346" t="str">
        <f>BYR!A346</f>
        <v>BRL</v>
      </c>
      <c r="B346" t="str">
        <f>BYR!B346</f>
        <v>C_APP8022WR_PR19PD016</v>
      </c>
      <c r="C346" t="str">
        <f>BYR!C346</f>
        <v>Water resources IFRS16 RCV adjustment - BY Adjustment at 2017-18 FYA CPIH deflated price base</v>
      </c>
      <c r="D346" t="str">
        <f>BYR!D346</f>
        <v>£m</v>
      </c>
      <c r="E346" t="str">
        <f>BYR!E346</f>
        <v>Price Review 2019</v>
      </c>
      <c r="F346" s="210">
        <f xml:space="preserve"> IF(BYR_Override!F346 = 0, BYR!F346, BYR_Override!F346)</f>
        <v>0</v>
      </c>
      <c r="G346" s="210" t="str">
        <f xml:space="preserve"> IF(BYR_Override!G346 = 0, BYR!G346, BYR_Override!G346)</f>
        <v/>
      </c>
    </row>
    <row r="347" spans="1:7">
      <c r="A347" t="str">
        <f>BYR!A347</f>
        <v>BRL</v>
      </c>
      <c r="B347" t="str">
        <f>BYR!B347</f>
        <v>C_APP8022WN_PR19PD016</v>
      </c>
      <c r="C347" t="str">
        <f>BYR!C347</f>
        <v>Water network plus IFRS16 RCV adjustment - BY Adjustment at 2017-18 FYA CPIH deflated price base</v>
      </c>
      <c r="D347" t="str">
        <f>BYR!D347</f>
        <v>£m</v>
      </c>
      <c r="E347" t="str">
        <f>BYR!E347</f>
        <v>Price Review 2019</v>
      </c>
      <c r="F347" s="210">
        <f xml:space="preserve"> IF(BYR_Override!F347 = 0, BYR!F347, BYR_Override!F347)</f>
        <v>0</v>
      </c>
      <c r="G347" s="210" t="str">
        <f xml:space="preserve"> IF(BYR_Override!G347 = 0, BYR!G347, BYR_Override!G347)</f>
        <v/>
      </c>
    </row>
    <row r="348" spans="1:7">
      <c r="A348" t="str">
        <f>BYR!A348</f>
        <v>BRL</v>
      </c>
      <c r="B348" t="str">
        <f>BYR!B348</f>
        <v>C_APP8022WWN_PR19PD016</v>
      </c>
      <c r="C348" t="str">
        <f>BYR!C348</f>
        <v>Wastewater network plus IFRS16 RCV adjustment - BY Adjustment at 2017-18 FYA CPIH deflated price base</v>
      </c>
      <c r="D348" t="str">
        <f>BYR!D348</f>
        <v>£m</v>
      </c>
      <c r="E348" t="str">
        <f>BYR!E348</f>
        <v>Price Review 2019</v>
      </c>
      <c r="F348" s="210">
        <f xml:space="preserve"> IF(BYR_Override!F348 = 0, BYR!F348, BYR_Override!F348)</f>
        <v>0</v>
      </c>
      <c r="G348" s="210" t="str">
        <f xml:space="preserve"> IF(BYR_Override!G348 = 0, BYR!G348, BYR_Override!G348)</f>
        <v/>
      </c>
    </row>
    <row r="349" spans="1:7">
      <c r="A349" t="str">
        <f>BYR!A349</f>
        <v>BRL</v>
      </c>
      <c r="B349" t="str">
        <f>BYR!B349</f>
        <v>C_APP8022BIO_PR19PD016</v>
      </c>
      <c r="C349" t="str">
        <f>BYR!C349</f>
        <v>Bioresources IFRS16 RCV adjustment - BY Adjustment at 2017-18 FYA CPIH deflated price base</v>
      </c>
      <c r="D349" t="str">
        <f>BYR!D349</f>
        <v>£m</v>
      </c>
      <c r="E349" t="str">
        <f>BYR!E349</f>
        <v>Price Review 2019</v>
      </c>
      <c r="F349" s="210">
        <f xml:space="preserve"> IF(BYR_Override!F349 = 0, BYR!F349, BYR_Override!F349)</f>
        <v>0</v>
      </c>
      <c r="G349" s="210" t="str">
        <f xml:space="preserve"> IF(BYR_Override!G349 = 0, BYR!G349, BYR_Override!G349)</f>
        <v/>
      </c>
    </row>
    <row r="350" spans="1:7">
      <c r="A350" t="str">
        <f>BYR!A350</f>
        <v>BRL</v>
      </c>
      <c r="B350" t="str">
        <f>BYR!B350</f>
        <v>C_APP8022DMMY_PR19PD016</v>
      </c>
      <c r="C350" t="str">
        <f>BYR!C350</f>
        <v>Dummy IFRS16 RCV adjustment - BY adjustment at 2017-18 FYA CPIH deflated price base</v>
      </c>
      <c r="D350" t="str">
        <f>BYR!D350</f>
        <v>£m</v>
      </c>
      <c r="E350" t="str">
        <f>BYR!E350</f>
        <v>Price Review 2019</v>
      </c>
      <c r="F350" s="210">
        <f xml:space="preserve"> IF(BYR_Override!F350 = 0, BYR!F350, BYR_Override!F350)</f>
        <v>0</v>
      </c>
      <c r="G350" s="210" t="str">
        <f xml:space="preserve"> IF(BYR_Override!G350 = 0, BYR!G350, BYR_Override!G350)</f>
        <v/>
      </c>
    </row>
    <row r="351" spans="1:7">
      <c r="A351" t="str">
        <f>BYR!A351</f>
        <v>PRT</v>
      </c>
      <c r="B351" t="str">
        <f>BYR!B351</f>
        <v>C_APP27048_PR19PD016</v>
      </c>
      <c r="C351" t="str">
        <f>BYR!C351</f>
        <v>ODI end of period RCV adjustment ~ Water resources at 2017-18 FYA CPIH deflated price base - BY Adjustment</v>
      </c>
      <c r="D351" t="str">
        <f>BYR!D351</f>
        <v>£m</v>
      </c>
      <c r="E351" t="str">
        <f>BYR!E351</f>
        <v>Price Review 2019</v>
      </c>
      <c r="F351" s="210">
        <f xml:space="preserve"> IF(BYR_Override!F351 = 0, BYR!F351, BYR_Override!F351)</f>
        <v>0</v>
      </c>
      <c r="G351" s="210" t="str">
        <f xml:space="preserve"> IF(BYR_Override!G351 = 0, BYR!G351, BYR_Override!G351)</f>
        <v/>
      </c>
    </row>
    <row r="352" spans="1:7">
      <c r="A352" t="str">
        <f>BYR!A352</f>
        <v>PRT</v>
      </c>
      <c r="B352" t="str">
        <f>BYR!B352</f>
        <v>C_APP27049_PR19PD016</v>
      </c>
      <c r="C352" t="str">
        <f>BYR!C352</f>
        <v>ODI end of period RCV adjustment  ~ Water network plus at 2017-18 FYA CPIH deflated price base - BY Adjustment</v>
      </c>
      <c r="D352" t="str">
        <f>BYR!D352</f>
        <v>£m</v>
      </c>
      <c r="E352" t="str">
        <f>BYR!E352</f>
        <v>Price Review 2019</v>
      </c>
      <c r="F352" s="210">
        <f xml:space="preserve"> IF(BYR_Override!F352 = 0, BYR!F352, BYR_Override!F352)</f>
        <v>0</v>
      </c>
      <c r="G352" s="210" t="str">
        <f xml:space="preserve"> IF(BYR_Override!G352 = 0, BYR!G352, BYR_Override!G352)</f>
        <v/>
      </c>
    </row>
    <row r="353" spans="1:7">
      <c r="A353" t="str">
        <f>BYR!A353</f>
        <v>PRT</v>
      </c>
      <c r="B353" t="str">
        <f>BYR!B353</f>
        <v>C_APP27050_PR19PD016</v>
      </c>
      <c r="C353" t="str">
        <f>BYR!C353</f>
        <v>ODI end of period RCV adjustment ~ Wastewater network plus - BY Adjustment at 2017-18 FYA CPIH deflated price base</v>
      </c>
      <c r="D353" t="str">
        <f>BYR!D353</f>
        <v>£m</v>
      </c>
      <c r="E353" t="str">
        <f>BYR!E353</f>
        <v>Price Review 2019</v>
      </c>
      <c r="F353" s="210">
        <f xml:space="preserve"> IF(BYR_Override!F353 = 0, BYR!F353, BYR_Override!F353)</f>
        <v>0</v>
      </c>
      <c r="G353" s="210" t="str">
        <f xml:space="preserve"> IF(BYR_Override!G353 = 0, BYR!G353, BYR_Override!G353)</f>
        <v/>
      </c>
    </row>
    <row r="354" spans="1:7">
      <c r="A354" t="str">
        <f>BYR!A354</f>
        <v>PRT</v>
      </c>
      <c r="B354" t="str">
        <f>BYR!B354</f>
        <v>C_APP27051_PR19PD016</v>
      </c>
      <c r="C354" t="str">
        <f>BYR!C354</f>
        <v>ODI end of period RCV adjustment  ~ Thames Tideway at 2017-18 FYA CPIH deflated price base - BY Adjustment</v>
      </c>
      <c r="D354" t="str">
        <f>BYR!D354</f>
        <v>£m</v>
      </c>
      <c r="E354" t="str">
        <f>BYR!E354</f>
        <v>Price Review 2019</v>
      </c>
      <c r="F354" s="210">
        <f xml:space="preserve"> IF(BYR_Override!F354 = 0, BYR!F354, BYR_Override!F354)</f>
        <v>0</v>
      </c>
      <c r="G354" s="210" t="str">
        <f xml:space="preserve"> IF(BYR_Override!G354 = 0, BYR!G354, BYR_Override!G354)</f>
        <v/>
      </c>
    </row>
    <row r="355" spans="1:7">
      <c r="A355" t="str">
        <f>BYR!A355</f>
        <v>PRT</v>
      </c>
      <c r="B355" t="str">
        <f>BYR!B355</f>
        <v>C_WS15027_PR19PD016</v>
      </c>
      <c r="C355" t="str">
        <f>BYR!C355</f>
        <v>Water: Totex menu RCV adjustment at 2017-18 FYA CPIH deflated price base - BY Adjustment</v>
      </c>
      <c r="D355" t="str">
        <f>BYR!D355</f>
        <v>£m</v>
      </c>
      <c r="E355" t="str">
        <f>BYR!E355</f>
        <v>Price Review 2019</v>
      </c>
      <c r="F355" s="210">
        <f xml:space="preserve"> IF(BYR_Override!F355 = 0, BYR!F355, BYR_Override!F355)</f>
        <v>0.18248671618059001</v>
      </c>
      <c r="G355" s="210" t="str">
        <f xml:space="preserve"> IF(BYR_Override!G355 = 0, BYR!G355, BYR_Override!G355)</f>
        <v/>
      </c>
    </row>
    <row r="356" spans="1:7">
      <c r="A356" t="str">
        <f>BYR!A356</f>
        <v>PRT</v>
      </c>
      <c r="B356" t="str">
        <f>BYR!B356</f>
        <v>C_WWS15022_PR19PD016</v>
      </c>
      <c r="C356" t="str">
        <f>BYR!C356</f>
        <v>Wastewater: Totex menu RCV adjustment - BY adjustment at 2017-18 FYA CPIH deflated price base</v>
      </c>
      <c r="D356" t="str">
        <f>BYR!D356</f>
        <v>£m</v>
      </c>
      <c r="E356" t="str">
        <f>BYR!E356</f>
        <v>Price Review 2019</v>
      </c>
      <c r="F356" s="210">
        <f xml:space="preserve"> IF(BYR_Override!F356 = 0, BYR!F356, BYR_Override!F356)</f>
        <v>0</v>
      </c>
      <c r="G356" s="210" t="str">
        <f xml:space="preserve"> IF(BYR_Override!G356 = 0, BYR!G356, BYR_Override!G356)</f>
        <v/>
      </c>
    </row>
    <row r="357" spans="1:7">
      <c r="A357" t="str">
        <f>BYR!A357</f>
        <v>PRT</v>
      </c>
      <c r="B357" t="str">
        <f>BYR!B357</f>
        <v>C_WWS15022DMMY_PR19PD016</v>
      </c>
      <c r="C357" t="str">
        <f>BYR!C357</f>
        <v>Dummy ~ Totex menu RCV adjustment at 2017-18 FYA CPIH deflated price base - BY Adjustment</v>
      </c>
      <c r="D357" t="str">
        <f>BYR!D357</f>
        <v>£m</v>
      </c>
      <c r="E357" t="str">
        <f>BYR!E357</f>
        <v>Price Review 2019</v>
      </c>
      <c r="F357" s="210">
        <f xml:space="preserve"> IF(BYR_Override!F357 = 0, BYR!F357, BYR_Override!F357)</f>
        <v>0</v>
      </c>
      <c r="G357" s="210" t="str">
        <f xml:space="preserve"> IF(BYR_Override!G357 = 0, BYR!G357, BYR_Override!G357)</f>
        <v/>
      </c>
    </row>
    <row r="358" spans="1:7">
      <c r="A358" t="str">
        <f>BYR!A358</f>
        <v>PRT</v>
      </c>
      <c r="B358" t="str">
        <f>BYR!B358</f>
        <v>C_A7011W_PR19PD016</v>
      </c>
      <c r="C358" t="str">
        <f>BYR!C358</f>
        <v>Water ~ NPV effect of 50% of proceeds from disposals of interest in land at 2017-18 FYA CPIH deflated price base - BY Adjustment</v>
      </c>
      <c r="D358" t="str">
        <f>BYR!D358</f>
        <v>£m</v>
      </c>
      <c r="E358" t="str">
        <f>BYR!E358</f>
        <v>Price Review 2019</v>
      </c>
      <c r="F358" s="210">
        <f xml:space="preserve"> IF(BYR_Override!F358 = 0, BYR!F358, BYR_Override!F358)</f>
        <v>0</v>
      </c>
      <c r="G358" s="210" t="str">
        <f xml:space="preserve"> IF(BYR_Override!G358 = 0, BYR!G358, BYR_Override!G358)</f>
        <v/>
      </c>
    </row>
    <row r="359" spans="1:7">
      <c r="A359" t="str">
        <f>BYR!A359</f>
        <v>PRT</v>
      </c>
      <c r="B359" t="str">
        <f>BYR!B359</f>
        <v>C_A7011WW_PR19PD016</v>
      </c>
      <c r="C359" t="str">
        <f>BYR!C359</f>
        <v>Wastewater ~ NPV effect of 50% of proceeds from disposals of interest in land - BY Adjustment at 2017-18 FYA CPIH deflated price base</v>
      </c>
      <c r="D359" t="str">
        <f>BYR!D359</f>
        <v>£m</v>
      </c>
      <c r="E359" t="str">
        <f>BYR!E359</f>
        <v>Price Review 2019</v>
      </c>
      <c r="F359" s="210">
        <f xml:space="preserve"> IF(BYR_Override!F359 = 0, BYR!F359, BYR_Override!F359)</f>
        <v>0</v>
      </c>
      <c r="G359" s="210" t="str">
        <f xml:space="preserve"> IF(BYR_Override!G359 = 0, BYR!G359, BYR_Override!G359)</f>
        <v/>
      </c>
    </row>
    <row r="360" spans="1:7">
      <c r="A360" t="str">
        <f>BYR!A360</f>
        <v>PRT</v>
      </c>
      <c r="B360" t="str">
        <f>BYR!B360</f>
        <v>C_A7011DMMY_PR19PD016</v>
      </c>
      <c r="C360" t="str">
        <f>BYR!C360</f>
        <v>Dummy: NPV effect of 100% of proceeds from disposals of interest in land at 2017-18 FYA CPIH deflated price base - BY Adjustment</v>
      </c>
      <c r="D360" t="str">
        <f>BYR!D360</f>
        <v>£m</v>
      </c>
      <c r="E360" t="str">
        <f>BYR!E360</f>
        <v>Price Review 2019</v>
      </c>
      <c r="F360" s="210">
        <f xml:space="preserve"> IF(BYR_Override!F360 = 0, BYR!F360, BYR_Override!F360)</f>
        <v>0</v>
      </c>
      <c r="G360" s="210" t="str">
        <f xml:space="preserve"> IF(BYR_Override!G360 = 0, BYR!G360, BYR_Override!G360)</f>
        <v/>
      </c>
    </row>
    <row r="361" spans="1:7">
      <c r="A361" t="str">
        <f>BYR!A361</f>
        <v>PRT</v>
      </c>
      <c r="B361" t="str">
        <f>BYR!B361</f>
        <v>C402_PR19PD016</v>
      </c>
      <c r="C361" t="str">
        <f>BYR!C361</f>
        <v>2019-20 RPI-CPIH wedge adjustment at 2017-18 FYA CPIH prices - WR</v>
      </c>
      <c r="D361" t="str">
        <f>BYR!D361</f>
        <v>£m</v>
      </c>
      <c r="E361" t="str">
        <f>BYR!E361</f>
        <v>Price Review 2019</v>
      </c>
      <c r="F361" s="210" t="str">
        <f xml:space="preserve"> IF(BYR_Override!F361 = 0, BYR!F361, BYR_Override!F361)</f>
        <v/>
      </c>
      <c r="G361" s="210">
        <f xml:space="preserve"> IF(BYR_Override!G361 = 0, BYR!G361, BYR_Override!G361)</f>
        <v>6.2038371246436498E-3</v>
      </c>
    </row>
    <row r="362" spans="1:7">
      <c r="A362" t="str">
        <f>BYR!A362</f>
        <v>PRT</v>
      </c>
      <c r="B362" t="str">
        <f>BYR!B362</f>
        <v>C403_PR19PD016</v>
      </c>
      <c r="C362" t="str">
        <f>BYR!C362</f>
        <v>2019-20 RPI-CPIH wedge adjustment at 2017-18 FYA CPIH prices - WN</v>
      </c>
      <c r="D362" t="str">
        <f>BYR!D362</f>
        <v>£m</v>
      </c>
      <c r="E362" t="str">
        <f>BYR!E362</f>
        <v>Price Review 2019</v>
      </c>
      <c r="F362" s="210" t="str">
        <f xml:space="preserve"> IF(BYR_Override!F362 = 0, BYR!F362, BYR_Override!F362)</f>
        <v/>
      </c>
      <c r="G362" s="210">
        <f xml:space="preserve"> IF(BYR_Override!G362 = 0, BYR!G362, BYR_Override!G362)</f>
        <v>0.196318232255767</v>
      </c>
    </row>
    <row r="363" spans="1:7">
      <c r="A363" t="str">
        <f>BYR!A363</f>
        <v>PRT</v>
      </c>
      <c r="B363" t="str">
        <f>BYR!B363</f>
        <v>C412_PR19PD016</v>
      </c>
      <c r="C363" t="str">
        <f>BYR!C363</f>
        <v>2019-20 RPI-CPIH wedge adjustment at 2017-18 FYA CPIH prices - WWN</v>
      </c>
      <c r="D363" t="str">
        <f>BYR!D363</f>
        <v>£m</v>
      </c>
      <c r="E363" t="str">
        <f>BYR!E363</f>
        <v>Price Review 2019</v>
      </c>
      <c r="F363" s="210" t="str">
        <f xml:space="preserve"> IF(BYR_Override!F363 = 0, BYR!F363, BYR_Override!F363)</f>
        <v/>
      </c>
      <c r="G363" s="210">
        <f xml:space="preserve"> IF(BYR_Override!G363 = 0, BYR!G363, BYR_Override!G363)</f>
        <v>0</v>
      </c>
    </row>
    <row r="364" spans="1:7">
      <c r="A364" t="str">
        <f>BYR!A364</f>
        <v>PRT</v>
      </c>
      <c r="B364" t="str">
        <f>BYR!B364</f>
        <v>C413_PR19PD016</v>
      </c>
      <c r="C364" t="str">
        <f>BYR!C364</f>
        <v>2019-20 RPI-CPIH wedge adjustment at 2017-18 FYA CPIH prices - BR</v>
      </c>
      <c r="D364" t="str">
        <f>BYR!D364</f>
        <v>£m</v>
      </c>
      <c r="E364" t="str">
        <f>BYR!E364</f>
        <v>Price Review 2019</v>
      </c>
      <c r="F364" s="210" t="str">
        <f xml:space="preserve"> IF(BYR_Override!F364 = 0, BYR!F364, BYR_Override!F364)</f>
        <v/>
      </c>
      <c r="G364" s="210">
        <f xml:space="preserve"> IF(BYR_Override!G364 = 0, BYR!G364, BYR_Override!G364)</f>
        <v>0</v>
      </c>
    </row>
    <row r="365" spans="1:7">
      <c r="A365" t="str">
        <f>BYR!A365</f>
        <v>PRT</v>
      </c>
      <c r="B365" t="str">
        <f>BYR!B365</f>
        <v>C422_PR19PD016</v>
      </c>
      <c r="C365" t="str">
        <f>BYR!C365</f>
        <v>2019-20 RPI-CPIH wedge adjustment at 2017-18 FYA CPIH prices - Dummy</v>
      </c>
      <c r="D365" t="str">
        <f>BYR!D365</f>
        <v>£m</v>
      </c>
      <c r="E365" t="str">
        <f>BYR!E365</f>
        <v>Price Review 2019</v>
      </c>
      <c r="F365" s="210" t="str">
        <f xml:space="preserve"> IF(BYR_Override!F365 = 0, BYR!F365, BYR_Override!F365)</f>
        <v/>
      </c>
      <c r="G365" s="210">
        <f xml:space="preserve"> IF(BYR_Override!G365 = 0, BYR!G365, BYR_Override!G365)</f>
        <v>0</v>
      </c>
    </row>
    <row r="366" spans="1:7">
      <c r="A366" t="str">
        <f>BYR!A366</f>
        <v>PRT</v>
      </c>
      <c r="B366" t="str">
        <f>BYR!B366</f>
        <v>C030_PR19PD016</v>
      </c>
      <c r="C366" t="str">
        <f>BYR!C366</f>
        <v>Water ~ Other adjustment to wholesale RCV - Difference at 2017-18 FYA CPIH deflated price base - BY Adjustment</v>
      </c>
      <c r="D366" t="str">
        <f>BYR!D366</f>
        <v>£m</v>
      </c>
      <c r="E366" t="str">
        <f>BYR!E366</f>
        <v>Price Review 2019</v>
      </c>
      <c r="F366" s="210">
        <f xml:space="preserve"> IF(BYR_Override!F366 = 0, BYR!F366, BYR_Override!F366)</f>
        <v>0</v>
      </c>
      <c r="G366" s="210" t="str">
        <f xml:space="preserve"> IF(BYR_Override!G366 = 0, BYR!G366, BYR_Override!G366)</f>
        <v/>
      </c>
    </row>
    <row r="367" spans="1:7">
      <c r="A367" t="str">
        <f>BYR!A367</f>
        <v>PRT</v>
      </c>
      <c r="B367" t="str">
        <f>BYR!B367</f>
        <v>C040_PR19PD016</v>
      </c>
      <c r="C367" t="str">
        <f>BYR!C367</f>
        <v>Wastewater ~ Other adjustment to wholesale RCV - BY Adjustment at 2017-18 FYA CPIH deflated price base</v>
      </c>
      <c r="D367" t="str">
        <f>BYR!D367</f>
        <v>£m</v>
      </c>
      <c r="E367" t="str">
        <f>BYR!E367</f>
        <v>Price Review 2019</v>
      </c>
      <c r="F367" s="210">
        <f xml:space="preserve"> IF(BYR_Override!F367 = 0, BYR!F367, BYR_Override!F367)</f>
        <v>0</v>
      </c>
      <c r="G367" s="210" t="str">
        <f xml:space="preserve"> IF(BYR_Override!G367 = 0, BYR!G367, BYR_Override!G367)</f>
        <v/>
      </c>
    </row>
    <row r="368" spans="1:7">
      <c r="A368" t="str">
        <f>BYR!A368</f>
        <v>PRT</v>
      </c>
      <c r="B368" t="str">
        <f>BYR!B368</f>
        <v>C050_PR19PD016</v>
      </c>
      <c r="C368" t="str">
        <f>BYR!C368</f>
        <v>Dummy other RCV adjustment at 2017-18 FYA CPIH deflated price base - BY Adjustment</v>
      </c>
      <c r="D368" t="str">
        <f>BYR!D368</f>
        <v>£m</v>
      </c>
      <c r="E368" t="str">
        <f>BYR!E368</f>
        <v>Price Review 2019</v>
      </c>
      <c r="F368" s="210">
        <f xml:space="preserve"> IF(BYR_Override!F368 = 0, BYR!F368, BYR_Override!F368)</f>
        <v>0</v>
      </c>
      <c r="G368" s="210" t="str">
        <f xml:space="preserve"> IF(BYR_Override!G368 = 0, BYR!G368, BYR_Override!G368)</f>
        <v/>
      </c>
    </row>
    <row r="369" spans="1:7">
      <c r="A369" t="str">
        <f>BYR!A369</f>
        <v>PRT</v>
      </c>
      <c r="B369" t="str">
        <f>BYR!B369</f>
        <v>C_APP8022WR_PR19PD016</v>
      </c>
      <c r="C369" t="str">
        <f>BYR!C369</f>
        <v>Water resources IFRS16 RCV adjustment - BY Adjustment at 2017-18 FYA CPIH deflated price base</v>
      </c>
      <c r="D369" t="str">
        <f>BYR!D369</f>
        <v>£m</v>
      </c>
      <c r="E369" t="str">
        <f>BYR!E369</f>
        <v>Price Review 2019</v>
      </c>
      <c r="F369" s="210">
        <f xml:space="preserve"> IF(BYR_Override!F369 = 0, BYR!F369, BYR_Override!F369)</f>
        <v>0</v>
      </c>
      <c r="G369" s="210" t="str">
        <f xml:space="preserve"> IF(BYR_Override!G369 = 0, BYR!G369, BYR_Override!G369)</f>
        <v/>
      </c>
    </row>
    <row r="370" spans="1:7">
      <c r="A370" t="str">
        <f>BYR!A370</f>
        <v>PRT</v>
      </c>
      <c r="B370" t="str">
        <f>BYR!B370</f>
        <v>C_APP8022WN_PR19PD016</v>
      </c>
      <c r="C370" t="str">
        <f>BYR!C370</f>
        <v>Water network plus IFRS16 RCV adjustment - BY Adjustment at 2017-18 FYA CPIH deflated price base</v>
      </c>
      <c r="D370" t="str">
        <f>BYR!D370</f>
        <v>£m</v>
      </c>
      <c r="E370" t="str">
        <f>BYR!E370</f>
        <v>Price Review 2019</v>
      </c>
      <c r="F370" s="210">
        <f xml:space="preserve"> IF(BYR_Override!F370 = 0, BYR!F370, BYR_Override!F370)</f>
        <v>0</v>
      </c>
      <c r="G370" s="210" t="str">
        <f xml:space="preserve"> IF(BYR_Override!G370 = 0, BYR!G370, BYR_Override!G370)</f>
        <v/>
      </c>
    </row>
    <row r="371" spans="1:7">
      <c r="A371" t="str">
        <f>BYR!A371</f>
        <v>PRT</v>
      </c>
      <c r="B371" t="str">
        <f>BYR!B371</f>
        <v>C_APP8022WWN_PR19PD016</v>
      </c>
      <c r="C371" t="str">
        <f>BYR!C371</f>
        <v>Wastewater network plus IFRS16 RCV adjustment - BY Adjustment at 2017-18 FYA CPIH deflated price base</v>
      </c>
      <c r="D371" t="str">
        <f>BYR!D371</f>
        <v>£m</v>
      </c>
      <c r="E371" t="str">
        <f>BYR!E371</f>
        <v>Price Review 2019</v>
      </c>
      <c r="F371" s="210">
        <f xml:space="preserve"> IF(BYR_Override!F371 = 0, BYR!F371, BYR_Override!F371)</f>
        <v>0</v>
      </c>
      <c r="G371" s="210" t="str">
        <f xml:space="preserve"> IF(BYR_Override!G371 = 0, BYR!G371, BYR_Override!G371)</f>
        <v/>
      </c>
    </row>
    <row r="372" spans="1:7">
      <c r="A372" t="str">
        <f>BYR!A372</f>
        <v>PRT</v>
      </c>
      <c r="B372" t="str">
        <f>BYR!B372</f>
        <v>C_APP8022BIO_PR19PD016</v>
      </c>
      <c r="C372" t="str">
        <f>BYR!C372</f>
        <v>Bioresources IFRS16 RCV adjustment - BY Adjustment at 2017-18 FYA CPIH deflated price base</v>
      </c>
      <c r="D372" t="str">
        <f>BYR!D372</f>
        <v>£m</v>
      </c>
      <c r="E372" t="str">
        <f>BYR!E372</f>
        <v>Price Review 2019</v>
      </c>
      <c r="F372" s="210">
        <f xml:space="preserve"> IF(BYR_Override!F372 = 0, BYR!F372, BYR_Override!F372)</f>
        <v>0</v>
      </c>
      <c r="G372" s="210" t="str">
        <f xml:space="preserve"> IF(BYR_Override!G372 = 0, BYR!G372, BYR_Override!G372)</f>
        <v/>
      </c>
    </row>
    <row r="373" spans="1:7">
      <c r="A373" t="str">
        <f>BYR!A373</f>
        <v>PRT</v>
      </c>
      <c r="B373" t="str">
        <f>BYR!B373</f>
        <v>C_APP8022DMMY_PR19PD016</v>
      </c>
      <c r="C373" t="str">
        <f>BYR!C373</f>
        <v>Dummy IFRS16 RCV adjustment - BY adjustment at 2017-18 FYA CPIH deflated price base</v>
      </c>
      <c r="D373" t="str">
        <f>BYR!D373</f>
        <v>£m</v>
      </c>
      <c r="E373" t="str">
        <f>BYR!E373</f>
        <v>Price Review 2019</v>
      </c>
      <c r="F373" s="210">
        <f xml:space="preserve"> IF(BYR_Override!F373 = 0, BYR!F373, BYR_Override!F373)</f>
        <v>0</v>
      </c>
      <c r="G373" s="210" t="str">
        <f xml:space="preserve"> IF(BYR_Override!G373 = 0, BYR!G373, BYR_Override!G373)</f>
        <v/>
      </c>
    </row>
    <row r="374" spans="1:7">
      <c r="A374" t="str">
        <f>BYR!A374</f>
        <v>SEW</v>
      </c>
      <c r="B374" t="str">
        <f>BYR!B374</f>
        <v>C_APP27048_PR19PD016</v>
      </c>
      <c r="C374" t="str">
        <f>BYR!C374</f>
        <v>ODI end of period RCV adjustment ~ Water resources at 2017-18 FYA CPIH deflated price base - BY Adjustment</v>
      </c>
      <c r="D374" t="str">
        <f>BYR!D374</f>
        <v>£m</v>
      </c>
      <c r="E374" t="str">
        <f>BYR!E374</f>
        <v>Price Review 2019</v>
      </c>
      <c r="F374" s="210">
        <f xml:space="preserve"> IF(BYR_Override!F374 = 0, BYR!F374, BYR_Override!F374)</f>
        <v>0</v>
      </c>
      <c r="G374" s="210" t="str">
        <f xml:space="preserve"> IF(BYR_Override!G374 = 0, BYR!G374, BYR_Override!G374)</f>
        <v/>
      </c>
    </row>
    <row r="375" spans="1:7">
      <c r="A375" t="str">
        <f>BYR!A375</f>
        <v>SEW</v>
      </c>
      <c r="B375" t="str">
        <f>BYR!B375</f>
        <v>C_APP27049_PR19PD016</v>
      </c>
      <c r="C375" t="str">
        <f>BYR!C375</f>
        <v>ODI end of period RCV adjustment  ~ Water network plus at 2017-18 FYA CPIH deflated price base - BY Adjustment</v>
      </c>
      <c r="D375" t="str">
        <f>BYR!D375</f>
        <v>£m</v>
      </c>
      <c r="E375" t="str">
        <f>BYR!E375</f>
        <v>Price Review 2019</v>
      </c>
      <c r="F375" s="210">
        <f xml:space="preserve"> IF(BYR_Override!F375 = 0, BYR!F375, BYR_Override!F375)</f>
        <v>9.6573177261050094E-2</v>
      </c>
      <c r="G375" s="210" t="str">
        <f xml:space="preserve"> IF(BYR_Override!G375 = 0, BYR!G375, BYR_Override!G375)</f>
        <v/>
      </c>
    </row>
    <row r="376" spans="1:7">
      <c r="A376" t="str">
        <f>BYR!A376</f>
        <v>SEW</v>
      </c>
      <c r="B376" t="str">
        <f>BYR!B376</f>
        <v>C_APP27050_PR19PD016</v>
      </c>
      <c r="C376" t="str">
        <f>BYR!C376</f>
        <v>ODI end of period RCV adjustment ~ Wastewater network plus - BY Adjustment at 2017-18 FYA CPIH deflated price base</v>
      </c>
      <c r="D376" t="str">
        <f>BYR!D376</f>
        <v>£m</v>
      </c>
      <c r="E376" t="str">
        <f>BYR!E376</f>
        <v>Price Review 2019</v>
      </c>
      <c r="F376" s="210">
        <f xml:space="preserve"> IF(BYR_Override!F376 = 0, BYR!F376, BYR_Override!F376)</f>
        <v>0</v>
      </c>
      <c r="G376" s="210" t="str">
        <f xml:space="preserve"> IF(BYR_Override!G376 = 0, BYR!G376, BYR_Override!G376)</f>
        <v/>
      </c>
    </row>
    <row r="377" spans="1:7">
      <c r="A377" t="str">
        <f>BYR!A377</f>
        <v>SEW</v>
      </c>
      <c r="B377" t="str">
        <f>BYR!B377</f>
        <v>C_APP27051_PR19PD016</v>
      </c>
      <c r="C377" t="str">
        <f>BYR!C377</f>
        <v>ODI end of period RCV adjustment  ~ Thames Tideway at 2017-18 FYA CPIH deflated price base - BY Adjustment</v>
      </c>
      <c r="D377" t="str">
        <f>BYR!D377</f>
        <v>£m</v>
      </c>
      <c r="E377" t="str">
        <f>BYR!E377</f>
        <v>Price Review 2019</v>
      </c>
      <c r="F377" s="210">
        <f xml:space="preserve"> IF(BYR_Override!F377 = 0, BYR!F377, BYR_Override!F377)</f>
        <v>0</v>
      </c>
      <c r="G377" s="210" t="str">
        <f xml:space="preserve"> IF(BYR_Override!G377 = 0, BYR!G377, BYR_Override!G377)</f>
        <v/>
      </c>
    </row>
    <row r="378" spans="1:7">
      <c r="A378" t="str">
        <f>BYR!A378</f>
        <v>SEW</v>
      </c>
      <c r="B378" t="str">
        <f>BYR!B378</f>
        <v>C_WS15027_PR19PD016</v>
      </c>
      <c r="C378" t="str">
        <f>BYR!C378</f>
        <v>Water: Totex menu RCV adjustment at 2017-18 FYA CPIH deflated price base - BY Adjustment</v>
      </c>
      <c r="D378" t="str">
        <f>BYR!D378</f>
        <v>£m</v>
      </c>
      <c r="E378" t="str">
        <f>BYR!E378</f>
        <v>Price Review 2019</v>
      </c>
      <c r="F378" s="210">
        <f xml:space="preserve"> IF(BYR_Override!F378 = 0, BYR!F378, BYR_Override!F378)</f>
        <v>0.353424426415752</v>
      </c>
      <c r="G378" s="210" t="str">
        <f xml:space="preserve"> IF(BYR_Override!G378 = 0, BYR!G378, BYR_Override!G378)</f>
        <v/>
      </c>
    </row>
    <row r="379" spans="1:7">
      <c r="A379" t="str">
        <f>BYR!A379</f>
        <v>SEW</v>
      </c>
      <c r="B379" t="str">
        <f>BYR!B379</f>
        <v>C_WWS15022_PR19PD016</v>
      </c>
      <c r="C379" t="str">
        <f>BYR!C379</f>
        <v>Wastewater: Totex menu RCV adjustment - BY adjustment at 2017-18 FYA CPIH deflated price base</v>
      </c>
      <c r="D379" t="str">
        <f>BYR!D379</f>
        <v>£m</v>
      </c>
      <c r="E379" t="str">
        <f>BYR!E379</f>
        <v>Price Review 2019</v>
      </c>
      <c r="F379" s="210">
        <f xml:space="preserve"> IF(BYR_Override!F379 = 0, BYR!F379, BYR_Override!F379)</f>
        <v>0</v>
      </c>
      <c r="G379" s="210" t="str">
        <f xml:space="preserve"> IF(BYR_Override!G379 = 0, BYR!G379, BYR_Override!G379)</f>
        <v/>
      </c>
    </row>
    <row r="380" spans="1:7">
      <c r="A380" t="str">
        <f>BYR!A380</f>
        <v>SEW</v>
      </c>
      <c r="B380" t="str">
        <f>BYR!B380</f>
        <v>C_WWS15022DMMY_PR19PD016</v>
      </c>
      <c r="C380" t="str">
        <f>BYR!C380</f>
        <v>Dummy ~ Totex menu RCV adjustment at 2017-18 FYA CPIH deflated price base - BY Adjustment</v>
      </c>
      <c r="D380" t="str">
        <f>BYR!D380</f>
        <v>£m</v>
      </c>
      <c r="E380" t="str">
        <f>BYR!E380</f>
        <v>Price Review 2019</v>
      </c>
      <c r="F380" s="210">
        <f xml:space="preserve"> IF(BYR_Override!F380 = 0, BYR!F380, BYR_Override!F380)</f>
        <v>0</v>
      </c>
      <c r="G380" s="210" t="str">
        <f xml:space="preserve"> IF(BYR_Override!G380 = 0, BYR!G380, BYR_Override!G380)</f>
        <v/>
      </c>
    </row>
    <row r="381" spans="1:7">
      <c r="A381" t="str">
        <f>BYR!A381</f>
        <v>SEW</v>
      </c>
      <c r="B381" t="str">
        <f>BYR!B381</f>
        <v>C_A7011W_PR19PD016</v>
      </c>
      <c r="C381" t="str">
        <f>BYR!C381</f>
        <v>Water ~ NPV effect of 50% of proceeds from disposals of interest in land at 2017-18 FYA CPIH deflated price base - BY Adjustment</v>
      </c>
      <c r="D381" t="str">
        <f>BYR!D381</f>
        <v>£m</v>
      </c>
      <c r="E381" t="str">
        <f>BYR!E381</f>
        <v>Price Review 2019</v>
      </c>
      <c r="F381" s="210">
        <f xml:space="preserve"> IF(BYR_Override!F381 = 0, BYR!F381, BYR_Override!F381)</f>
        <v>9.831384733779789E-4</v>
      </c>
      <c r="G381" s="210" t="str">
        <f xml:space="preserve"> IF(BYR_Override!G381 = 0, BYR!G381, BYR_Override!G381)</f>
        <v/>
      </c>
    </row>
    <row r="382" spans="1:7">
      <c r="A382" t="str">
        <f>BYR!A382</f>
        <v>SEW</v>
      </c>
      <c r="B382" t="str">
        <f>BYR!B382</f>
        <v>C_A7011WW_PR19PD016</v>
      </c>
      <c r="C382" t="str">
        <f>BYR!C382</f>
        <v>Wastewater ~ NPV effect of 50% of proceeds from disposals of interest in land - BY Adjustment at 2017-18 FYA CPIH deflated price base</v>
      </c>
      <c r="D382" t="str">
        <f>BYR!D382</f>
        <v>£m</v>
      </c>
      <c r="E382" t="str">
        <f>BYR!E382</f>
        <v>Price Review 2019</v>
      </c>
      <c r="F382" s="210">
        <f xml:space="preserve"> IF(BYR_Override!F382 = 0, BYR!F382, BYR_Override!F382)</f>
        <v>0</v>
      </c>
      <c r="G382" s="210" t="str">
        <f xml:space="preserve"> IF(BYR_Override!G382 = 0, BYR!G382, BYR_Override!G382)</f>
        <v/>
      </c>
    </row>
    <row r="383" spans="1:7">
      <c r="A383" t="str">
        <f>BYR!A383</f>
        <v>SEW</v>
      </c>
      <c r="B383" t="str">
        <f>BYR!B383</f>
        <v>C_A7011DMMY_PR19PD016</v>
      </c>
      <c r="C383" t="str">
        <f>BYR!C383</f>
        <v>Dummy: NPV effect of 100% of proceeds from disposals of interest in land at 2017-18 FYA CPIH deflated price base - BY Adjustment</v>
      </c>
      <c r="D383" t="str">
        <f>BYR!D383</f>
        <v>£m</v>
      </c>
      <c r="E383" t="str">
        <f>BYR!E383</f>
        <v>Price Review 2019</v>
      </c>
      <c r="F383" s="210">
        <f xml:space="preserve"> IF(BYR_Override!F383 = 0, BYR!F383, BYR_Override!F383)</f>
        <v>0</v>
      </c>
      <c r="G383" s="210" t="str">
        <f xml:space="preserve"> IF(BYR_Override!G383 = 0, BYR!G383, BYR_Override!G383)</f>
        <v/>
      </c>
    </row>
    <row r="384" spans="1:7">
      <c r="A384" t="str">
        <f>BYR!A384</f>
        <v>SEW</v>
      </c>
      <c r="B384" t="str">
        <f>BYR!B384</f>
        <v>C402_PR19PD016</v>
      </c>
      <c r="C384" t="str">
        <f>BYR!C384</f>
        <v>2019-20 RPI-CPIH wedge adjustment at 2017-18 FYA CPIH prices - WR</v>
      </c>
      <c r="D384" t="str">
        <f>BYR!D384</f>
        <v>£m</v>
      </c>
      <c r="E384" t="str">
        <f>BYR!E384</f>
        <v>Price Review 2019</v>
      </c>
      <c r="F384" s="210" t="str">
        <f xml:space="preserve"> IF(BYR_Override!F384 = 0, BYR!F384, BYR_Override!F384)</f>
        <v/>
      </c>
      <c r="G384" s="210">
        <f xml:space="preserve"> IF(BYR_Override!G384 = 0, BYR!G384, BYR_Override!G384)</f>
        <v>1.50857632274288E-2</v>
      </c>
    </row>
    <row r="385" spans="1:7">
      <c r="A385" t="str">
        <f>BYR!A385</f>
        <v>SEW</v>
      </c>
      <c r="B385" t="str">
        <f>BYR!B385</f>
        <v>C403_PR19PD016</v>
      </c>
      <c r="C385" t="str">
        <f>BYR!C385</f>
        <v>2019-20 RPI-CPIH wedge adjustment at 2017-18 FYA CPIH prices - WN</v>
      </c>
      <c r="D385" t="str">
        <f>BYR!D385</f>
        <v>£m</v>
      </c>
      <c r="E385" t="str">
        <f>BYR!E385</f>
        <v>Price Review 2019</v>
      </c>
      <c r="F385" s="210" t="str">
        <f xml:space="preserve"> IF(BYR_Override!F385 = 0, BYR!F385, BYR_Override!F385)</f>
        <v/>
      </c>
      <c r="G385" s="210">
        <f xml:space="preserve"> IF(BYR_Override!G385 = 0, BYR!G385, BYR_Override!G385)</f>
        <v>0.28653704054866902</v>
      </c>
    </row>
    <row r="386" spans="1:7">
      <c r="A386" t="str">
        <f>BYR!A386</f>
        <v>SEW</v>
      </c>
      <c r="B386" t="str">
        <f>BYR!B386</f>
        <v>C412_PR19PD016</v>
      </c>
      <c r="C386" t="str">
        <f>BYR!C386</f>
        <v>2019-20 RPI-CPIH wedge adjustment at 2017-18 FYA CPIH prices - WWN</v>
      </c>
      <c r="D386" t="str">
        <f>BYR!D386</f>
        <v>£m</v>
      </c>
      <c r="E386" t="str">
        <f>BYR!E386</f>
        <v>Price Review 2019</v>
      </c>
      <c r="F386" s="210" t="str">
        <f xml:space="preserve"> IF(BYR_Override!F386 = 0, BYR!F386, BYR_Override!F386)</f>
        <v/>
      </c>
      <c r="G386" s="210">
        <f xml:space="preserve"> IF(BYR_Override!G386 = 0, BYR!G386, BYR_Override!G386)</f>
        <v>0</v>
      </c>
    </row>
    <row r="387" spans="1:7">
      <c r="A387" t="str">
        <f>BYR!A387</f>
        <v>SEW</v>
      </c>
      <c r="B387" t="str">
        <f>BYR!B387</f>
        <v>C413_PR19PD016</v>
      </c>
      <c r="C387" t="str">
        <f>BYR!C387</f>
        <v>2019-20 RPI-CPIH wedge adjustment at 2017-18 FYA CPIH prices - BR</v>
      </c>
      <c r="D387" t="str">
        <f>BYR!D387</f>
        <v>£m</v>
      </c>
      <c r="E387" t="str">
        <f>BYR!E387</f>
        <v>Price Review 2019</v>
      </c>
      <c r="F387" s="210" t="str">
        <f xml:space="preserve"> IF(BYR_Override!F387 = 0, BYR!F387, BYR_Override!F387)</f>
        <v/>
      </c>
      <c r="G387" s="210">
        <f xml:space="preserve"> IF(BYR_Override!G387 = 0, BYR!G387, BYR_Override!G387)</f>
        <v>0</v>
      </c>
    </row>
    <row r="388" spans="1:7">
      <c r="A388" t="str">
        <f>BYR!A388</f>
        <v>SEW</v>
      </c>
      <c r="B388" t="str">
        <f>BYR!B388</f>
        <v>C422_PR19PD016</v>
      </c>
      <c r="C388" t="str">
        <f>BYR!C388</f>
        <v>2019-20 RPI-CPIH wedge adjustment at 2017-18 FYA CPIH prices - Dummy</v>
      </c>
      <c r="D388" t="str">
        <f>BYR!D388</f>
        <v>£m</v>
      </c>
      <c r="E388" t="str">
        <f>BYR!E388</f>
        <v>Price Review 2019</v>
      </c>
      <c r="F388" s="210" t="str">
        <f xml:space="preserve"> IF(BYR_Override!F388 = 0, BYR!F388, BYR_Override!F388)</f>
        <v/>
      </c>
      <c r="G388" s="210">
        <f xml:space="preserve"> IF(BYR_Override!G388 = 0, BYR!G388, BYR_Override!G388)</f>
        <v>0</v>
      </c>
    </row>
    <row r="389" spans="1:7">
      <c r="A389" t="str">
        <f>BYR!A389</f>
        <v>SEW</v>
      </c>
      <c r="B389" t="str">
        <f>BYR!B389</f>
        <v>C030_PR19PD016</v>
      </c>
      <c r="C389" t="str">
        <f>BYR!C389</f>
        <v>Water ~ Other adjustment to wholesale RCV - Difference at 2017-18 FYA CPIH deflated price base - BY Adjustment</v>
      </c>
      <c r="D389" t="str">
        <f>BYR!D389</f>
        <v>£m</v>
      </c>
      <c r="E389" t="str">
        <f>BYR!E389</f>
        <v>Price Review 2019</v>
      </c>
      <c r="F389" s="210">
        <f xml:space="preserve"> IF(BYR_Override!F389 = 0, BYR!F389, BYR_Override!F389)</f>
        <v>0</v>
      </c>
      <c r="G389" s="210" t="str">
        <f xml:space="preserve"> IF(BYR_Override!G389 = 0, BYR!G389, BYR_Override!G389)</f>
        <v/>
      </c>
    </row>
    <row r="390" spans="1:7">
      <c r="A390" t="str">
        <f>BYR!A390</f>
        <v>SEW</v>
      </c>
      <c r="B390" t="str">
        <f>BYR!B390</f>
        <v>C040_PR19PD016</v>
      </c>
      <c r="C390" t="str">
        <f>BYR!C390</f>
        <v>Wastewater ~ Other adjustment to wholesale RCV - BY Adjustment at 2017-18 FYA CPIH deflated price base</v>
      </c>
      <c r="D390" t="str">
        <f>BYR!D390</f>
        <v>£m</v>
      </c>
      <c r="E390" t="str">
        <f>BYR!E390</f>
        <v>Price Review 2019</v>
      </c>
      <c r="F390" s="210">
        <f xml:space="preserve"> IF(BYR_Override!F390 = 0, BYR!F390, BYR_Override!F390)</f>
        <v>0</v>
      </c>
      <c r="G390" s="210" t="str">
        <f xml:space="preserve"> IF(BYR_Override!G390 = 0, BYR!G390, BYR_Override!G390)</f>
        <v/>
      </c>
    </row>
    <row r="391" spans="1:7">
      <c r="A391" t="str">
        <f>BYR!A391</f>
        <v>SEW</v>
      </c>
      <c r="B391" t="str">
        <f>BYR!B391</f>
        <v>C050_PR19PD016</v>
      </c>
      <c r="C391" t="str">
        <f>BYR!C391</f>
        <v>Dummy other RCV adjustment at 2017-18 FYA CPIH deflated price base - BY Adjustment</v>
      </c>
      <c r="D391" t="str">
        <f>BYR!D391</f>
        <v>£m</v>
      </c>
      <c r="E391" t="str">
        <f>BYR!E391</f>
        <v>Price Review 2019</v>
      </c>
      <c r="F391" s="210">
        <f xml:space="preserve"> IF(BYR_Override!F391 = 0, BYR!F391, BYR_Override!F391)</f>
        <v>0</v>
      </c>
      <c r="G391" s="210" t="str">
        <f xml:space="preserve"> IF(BYR_Override!G391 = 0, BYR!G391, BYR_Override!G391)</f>
        <v/>
      </c>
    </row>
    <row r="392" spans="1:7">
      <c r="A392" t="str">
        <f>BYR!A392</f>
        <v>SEW</v>
      </c>
      <c r="B392" t="str">
        <f>BYR!B392</f>
        <v>C_APP8022WR_PR19PD016</v>
      </c>
      <c r="C392" t="str">
        <f>BYR!C392</f>
        <v>Water resources IFRS16 RCV adjustment - BY Adjustment at 2017-18 FYA CPIH deflated price base</v>
      </c>
      <c r="D392" t="str">
        <f>BYR!D392</f>
        <v>£m</v>
      </c>
      <c r="E392" t="str">
        <f>BYR!E392</f>
        <v>Price Review 2019</v>
      </c>
      <c r="F392" s="210">
        <f xml:space="preserve"> IF(BYR_Override!F392 = 0, BYR!F392, BYR_Override!F392)</f>
        <v>0</v>
      </c>
      <c r="G392" s="210" t="str">
        <f xml:space="preserve"> IF(BYR_Override!G392 = 0, BYR!G392, BYR_Override!G392)</f>
        <v/>
      </c>
    </row>
    <row r="393" spans="1:7">
      <c r="A393" t="str">
        <f>BYR!A393</f>
        <v>SEW</v>
      </c>
      <c r="B393" t="str">
        <f>BYR!B393</f>
        <v>C_APP8022WN_PR19PD016</v>
      </c>
      <c r="C393" t="str">
        <f>BYR!C393</f>
        <v>Water network plus IFRS16 RCV adjustment - BY Adjustment at 2017-18 FYA CPIH deflated price base</v>
      </c>
      <c r="D393" t="str">
        <f>BYR!D393</f>
        <v>£m</v>
      </c>
      <c r="E393" t="str">
        <f>BYR!E393</f>
        <v>Price Review 2019</v>
      </c>
      <c r="F393" s="210">
        <f xml:space="preserve"> IF(BYR_Override!F393 = 0, BYR!F393, BYR_Override!F393)</f>
        <v>0</v>
      </c>
      <c r="G393" s="210" t="str">
        <f xml:space="preserve"> IF(BYR_Override!G393 = 0, BYR!G393, BYR_Override!G393)</f>
        <v/>
      </c>
    </row>
    <row r="394" spans="1:7">
      <c r="A394" t="str">
        <f>BYR!A394</f>
        <v>SEW</v>
      </c>
      <c r="B394" t="str">
        <f>BYR!B394</f>
        <v>C_APP8022WWN_PR19PD016</v>
      </c>
      <c r="C394" t="str">
        <f>BYR!C394</f>
        <v>Wastewater network plus IFRS16 RCV adjustment - BY Adjustment at 2017-18 FYA CPIH deflated price base</v>
      </c>
      <c r="D394" t="str">
        <f>BYR!D394</f>
        <v>£m</v>
      </c>
      <c r="E394" t="str">
        <f>BYR!E394</f>
        <v>Price Review 2019</v>
      </c>
      <c r="F394" s="210">
        <f xml:space="preserve"> IF(BYR_Override!F394 = 0, BYR!F394, BYR_Override!F394)</f>
        <v>0</v>
      </c>
      <c r="G394" s="210" t="str">
        <f xml:space="preserve"> IF(BYR_Override!G394 = 0, BYR!G394, BYR_Override!G394)</f>
        <v/>
      </c>
    </row>
    <row r="395" spans="1:7">
      <c r="A395" t="str">
        <f>BYR!A395</f>
        <v>SEW</v>
      </c>
      <c r="B395" t="str">
        <f>BYR!B395</f>
        <v>C_APP8022BIO_PR19PD016</v>
      </c>
      <c r="C395" t="str">
        <f>BYR!C395</f>
        <v>Bioresources IFRS16 RCV adjustment - BY Adjustment at 2017-18 FYA CPIH deflated price base</v>
      </c>
      <c r="D395" t="str">
        <f>BYR!D395</f>
        <v>£m</v>
      </c>
      <c r="E395" t="str">
        <f>BYR!E395</f>
        <v>Price Review 2019</v>
      </c>
      <c r="F395" s="210">
        <f xml:space="preserve"> IF(BYR_Override!F395 = 0, BYR!F395, BYR_Override!F395)</f>
        <v>0</v>
      </c>
      <c r="G395" s="210" t="str">
        <f xml:space="preserve"> IF(BYR_Override!G395 = 0, BYR!G395, BYR_Override!G395)</f>
        <v/>
      </c>
    </row>
    <row r="396" spans="1:7">
      <c r="A396" t="str">
        <f>BYR!A396</f>
        <v>SEW</v>
      </c>
      <c r="B396" t="str">
        <f>BYR!B396</f>
        <v>C_APP8022DMMY_PR19PD016</v>
      </c>
      <c r="C396" t="str">
        <f>BYR!C396</f>
        <v>Dummy IFRS16 RCV adjustment - BY adjustment at 2017-18 FYA CPIH deflated price base</v>
      </c>
      <c r="D396" t="str">
        <f>BYR!D396</f>
        <v>£m</v>
      </c>
      <c r="E396" t="str">
        <f>BYR!E396</f>
        <v>Price Review 2019</v>
      </c>
      <c r="F396" s="210">
        <f xml:space="preserve"> IF(BYR_Override!F396 = 0, BYR!F396, BYR_Override!F396)</f>
        <v>0</v>
      </c>
      <c r="G396" s="210" t="str">
        <f xml:space="preserve"> IF(BYR_Override!G396 = 0, BYR!G396, BYR_Override!G396)</f>
        <v/>
      </c>
    </row>
    <row r="397" spans="1:7">
      <c r="A397" t="str">
        <f>BYR!A397</f>
        <v>SSC</v>
      </c>
      <c r="B397" t="str">
        <f>BYR!B397</f>
        <v>C_APP27048_PR19PD016</v>
      </c>
      <c r="C397" t="str">
        <f>BYR!C397</f>
        <v>ODI end of period RCV adjustment ~ Water resources at 2017-18 FYA CPIH deflated price base - BY Adjustment</v>
      </c>
      <c r="D397" t="str">
        <f>BYR!D397</f>
        <v>£m</v>
      </c>
      <c r="E397" t="str">
        <f>BYR!E397</f>
        <v>Price Review 2019</v>
      </c>
      <c r="F397" s="210">
        <f xml:space="preserve"> IF(BYR_Override!F397 = 0, BYR!F397, BYR_Override!F397)</f>
        <v>0</v>
      </c>
      <c r="G397" s="210" t="str">
        <f xml:space="preserve"> IF(BYR_Override!G397 = 0, BYR!G397, BYR_Override!G397)</f>
        <v/>
      </c>
    </row>
    <row r="398" spans="1:7">
      <c r="A398" t="str">
        <f>BYR!A398</f>
        <v>SSC</v>
      </c>
      <c r="B398" t="str">
        <f>BYR!B398</f>
        <v>C_APP27049_PR19PD016</v>
      </c>
      <c r="C398" t="str">
        <f>BYR!C398</f>
        <v>ODI end of period RCV adjustment  ~ Water network plus at 2017-18 FYA CPIH deflated price base - BY Adjustment</v>
      </c>
      <c r="D398" t="str">
        <f>BYR!D398</f>
        <v>£m</v>
      </c>
      <c r="E398" t="str">
        <f>BYR!E398</f>
        <v>Price Review 2019</v>
      </c>
      <c r="F398" s="210">
        <f xml:space="preserve"> IF(BYR_Override!F398 = 0, BYR!F398, BYR_Override!F398)</f>
        <v>0</v>
      </c>
      <c r="G398" s="210" t="str">
        <f xml:space="preserve"> IF(BYR_Override!G398 = 0, BYR!G398, BYR_Override!G398)</f>
        <v/>
      </c>
    </row>
    <row r="399" spans="1:7">
      <c r="A399" t="str">
        <f>BYR!A399</f>
        <v>SSC</v>
      </c>
      <c r="B399" t="str">
        <f>BYR!B399</f>
        <v>C_APP27050_PR19PD016</v>
      </c>
      <c r="C399" t="str">
        <f>BYR!C399</f>
        <v>ODI end of period RCV adjustment ~ Wastewater network plus - BY Adjustment at 2017-18 FYA CPIH deflated price base</v>
      </c>
      <c r="D399" t="str">
        <f>BYR!D399</f>
        <v>£m</v>
      </c>
      <c r="E399" t="str">
        <f>BYR!E399</f>
        <v>Price Review 2019</v>
      </c>
      <c r="F399" s="210">
        <f xml:space="preserve"> IF(BYR_Override!F399 = 0, BYR!F399, BYR_Override!F399)</f>
        <v>0</v>
      </c>
      <c r="G399" s="210" t="str">
        <f xml:space="preserve"> IF(BYR_Override!G399 = 0, BYR!G399, BYR_Override!G399)</f>
        <v/>
      </c>
    </row>
    <row r="400" spans="1:7">
      <c r="A400" t="str">
        <f>BYR!A400</f>
        <v>SSC</v>
      </c>
      <c r="B400" t="str">
        <f>BYR!B400</f>
        <v>C_APP27051_PR19PD016</v>
      </c>
      <c r="C400" t="str">
        <f>BYR!C400</f>
        <v>ODI end of period RCV adjustment  ~ Thames Tideway at 2017-18 FYA CPIH deflated price base - BY Adjustment</v>
      </c>
      <c r="D400" t="str">
        <f>BYR!D400</f>
        <v>£m</v>
      </c>
      <c r="E400" t="str">
        <f>BYR!E400</f>
        <v>Price Review 2019</v>
      </c>
      <c r="F400" s="210">
        <f xml:space="preserve"> IF(BYR_Override!F400 = 0, BYR!F400, BYR_Override!F400)</f>
        <v>0</v>
      </c>
      <c r="G400" s="210" t="str">
        <f xml:space="preserve"> IF(BYR_Override!G400 = 0, BYR!G400, BYR_Override!G400)</f>
        <v/>
      </c>
    </row>
    <row r="401" spans="1:7">
      <c r="A401" t="str">
        <f>BYR!A401</f>
        <v>SSC</v>
      </c>
      <c r="B401" t="str">
        <f>BYR!B401</f>
        <v>C_WS15027_PR19PD016</v>
      </c>
      <c r="C401" t="str">
        <f>BYR!C401</f>
        <v>Water: Totex menu RCV adjustment at 2017-18 FYA CPIH deflated price base - BY Adjustment</v>
      </c>
      <c r="D401" t="str">
        <f>BYR!D401</f>
        <v>£m</v>
      </c>
      <c r="E401" t="str">
        <f>BYR!E401</f>
        <v>Price Review 2019</v>
      </c>
      <c r="F401" s="210">
        <f xml:space="preserve"> IF(BYR_Override!F401 = 0, BYR!F401, BYR_Override!F401)</f>
        <v>0.34462547368971003</v>
      </c>
      <c r="G401" s="210" t="str">
        <f xml:space="preserve"> IF(BYR_Override!G401 = 0, BYR!G401, BYR_Override!G401)</f>
        <v/>
      </c>
    </row>
    <row r="402" spans="1:7">
      <c r="A402" t="str">
        <f>BYR!A402</f>
        <v>SSC</v>
      </c>
      <c r="B402" t="str">
        <f>BYR!B402</f>
        <v>C_WWS15022_PR19PD016</v>
      </c>
      <c r="C402" t="str">
        <f>BYR!C402</f>
        <v>Wastewater: Totex menu RCV adjustment - BY adjustment at 2017-18 FYA CPIH deflated price base</v>
      </c>
      <c r="D402" t="str">
        <f>BYR!D402</f>
        <v>£m</v>
      </c>
      <c r="E402" t="str">
        <f>BYR!E402</f>
        <v>Price Review 2019</v>
      </c>
      <c r="F402" s="210">
        <f xml:space="preserve"> IF(BYR_Override!F402 = 0, BYR!F402, BYR_Override!F402)</f>
        <v>0</v>
      </c>
      <c r="G402" s="210" t="str">
        <f xml:space="preserve"> IF(BYR_Override!G402 = 0, BYR!G402, BYR_Override!G402)</f>
        <v/>
      </c>
    </row>
    <row r="403" spans="1:7">
      <c r="A403" t="str">
        <f>BYR!A403</f>
        <v>SSC</v>
      </c>
      <c r="B403" t="str">
        <f>BYR!B403</f>
        <v>C_WWS15022DMMY_PR19PD016</v>
      </c>
      <c r="C403" t="str">
        <f>BYR!C403</f>
        <v>Dummy ~ Totex menu RCV adjustment at 2017-18 FYA CPIH deflated price base - BY Adjustment</v>
      </c>
      <c r="D403" t="str">
        <f>BYR!D403</f>
        <v>£m</v>
      </c>
      <c r="E403" t="str">
        <f>BYR!E403</f>
        <v>Price Review 2019</v>
      </c>
      <c r="F403" s="210">
        <f xml:space="preserve"> IF(BYR_Override!F403 = 0, BYR!F403, BYR_Override!F403)</f>
        <v>0</v>
      </c>
      <c r="G403" s="210" t="str">
        <f xml:space="preserve"> IF(BYR_Override!G403 = 0, BYR!G403, BYR_Override!G403)</f>
        <v/>
      </c>
    </row>
    <row r="404" spans="1:7">
      <c r="A404" t="str">
        <f>BYR!A404</f>
        <v>SSC</v>
      </c>
      <c r="B404" t="str">
        <f>BYR!B404</f>
        <v>C_A7011W_PR19PD016</v>
      </c>
      <c r="C404" t="str">
        <f>BYR!C404</f>
        <v>Water ~ NPV effect of 50% of proceeds from disposals of interest in land at 2017-18 FYA CPIH deflated price base - BY Adjustment</v>
      </c>
      <c r="D404" t="str">
        <f>BYR!D404</f>
        <v>£m</v>
      </c>
      <c r="E404" t="str">
        <f>BYR!E404</f>
        <v>Price Review 2019</v>
      </c>
      <c r="F404" s="210">
        <f xml:space="preserve"> IF(BYR_Override!F404 = 0, BYR!F404, BYR_Override!F404)</f>
        <v>0</v>
      </c>
      <c r="G404" s="210" t="str">
        <f xml:space="preserve"> IF(BYR_Override!G404 = 0, BYR!G404, BYR_Override!G404)</f>
        <v/>
      </c>
    </row>
    <row r="405" spans="1:7">
      <c r="A405" t="str">
        <f>BYR!A405</f>
        <v>SSC</v>
      </c>
      <c r="B405" t="str">
        <f>BYR!B405</f>
        <v>C_A7011WW_PR19PD016</v>
      </c>
      <c r="C405" t="str">
        <f>BYR!C405</f>
        <v>Wastewater ~ NPV effect of 50% of proceeds from disposals of interest in land - BY Adjustment at 2017-18 FYA CPIH deflated price base</v>
      </c>
      <c r="D405" t="str">
        <f>BYR!D405</f>
        <v>£m</v>
      </c>
      <c r="E405" t="str">
        <f>BYR!E405</f>
        <v>Price Review 2019</v>
      </c>
      <c r="F405" s="210">
        <f xml:space="preserve"> IF(BYR_Override!F405 = 0, BYR!F405, BYR_Override!F405)</f>
        <v>0</v>
      </c>
      <c r="G405" s="210" t="str">
        <f xml:space="preserve"> IF(BYR_Override!G405 = 0, BYR!G405, BYR_Override!G405)</f>
        <v/>
      </c>
    </row>
    <row r="406" spans="1:7">
      <c r="A406" t="str">
        <f>BYR!A406</f>
        <v>SSC</v>
      </c>
      <c r="B406" t="str">
        <f>BYR!B406</f>
        <v>C_A7011DMMY_PR19PD016</v>
      </c>
      <c r="C406" t="str">
        <f>BYR!C406</f>
        <v>Dummy: NPV effect of 100% of proceeds from disposals of interest in land at 2017-18 FYA CPIH deflated price base - BY Adjustment</v>
      </c>
      <c r="D406" t="str">
        <f>BYR!D406</f>
        <v>£m</v>
      </c>
      <c r="E406" t="str">
        <f>BYR!E406</f>
        <v>Price Review 2019</v>
      </c>
      <c r="F406" s="210">
        <f xml:space="preserve"> IF(BYR_Override!F406 = 0, BYR!F406, BYR_Override!F406)</f>
        <v>0</v>
      </c>
      <c r="G406" s="210" t="str">
        <f xml:space="preserve"> IF(BYR_Override!G406 = 0, BYR!G406, BYR_Override!G406)</f>
        <v/>
      </c>
    </row>
    <row r="407" spans="1:7">
      <c r="A407" t="str">
        <f>BYR!A407</f>
        <v>SSC</v>
      </c>
      <c r="B407" t="str">
        <f>BYR!B407</f>
        <v>C402_PR19PD016</v>
      </c>
      <c r="C407" t="str">
        <f>BYR!C407</f>
        <v>2019-20 RPI-CPIH wedge adjustment at 2017-18 FYA CPIH prices - WR</v>
      </c>
      <c r="D407" t="str">
        <f>BYR!D407</f>
        <v>£m</v>
      </c>
      <c r="E407" t="str">
        <f>BYR!E407</f>
        <v>Price Review 2019</v>
      </c>
      <c r="F407" s="210" t="str">
        <f xml:space="preserve"> IF(BYR_Override!F407 = 0, BYR!F407, BYR_Override!F407)</f>
        <v/>
      </c>
      <c r="G407" s="210">
        <f xml:space="preserve"> IF(BYR_Override!G407 = 0, BYR!G407, BYR_Override!G407)</f>
        <v>3.2735579364273397E-2</v>
      </c>
    </row>
    <row r="408" spans="1:7">
      <c r="A408" t="str">
        <f>BYR!A408</f>
        <v>SSC</v>
      </c>
      <c r="B408" t="str">
        <f>BYR!B408</f>
        <v>C403_PR19PD016</v>
      </c>
      <c r="C408" t="str">
        <f>BYR!C408</f>
        <v>2019-20 RPI-CPIH wedge adjustment at 2017-18 FYA CPIH prices - WN</v>
      </c>
      <c r="D408" t="str">
        <f>BYR!D408</f>
        <v>£m</v>
      </c>
      <c r="E408" t="str">
        <f>BYR!E408</f>
        <v>Price Review 2019</v>
      </c>
      <c r="F408" s="210" t="str">
        <f xml:space="preserve"> IF(BYR_Override!F408 = 0, BYR!F408, BYR_Override!F408)</f>
        <v/>
      </c>
      <c r="G408" s="210">
        <f xml:space="preserve"> IF(BYR_Override!G408 = 0, BYR!G408, BYR_Override!G408)</f>
        <v>0.85999210174865204</v>
      </c>
    </row>
    <row r="409" spans="1:7">
      <c r="A409" t="str">
        <f>BYR!A409</f>
        <v>SSC</v>
      </c>
      <c r="B409" t="str">
        <f>BYR!B409</f>
        <v>C412_PR19PD016</v>
      </c>
      <c r="C409" t="str">
        <f>BYR!C409</f>
        <v>2019-20 RPI-CPIH wedge adjustment at 2017-18 FYA CPIH prices - WWN</v>
      </c>
      <c r="D409" t="str">
        <f>BYR!D409</f>
        <v>£m</v>
      </c>
      <c r="E409" t="str">
        <f>BYR!E409</f>
        <v>Price Review 2019</v>
      </c>
      <c r="F409" s="210" t="str">
        <f xml:space="preserve"> IF(BYR_Override!F409 = 0, BYR!F409, BYR_Override!F409)</f>
        <v/>
      </c>
      <c r="G409" s="210">
        <f xml:space="preserve"> IF(BYR_Override!G409 = 0, BYR!G409, BYR_Override!G409)</f>
        <v>0</v>
      </c>
    </row>
    <row r="410" spans="1:7">
      <c r="A410" t="str">
        <f>BYR!A410</f>
        <v>SSC</v>
      </c>
      <c r="B410" t="str">
        <f>BYR!B410</f>
        <v>C413_PR19PD016</v>
      </c>
      <c r="C410" t="str">
        <f>BYR!C410</f>
        <v>2019-20 RPI-CPIH wedge adjustment at 2017-18 FYA CPIH prices - BR</v>
      </c>
      <c r="D410" t="str">
        <f>BYR!D410</f>
        <v>£m</v>
      </c>
      <c r="E410" t="str">
        <f>BYR!E410</f>
        <v>Price Review 2019</v>
      </c>
      <c r="F410" s="210" t="str">
        <f xml:space="preserve"> IF(BYR_Override!F410 = 0, BYR!F410, BYR_Override!F410)</f>
        <v/>
      </c>
      <c r="G410" s="210">
        <f xml:space="preserve"> IF(BYR_Override!G410 = 0, BYR!G410, BYR_Override!G410)</f>
        <v>0</v>
      </c>
    </row>
    <row r="411" spans="1:7">
      <c r="A411" t="str">
        <f>BYR!A411</f>
        <v>SSC</v>
      </c>
      <c r="B411" t="str">
        <f>BYR!B411</f>
        <v>C422_PR19PD016</v>
      </c>
      <c r="C411" t="str">
        <f>BYR!C411</f>
        <v>2019-20 RPI-CPIH wedge adjustment at 2017-18 FYA CPIH prices - Dummy</v>
      </c>
      <c r="D411" t="str">
        <f>BYR!D411</f>
        <v>£m</v>
      </c>
      <c r="E411" t="str">
        <f>BYR!E411</f>
        <v>Price Review 2019</v>
      </c>
      <c r="F411" s="210" t="str">
        <f xml:space="preserve"> IF(BYR_Override!F411 = 0, BYR!F411, BYR_Override!F411)</f>
        <v/>
      </c>
      <c r="G411" s="210">
        <f xml:space="preserve"> IF(BYR_Override!G411 = 0, BYR!G411, BYR_Override!G411)</f>
        <v>0</v>
      </c>
    </row>
    <row r="412" spans="1:7">
      <c r="A412" t="str">
        <f>BYR!A412</f>
        <v>SSC</v>
      </c>
      <c r="B412" t="str">
        <f>BYR!B412</f>
        <v>C030_PR19PD016</v>
      </c>
      <c r="C412" t="str">
        <f>BYR!C412</f>
        <v>Water ~ Other adjustment to wholesale RCV - Difference at 2017-18 FYA CPIH deflated price base - BY Adjustment</v>
      </c>
      <c r="D412" t="str">
        <f>BYR!D412</f>
        <v>£m</v>
      </c>
      <c r="E412" t="str">
        <f>BYR!E412</f>
        <v>Price Review 2019</v>
      </c>
      <c r="F412" s="210">
        <f xml:space="preserve"> IF(BYR_Override!F412 = 0, BYR!F412, BYR_Override!F412)</f>
        <v>0</v>
      </c>
      <c r="G412" s="210" t="str">
        <f xml:space="preserve"> IF(BYR_Override!G412 = 0, BYR!G412, BYR_Override!G412)</f>
        <v/>
      </c>
    </row>
    <row r="413" spans="1:7">
      <c r="A413" t="str">
        <f>BYR!A413</f>
        <v>SSC</v>
      </c>
      <c r="B413" t="str">
        <f>BYR!B413</f>
        <v>C040_PR19PD016</v>
      </c>
      <c r="C413" t="str">
        <f>BYR!C413</f>
        <v>Wastewater ~ Other adjustment to wholesale RCV - BY Adjustment at 2017-18 FYA CPIH deflated price base</v>
      </c>
      <c r="D413" t="str">
        <f>BYR!D413</f>
        <v>£m</v>
      </c>
      <c r="E413" t="str">
        <f>BYR!E413</f>
        <v>Price Review 2019</v>
      </c>
      <c r="F413" s="210">
        <f xml:space="preserve"> IF(BYR_Override!F413 = 0, BYR!F413, BYR_Override!F413)</f>
        <v>0</v>
      </c>
      <c r="G413" s="210" t="str">
        <f xml:space="preserve"> IF(BYR_Override!G413 = 0, BYR!G413, BYR_Override!G413)</f>
        <v/>
      </c>
    </row>
    <row r="414" spans="1:7">
      <c r="A414" t="str">
        <f>BYR!A414</f>
        <v>SSC</v>
      </c>
      <c r="B414" t="str">
        <f>BYR!B414</f>
        <v>C050_PR19PD016</v>
      </c>
      <c r="C414" t="str">
        <f>BYR!C414</f>
        <v>Dummy other RCV adjustment at 2017-18 FYA CPIH deflated price base - BY Adjustment</v>
      </c>
      <c r="D414" t="str">
        <f>BYR!D414</f>
        <v>£m</v>
      </c>
      <c r="E414" t="str">
        <f>BYR!E414</f>
        <v>Price Review 2019</v>
      </c>
      <c r="F414" s="210">
        <f xml:space="preserve"> IF(BYR_Override!F414 = 0, BYR!F414, BYR_Override!F414)</f>
        <v>0</v>
      </c>
      <c r="G414" s="210" t="str">
        <f xml:space="preserve"> IF(BYR_Override!G414 = 0, BYR!G414, BYR_Override!G414)</f>
        <v/>
      </c>
    </row>
    <row r="415" spans="1:7">
      <c r="A415" t="str">
        <f>BYR!A415</f>
        <v>SSC</v>
      </c>
      <c r="B415" t="str">
        <f>BYR!B415</f>
        <v>C_APP8022WR_PR19PD016</v>
      </c>
      <c r="C415" t="str">
        <f>BYR!C415</f>
        <v>Water resources IFRS16 RCV adjustment - BY Adjustment at 2017-18 FYA CPIH deflated price base</v>
      </c>
      <c r="D415" t="str">
        <f>BYR!D415</f>
        <v>£m</v>
      </c>
      <c r="E415" t="str">
        <f>BYR!E415</f>
        <v>Price Review 2019</v>
      </c>
      <c r="F415" s="210">
        <f xml:space="preserve"> IF(BYR_Override!F415 = 0, BYR!F415, BYR_Override!F415)</f>
        <v>0</v>
      </c>
      <c r="G415" s="210" t="str">
        <f xml:space="preserve"> IF(BYR_Override!G415 = 0, BYR!G415, BYR_Override!G415)</f>
        <v/>
      </c>
    </row>
    <row r="416" spans="1:7">
      <c r="A416" t="str">
        <f>BYR!A416</f>
        <v>SSC</v>
      </c>
      <c r="B416" t="str">
        <f>BYR!B416</f>
        <v>C_APP8022WN_PR19PD016</v>
      </c>
      <c r="C416" t="str">
        <f>BYR!C416</f>
        <v>Water network plus IFRS16 RCV adjustment - BY Adjustment at 2017-18 FYA CPIH deflated price base</v>
      </c>
      <c r="D416" t="str">
        <f>BYR!D416</f>
        <v>£m</v>
      </c>
      <c r="E416" t="str">
        <f>BYR!E416</f>
        <v>Price Review 2019</v>
      </c>
      <c r="F416" s="210">
        <f xml:space="preserve"> IF(BYR_Override!F416 = 0, BYR!F416, BYR_Override!F416)</f>
        <v>0</v>
      </c>
      <c r="G416" s="210" t="str">
        <f xml:space="preserve"> IF(BYR_Override!G416 = 0, BYR!G416, BYR_Override!G416)</f>
        <v/>
      </c>
    </row>
    <row r="417" spans="1:7">
      <c r="A417" t="str">
        <f>BYR!A417</f>
        <v>SSC</v>
      </c>
      <c r="B417" t="str">
        <f>BYR!B417</f>
        <v>C_APP8022WWN_PR19PD016</v>
      </c>
      <c r="C417" t="str">
        <f>BYR!C417</f>
        <v>Wastewater network plus IFRS16 RCV adjustment - BY Adjustment at 2017-18 FYA CPIH deflated price base</v>
      </c>
      <c r="D417" t="str">
        <f>BYR!D417</f>
        <v>£m</v>
      </c>
      <c r="E417" t="str">
        <f>BYR!E417</f>
        <v>Price Review 2019</v>
      </c>
      <c r="F417" s="210">
        <f xml:space="preserve"> IF(BYR_Override!F417 = 0, BYR!F417, BYR_Override!F417)</f>
        <v>0</v>
      </c>
      <c r="G417" s="210" t="str">
        <f xml:space="preserve"> IF(BYR_Override!G417 = 0, BYR!G417, BYR_Override!G417)</f>
        <v/>
      </c>
    </row>
    <row r="418" spans="1:7">
      <c r="A418" t="str">
        <f>BYR!A418</f>
        <v>SSC</v>
      </c>
      <c r="B418" t="str">
        <f>BYR!B418</f>
        <v>C_APP8022BIO_PR19PD016</v>
      </c>
      <c r="C418" t="str">
        <f>BYR!C418</f>
        <v>Bioresources IFRS16 RCV adjustment - BY Adjustment at 2017-18 FYA CPIH deflated price base</v>
      </c>
      <c r="D418" t="str">
        <f>BYR!D418</f>
        <v>£m</v>
      </c>
      <c r="E418" t="str">
        <f>BYR!E418</f>
        <v>Price Review 2019</v>
      </c>
      <c r="F418" s="210">
        <f xml:space="preserve"> IF(BYR_Override!F418 = 0, BYR!F418, BYR_Override!F418)</f>
        <v>0</v>
      </c>
      <c r="G418" s="210" t="str">
        <f xml:space="preserve"> IF(BYR_Override!G418 = 0, BYR!G418, BYR_Override!G418)</f>
        <v/>
      </c>
    </row>
    <row r="419" spans="1:7">
      <c r="A419" t="str">
        <f>BYR!A419</f>
        <v>SSC</v>
      </c>
      <c r="B419" t="str">
        <f>BYR!B419</f>
        <v>C_APP8022DMMY_PR19PD016</v>
      </c>
      <c r="C419" t="str">
        <f>BYR!C419</f>
        <v>Dummy IFRS16 RCV adjustment - BY adjustment at 2017-18 FYA CPIH deflated price base</v>
      </c>
      <c r="D419" t="str">
        <f>BYR!D419</f>
        <v>£m</v>
      </c>
      <c r="E419" t="str">
        <f>BYR!E419</f>
        <v>Price Review 2019</v>
      </c>
      <c r="F419" s="210">
        <f xml:space="preserve"> IF(BYR_Override!F419 = 0, BYR!F419, BYR_Override!F419)</f>
        <v>0</v>
      </c>
      <c r="G419" s="210" t="str">
        <f xml:space="preserve"> IF(BYR_Override!G419 = 0, BYR!G419, BYR_Override!G419)</f>
        <v/>
      </c>
    </row>
    <row r="420" spans="1:7">
      <c r="A420" t="str">
        <f>BYR!A420</f>
        <v>SES</v>
      </c>
      <c r="B420" t="str">
        <f>BYR!B420</f>
        <v>C_APP27048_PR19PD016</v>
      </c>
      <c r="C420" t="str">
        <f>BYR!C420</f>
        <v>ODI end of period RCV adjustment ~ Water resources at 2017-18 FYA CPIH deflated price base - BY Adjustment</v>
      </c>
      <c r="D420" t="str">
        <f>BYR!D420</f>
        <v>£m</v>
      </c>
      <c r="E420" t="str">
        <f>BYR!E420</f>
        <v>Price Review 2019</v>
      </c>
      <c r="F420" s="210">
        <f xml:space="preserve"> IF(BYR_Override!F420 = 0, BYR!F420, BYR_Override!F420)</f>
        <v>0</v>
      </c>
      <c r="G420" s="210" t="str">
        <f xml:space="preserve"> IF(BYR_Override!G420 = 0, BYR!G420, BYR_Override!G420)</f>
        <v/>
      </c>
    </row>
    <row r="421" spans="1:7">
      <c r="A421" t="str">
        <f>BYR!A421</f>
        <v>SES</v>
      </c>
      <c r="B421" t="str">
        <f>BYR!B421</f>
        <v>C_APP27049_PR19PD016</v>
      </c>
      <c r="C421" t="str">
        <f>BYR!C421</f>
        <v>ODI end of period RCV adjustment  ~ Water network plus at 2017-18 FYA CPIH deflated price base - BY Adjustment</v>
      </c>
      <c r="D421" t="str">
        <f>BYR!D421</f>
        <v>£m</v>
      </c>
      <c r="E421" t="str">
        <f>BYR!E421</f>
        <v>Price Review 2019</v>
      </c>
      <c r="F421" s="210">
        <f xml:space="preserve"> IF(BYR_Override!F421 = 0, BYR!F421, BYR_Override!F421)</f>
        <v>0</v>
      </c>
      <c r="G421" s="210" t="str">
        <f xml:space="preserve"> IF(BYR_Override!G421 = 0, BYR!G421, BYR_Override!G421)</f>
        <v/>
      </c>
    </row>
    <row r="422" spans="1:7">
      <c r="A422" t="str">
        <f>BYR!A422</f>
        <v>SES</v>
      </c>
      <c r="B422" t="str">
        <f>BYR!B422</f>
        <v>C_APP27050_PR19PD016</v>
      </c>
      <c r="C422" t="str">
        <f>BYR!C422</f>
        <v>ODI end of period RCV adjustment ~ Wastewater network plus - BY Adjustment at 2017-18 FYA CPIH deflated price base</v>
      </c>
      <c r="D422" t="str">
        <f>BYR!D422</f>
        <v>£m</v>
      </c>
      <c r="E422" t="str">
        <f>BYR!E422</f>
        <v>Price Review 2019</v>
      </c>
      <c r="F422" s="210">
        <f xml:space="preserve"> IF(BYR_Override!F422 = 0, BYR!F422, BYR_Override!F422)</f>
        <v>0</v>
      </c>
      <c r="G422" s="210" t="str">
        <f xml:space="preserve"> IF(BYR_Override!G422 = 0, BYR!G422, BYR_Override!G422)</f>
        <v/>
      </c>
    </row>
    <row r="423" spans="1:7">
      <c r="A423" t="str">
        <f>BYR!A423</f>
        <v>SES</v>
      </c>
      <c r="B423" t="str">
        <f>BYR!B423</f>
        <v>C_APP27051_PR19PD016</v>
      </c>
      <c r="C423" t="str">
        <f>BYR!C423</f>
        <v>ODI end of period RCV adjustment  ~ Thames Tideway at 2017-18 FYA CPIH deflated price base - BY Adjustment</v>
      </c>
      <c r="D423" t="str">
        <f>BYR!D423</f>
        <v>£m</v>
      </c>
      <c r="E423" t="str">
        <f>BYR!E423</f>
        <v>Price Review 2019</v>
      </c>
      <c r="F423" s="210">
        <f xml:space="preserve"> IF(BYR_Override!F423 = 0, BYR!F423, BYR_Override!F423)</f>
        <v>0</v>
      </c>
      <c r="G423" s="210" t="str">
        <f xml:space="preserve"> IF(BYR_Override!G423 = 0, BYR!G423, BYR_Override!G423)</f>
        <v/>
      </c>
    </row>
    <row r="424" spans="1:7">
      <c r="A424" t="str">
        <f>BYR!A424</f>
        <v>SES</v>
      </c>
      <c r="B424" t="str">
        <f>BYR!B424</f>
        <v>C_WS15027_PR19PD016</v>
      </c>
      <c r="C424" t="str">
        <f>BYR!C424</f>
        <v>Water: Totex menu RCV adjustment at 2017-18 FYA CPIH deflated price base - BY Adjustment</v>
      </c>
      <c r="D424" t="str">
        <f>BYR!D424</f>
        <v>£m</v>
      </c>
      <c r="E424" t="str">
        <f>BYR!E424</f>
        <v>Price Review 2019</v>
      </c>
      <c r="F424" s="210">
        <f xml:space="preserve"> IF(BYR_Override!F424 = 0, BYR!F424, BYR_Override!F424)</f>
        <v>-3.9047824837260499E-2</v>
      </c>
      <c r="G424" s="210" t="str">
        <f xml:space="preserve"> IF(BYR_Override!G424 = 0, BYR!G424, BYR_Override!G424)</f>
        <v/>
      </c>
    </row>
    <row r="425" spans="1:7">
      <c r="A425" t="str">
        <f>BYR!A425</f>
        <v>SES</v>
      </c>
      <c r="B425" t="str">
        <f>BYR!B425</f>
        <v>C_WWS15022_PR19PD016</v>
      </c>
      <c r="C425" t="str">
        <f>BYR!C425</f>
        <v>Wastewater: Totex menu RCV adjustment - BY adjustment at 2017-18 FYA CPIH deflated price base</v>
      </c>
      <c r="D425" t="str">
        <f>BYR!D425</f>
        <v>£m</v>
      </c>
      <c r="E425" t="str">
        <f>BYR!E425</f>
        <v>Price Review 2019</v>
      </c>
      <c r="F425" s="210">
        <f xml:space="preserve"> IF(BYR_Override!F425 = 0, BYR!F425, BYR_Override!F425)</f>
        <v>0</v>
      </c>
      <c r="G425" s="210" t="str">
        <f xml:space="preserve"> IF(BYR_Override!G425 = 0, BYR!G425, BYR_Override!G425)</f>
        <v/>
      </c>
    </row>
    <row r="426" spans="1:7">
      <c r="A426" t="str">
        <f>BYR!A426</f>
        <v>SES</v>
      </c>
      <c r="B426" t="str">
        <f>BYR!B426</f>
        <v>C_WWS15022DMMY_PR19PD016</v>
      </c>
      <c r="C426" t="str">
        <f>BYR!C426</f>
        <v>Dummy ~ Totex menu RCV adjustment at 2017-18 FYA CPIH deflated price base - BY Adjustment</v>
      </c>
      <c r="D426" t="str">
        <f>BYR!D426</f>
        <v>£m</v>
      </c>
      <c r="E426" t="str">
        <f>BYR!E426</f>
        <v>Price Review 2019</v>
      </c>
      <c r="F426" s="210">
        <f xml:space="preserve"> IF(BYR_Override!F426 = 0, BYR!F426, BYR_Override!F426)</f>
        <v>0</v>
      </c>
      <c r="G426" s="210" t="str">
        <f xml:space="preserve"> IF(BYR_Override!G426 = 0, BYR!G426, BYR_Override!G426)</f>
        <v/>
      </c>
    </row>
    <row r="427" spans="1:7">
      <c r="A427" t="str">
        <f>BYR!A427</f>
        <v>SES</v>
      </c>
      <c r="B427" t="str">
        <f>BYR!B427</f>
        <v>C_A7011W_PR19PD016</v>
      </c>
      <c r="C427" t="str">
        <f>BYR!C427</f>
        <v>Water ~ NPV effect of 50% of proceeds from disposals of interest in land at 2017-18 FYA CPIH deflated price base - BY Adjustment</v>
      </c>
      <c r="D427" t="str">
        <f>BYR!D427</f>
        <v>£m</v>
      </c>
      <c r="E427" t="str">
        <f>BYR!E427</f>
        <v>Price Review 2019</v>
      </c>
      <c r="F427" s="210">
        <f xml:space="preserve"> IF(BYR_Override!F427 = 0, BYR!F427, BYR_Override!F427)</f>
        <v>-1.10809655752028E-2</v>
      </c>
      <c r="G427" s="210" t="str">
        <f xml:space="preserve"> IF(BYR_Override!G427 = 0, BYR!G427, BYR_Override!G427)</f>
        <v/>
      </c>
    </row>
    <row r="428" spans="1:7">
      <c r="A428" t="str">
        <f>BYR!A428</f>
        <v>SES</v>
      </c>
      <c r="B428" t="str">
        <f>BYR!B428</f>
        <v>C_A7011WW_PR19PD016</v>
      </c>
      <c r="C428" t="str">
        <f>BYR!C428</f>
        <v>Wastewater ~ NPV effect of 50% of proceeds from disposals of interest in land - BY Adjustment at 2017-18 FYA CPIH deflated price base</v>
      </c>
      <c r="D428" t="str">
        <f>BYR!D428</f>
        <v>£m</v>
      </c>
      <c r="E428" t="str">
        <f>BYR!E428</f>
        <v>Price Review 2019</v>
      </c>
      <c r="F428" s="210">
        <f xml:space="preserve"> IF(BYR_Override!F428 = 0, BYR!F428, BYR_Override!F428)</f>
        <v>0</v>
      </c>
      <c r="G428" s="210" t="str">
        <f xml:space="preserve"> IF(BYR_Override!G428 = 0, BYR!G428, BYR_Override!G428)</f>
        <v/>
      </c>
    </row>
    <row r="429" spans="1:7">
      <c r="A429" t="str">
        <f>BYR!A429</f>
        <v>SES</v>
      </c>
      <c r="B429" t="str">
        <f>BYR!B429</f>
        <v>C_A7011DMMY_PR19PD016</v>
      </c>
      <c r="C429" t="str">
        <f>BYR!C429</f>
        <v>Dummy: NPV effect of 100% of proceeds from disposals of interest in land at 2017-18 FYA CPIH deflated price base - BY Adjustment</v>
      </c>
      <c r="D429" t="str">
        <f>BYR!D429</f>
        <v>£m</v>
      </c>
      <c r="E429" t="str">
        <f>BYR!E429</f>
        <v>Price Review 2019</v>
      </c>
      <c r="F429" s="210">
        <f xml:space="preserve"> IF(BYR_Override!F429 = 0, BYR!F429, BYR_Override!F429)</f>
        <v>0</v>
      </c>
      <c r="G429" s="210" t="str">
        <f xml:space="preserve"> IF(BYR_Override!G429 = 0, BYR!G429, BYR_Override!G429)</f>
        <v/>
      </c>
    </row>
    <row r="430" spans="1:7">
      <c r="A430" t="str">
        <f>BYR!A430</f>
        <v>SES</v>
      </c>
      <c r="B430" t="str">
        <f>BYR!B430</f>
        <v>C402_PR19PD016</v>
      </c>
      <c r="C430" t="str">
        <f>BYR!C430</f>
        <v>2019-20 RPI-CPIH wedge adjustment at 2017-18 FYA CPIH prices - WR</v>
      </c>
      <c r="D430" t="str">
        <f>BYR!D430</f>
        <v>£m</v>
      </c>
      <c r="E430" t="str">
        <f>BYR!E430</f>
        <v>Price Review 2019</v>
      </c>
      <c r="F430" s="210" t="str">
        <f xml:space="preserve"> IF(BYR_Override!F430 = 0, BYR!F430, BYR_Override!F430)</f>
        <v/>
      </c>
      <c r="G430" s="210">
        <f xml:space="preserve"> IF(BYR_Override!G430 = 0, BYR!G430, BYR_Override!G430)</f>
        <v>2.3683801907484901E-2</v>
      </c>
    </row>
    <row r="431" spans="1:7">
      <c r="A431" t="str">
        <f>BYR!A431</f>
        <v>SES</v>
      </c>
      <c r="B431" t="str">
        <f>BYR!B431</f>
        <v>C403_PR19PD016</v>
      </c>
      <c r="C431" t="str">
        <f>BYR!C431</f>
        <v>2019-20 RPI-CPIH wedge adjustment at 2017-18 FYA CPIH prices - WN</v>
      </c>
      <c r="D431" t="str">
        <f>BYR!D431</f>
        <v>£m</v>
      </c>
      <c r="E431" t="str">
        <f>BYR!E431</f>
        <v>Price Review 2019</v>
      </c>
      <c r="F431" s="210" t="str">
        <f xml:space="preserve"> IF(BYR_Override!F431 = 0, BYR!F431, BYR_Override!F431)</f>
        <v/>
      </c>
      <c r="G431" s="210">
        <f xml:space="preserve"> IF(BYR_Override!G431 = 0, BYR!G431, BYR_Override!G431)</f>
        <v>0.42929226203450099</v>
      </c>
    </row>
    <row r="432" spans="1:7">
      <c r="A432" t="str">
        <f>BYR!A432</f>
        <v>SES</v>
      </c>
      <c r="B432" t="str">
        <f>BYR!B432</f>
        <v>C412_PR19PD016</v>
      </c>
      <c r="C432" t="str">
        <f>BYR!C432</f>
        <v>2019-20 RPI-CPIH wedge adjustment at 2017-18 FYA CPIH prices - WWN</v>
      </c>
      <c r="D432" t="str">
        <f>BYR!D432</f>
        <v>£m</v>
      </c>
      <c r="E432" t="str">
        <f>BYR!E432</f>
        <v>Price Review 2019</v>
      </c>
      <c r="F432" s="210" t="str">
        <f xml:space="preserve"> IF(BYR_Override!F432 = 0, BYR!F432, BYR_Override!F432)</f>
        <v/>
      </c>
      <c r="G432" s="210">
        <f xml:space="preserve"> IF(BYR_Override!G432 = 0, BYR!G432, BYR_Override!G432)</f>
        <v>0</v>
      </c>
    </row>
    <row r="433" spans="1:7">
      <c r="A433" t="str">
        <f>BYR!A433</f>
        <v>SES</v>
      </c>
      <c r="B433" t="str">
        <f>BYR!B433</f>
        <v>C413_PR19PD016</v>
      </c>
      <c r="C433" t="str">
        <f>BYR!C433</f>
        <v>2019-20 RPI-CPIH wedge adjustment at 2017-18 FYA CPIH prices - BR</v>
      </c>
      <c r="D433" t="str">
        <f>BYR!D433</f>
        <v>£m</v>
      </c>
      <c r="E433" t="str">
        <f>BYR!E433</f>
        <v>Price Review 2019</v>
      </c>
      <c r="F433" s="210" t="str">
        <f xml:space="preserve"> IF(BYR_Override!F433 = 0, BYR!F433, BYR_Override!F433)</f>
        <v/>
      </c>
      <c r="G433" s="210">
        <f xml:space="preserve"> IF(BYR_Override!G433 = 0, BYR!G433, BYR_Override!G433)</f>
        <v>0</v>
      </c>
    </row>
    <row r="434" spans="1:7">
      <c r="A434" t="str">
        <f>BYR!A434</f>
        <v>SES</v>
      </c>
      <c r="B434" t="str">
        <f>BYR!B434</f>
        <v>C422_PR19PD016</v>
      </c>
      <c r="C434" t="str">
        <f>BYR!C434</f>
        <v>2019-20 RPI-CPIH wedge adjustment at 2017-18 FYA CPIH prices - Dummy</v>
      </c>
      <c r="D434" t="str">
        <f>BYR!D434</f>
        <v>£m</v>
      </c>
      <c r="E434" t="str">
        <f>BYR!E434</f>
        <v>Price Review 2019</v>
      </c>
      <c r="F434" s="210" t="str">
        <f xml:space="preserve"> IF(BYR_Override!F434 = 0, BYR!F434, BYR_Override!F434)</f>
        <v/>
      </c>
      <c r="G434" s="210">
        <f xml:space="preserve"> IF(BYR_Override!G434 = 0, BYR!G434, BYR_Override!G434)</f>
        <v>0</v>
      </c>
    </row>
    <row r="435" spans="1:7">
      <c r="A435" t="str">
        <f>BYR!A435</f>
        <v>SES</v>
      </c>
      <c r="B435" t="str">
        <f>BYR!B435</f>
        <v>C030_PR19PD016</v>
      </c>
      <c r="C435" t="str">
        <f>BYR!C435</f>
        <v>Water ~ Other adjustment to wholesale RCV - Difference at 2017-18 FYA CPIH deflated price base - BY Adjustment</v>
      </c>
      <c r="D435" t="str">
        <f>BYR!D435</f>
        <v>£m</v>
      </c>
      <c r="E435" t="str">
        <f>BYR!E435</f>
        <v>Price Review 2019</v>
      </c>
      <c r="F435" s="210">
        <f xml:space="preserve"> IF(BYR_Override!F435 = 0, BYR!F435, BYR_Override!F435)</f>
        <v>0</v>
      </c>
      <c r="G435" s="210" t="str">
        <f xml:space="preserve"> IF(BYR_Override!G435 = 0, BYR!G435, BYR_Override!G435)</f>
        <v/>
      </c>
    </row>
    <row r="436" spans="1:7">
      <c r="A436" t="str">
        <f>BYR!A436</f>
        <v>SES</v>
      </c>
      <c r="B436" t="str">
        <f>BYR!B436</f>
        <v>C040_PR19PD016</v>
      </c>
      <c r="C436" t="str">
        <f>BYR!C436</f>
        <v>Wastewater ~ Other adjustment to wholesale RCV - BY Adjustment at 2017-18 FYA CPIH deflated price base</v>
      </c>
      <c r="D436" t="str">
        <f>BYR!D436</f>
        <v>£m</v>
      </c>
      <c r="E436" t="str">
        <f>BYR!E436</f>
        <v>Price Review 2019</v>
      </c>
      <c r="F436" s="210">
        <f xml:space="preserve"> IF(BYR_Override!F436 = 0, BYR!F436, BYR_Override!F436)</f>
        <v>0</v>
      </c>
      <c r="G436" s="210" t="str">
        <f xml:space="preserve"> IF(BYR_Override!G436 = 0, BYR!G436, BYR_Override!G436)</f>
        <v/>
      </c>
    </row>
    <row r="437" spans="1:7">
      <c r="A437" t="str">
        <f>BYR!A437</f>
        <v>SES</v>
      </c>
      <c r="B437" t="str">
        <f>BYR!B437</f>
        <v>C050_PR19PD016</v>
      </c>
      <c r="C437" t="str">
        <f>BYR!C437</f>
        <v>Dummy other RCV adjustment at 2017-18 FYA CPIH deflated price base - BY Adjustment</v>
      </c>
      <c r="D437" t="str">
        <f>BYR!D437</f>
        <v>£m</v>
      </c>
      <c r="E437" t="str">
        <f>BYR!E437</f>
        <v>Price Review 2019</v>
      </c>
      <c r="F437" s="210">
        <f xml:space="preserve"> IF(BYR_Override!F437 = 0, BYR!F437, BYR_Override!F437)</f>
        <v>0</v>
      </c>
      <c r="G437" s="210" t="str">
        <f xml:space="preserve"> IF(BYR_Override!G437 = 0, BYR!G437, BYR_Override!G437)</f>
        <v/>
      </c>
    </row>
    <row r="438" spans="1:7">
      <c r="A438" t="str">
        <f>BYR!A438</f>
        <v>SES</v>
      </c>
      <c r="B438" t="str">
        <f>BYR!B438</f>
        <v>C_APP8022WR_PR19PD016</v>
      </c>
      <c r="C438" t="str">
        <f>BYR!C438</f>
        <v>Water resources IFRS16 RCV adjustment - BY Adjustment at 2017-18 FYA CPIH deflated price base</v>
      </c>
      <c r="D438" t="str">
        <f>BYR!D438</f>
        <v>£m</v>
      </c>
      <c r="E438" t="str">
        <f>BYR!E438</f>
        <v>Price Review 2019</v>
      </c>
      <c r="F438" s="210">
        <f xml:space="preserve"> IF(BYR_Override!F438 = 0, BYR!F438, BYR_Override!F438)</f>
        <v>0</v>
      </c>
      <c r="G438" s="210" t="str">
        <f xml:space="preserve"> IF(BYR_Override!G438 = 0, BYR!G438, BYR_Override!G438)</f>
        <v/>
      </c>
    </row>
    <row r="439" spans="1:7">
      <c r="A439" t="str">
        <f>BYR!A439</f>
        <v>SES</v>
      </c>
      <c r="B439" t="str">
        <f>BYR!B439</f>
        <v>C_APP8022WN_PR19PD016</v>
      </c>
      <c r="C439" t="str">
        <f>BYR!C439</f>
        <v>Water network plus IFRS16 RCV adjustment - BY Adjustment at 2017-18 FYA CPIH deflated price base</v>
      </c>
      <c r="D439" t="str">
        <f>BYR!D439</f>
        <v>£m</v>
      </c>
      <c r="E439" t="str">
        <f>BYR!E439</f>
        <v>Price Review 2019</v>
      </c>
      <c r="F439" s="210">
        <f xml:space="preserve"> IF(BYR_Override!F439 = 0, BYR!F439, BYR_Override!F439)</f>
        <v>0</v>
      </c>
      <c r="G439" s="210" t="str">
        <f xml:space="preserve"> IF(BYR_Override!G439 = 0, BYR!G439, BYR_Override!G439)</f>
        <v/>
      </c>
    </row>
    <row r="440" spans="1:7">
      <c r="A440" t="str">
        <f>BYR!A440</f>
        <v>SES</v>
      </c>
      <c r="B440" t="str">
        <f>BYR!B440</f>
        <v>C_APP8022WWN_PR19PD016</v>
      </c>
      <c r="C440" t="str">
        <f>BYR!C440</f>
        <v>Wastewater network plus IFRS16 RCV adjustment - BY Adjustment at 2017-18 FYA CPIH deflated price base</v>
      </c>
      <c r="D440" t="str">
        <f>BYR!D440</f>
        <v>£m</v>
      </c>
      <c r="E440" t="str">
        <f>BYR!E440</f>
        <v>Price Review 2019</v>
      </c>
      <c r="F440" s="210">
        <f xml:space="preserve"> IF(BYR_Override!F440 = 0, BYR!F440, BYR_Override!F440)</f>
        <v>0</v>
      </c>
      <c r="G440" s="210" t="str">
        <f xml:space="preserve"> IF(BYR_Override!G440 = 0, BYR!G440, BYR_Override!G440)</f>
        <v/>
      </c>
    </row>
    <row r="441" spans="1:7">
      <c r="A441" t="str">
        <f>BYR!A441</f>
        <v>SES</v>
      </c>
      <c r="B441" t="str">
        <f>BYR!B441</f>
        <v>C_APP8022BIO_PR19PD016</v>
      </c>
      <c r="C441" t="str">
        <f>BYR!C441</f>
        <v>Bioresources IFRS16 RCV adjustment - BY Adjustment at 2017-18 FYA CPIH deflated price base</v>
      </c>
      <c r="D441" t="str">
        <f>BYR!D441</f>
        <v>£m</v>
      </c>
      <c r="E441" t="str">
        <f>BYR!E441</f>
        <v>Price Review 2019</v>
      </c>
      <c r="F441" s="210">
        <f xml:space="preserve"> IF(BYR_Override!F441 = 0, BYR!F441, BYR_Override!F441)</f>
        <v>0</v>
      </c>
      <c r="G441" s="210" t="str">
        <f xml:space="preserve"> IF(BYR_Override!G441 = 0, BYR!G441, BYR_Override!G441)</f>
        <v/>
      </c>
    </row>
    <row r="442" spans="1:7">
      <c r="A442" t="str">
        <f>BYR!A442</f>
        <v>SES</v>
      </c>
      <c r="B442" t="str">
        <f>BYR!B442</f>
        <v>C_APP8022DMMY_PR19PD016</v>
      </c>
      <c r="C442" t="str">
        <f>BYR!C442</f>
        <v>Dummy IFRS16 RCV adjustment - BY adjustment at 2017-18 FYA CPIH deflated price base</v>
      </c>
      <c r="D442" t="str">
        <f>BYR!D442</f>
        <v>£m</v>
      </c>
      <c r="E442" t="str">
        <f>BYR!E442</f>
        <v>Price Review 2019</v>
      </c>
      <c r="F442" s="210">
        <f xml:space="preserve"> IF(BYR_Override!F442 = 0, BYR!F442, BYR_Override!F442)</f>
        <v>0</v>
      </c>
      <c r="G442" s="210" t="str">
        <f xml:space="preserve"> IF(BYR_Override!G442 = 0, BYR!G442, BYR_Override!G442)</f>
        <v/>
      </c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7CF33-E2BF-46F0-8CEE-5648DD42C443}">
  <sheetPr>
    <tabColor rgb="FFFFDB8E"/>
    <outlinePr summaryBelow="0" summaryRight="0"/>
    <pageSetUpPr fitToPage="1"/>
  </sheetPr>
  <dimension ref="A1:AAE261"/>
  <sheetViews>
    <sheetView showGridLines="0" defaultGridColor="0" colorId="22" zoomScale="80" zoomScaleNormal="80" zoomScaleSheetLayoutView="70" workbookViewId="0">
      <pane xSplit="9" ySplit="5" topLeftCell="J6" activePane="bottomRight" state="frozen"/>
      <selection pane="bottomRight"/>
      <selection pane="bottomLeft" activeCell="A37" sqref="A37:XFD37"/>
      <selection pane="topRight" activeCell="A37" sqref="A37:XFD37"/>
    </sheetView>
  </sheetViews>
  <sheetFormatPr defaultColWidth="0" defaultRowHeight="13.15" outlineLevelRow="3"/>
  <cols>
    <col min="1" max="1" width="10.83203125" style="10" customWidth="1"/>
    <col min="2" max="2" width="38" style="10" customWidth="1"/>
    <col min="3" max="3" width="2" style="19" customWidth="1"/>
    <col min="4" max="4" width="1.5" style="65" customWidth="1"/>
    <col min="5" max="5" width="126.5" style="24" customWidth="1"/>
    <col min="6" max="6" width="13.6640625" style="24" customWidth="1"/>
    <col min="7" max="7" width="13.1640625" style="24" bestFit="1" customWidth="1"/>
    <col min="8" max="8" width="7" style="24" bestFit="1" customWidth="1"/>
    <col min="9" max="9" width="3.5" style="24" customWidth="1"/>
    <col min="10" max="17" width="11.83203125" style="24" bestFit="1" customWidth="1"/>
    <col min="18" max="22" width="11.83203125" style="24" customWidth="1"/>
    <col min="23" max="23" width="11.83203125" style="24" bestFit="1" customWidth="1"/>
    <col min="24" max="708" width="15.1640625" style="24" hidden="1" customWidth="1"/>
    <col min="709" max="16384" width="15.1640625" style="24" hidden="1"/>
  </cols>
  <sheetData>
    <row r="1" spans="1:707" s="1" customFormat="1" ht="30.75">
      <c r="A1" s="1" t="e">
        <f ca="1">RIGHT(CELL("filename", A1), LEN(CELL("filename", A1)) - SEARCH("]", CELL("filename", A1)))</f>
        <v>#VALUE!</v>
      </c>
    </row>
    <row r="2" spans="1:707" s="30" customFormat="1">
      <c r="A2" s="18"/>
      <c r="B2" s="18"/>
      <c r="C2" s="27"/>
      <c r="D2" s="25"/>
      <c r="E2" s="33" t="s">
        <v>697</v>
      </c>
      <c r="F2" s="29">
        <v>0</v>
      </c>
      <c r="G2" s="28" t="s">
        <v>698</v>
      </c>
      <c r="H2" s="9"/>
      <c r="I2" s="9"/>
      <c r="J2" s="5">
        <f>Time!J$12</f>
        <v>42825</v>
      </c>
      <c r="K2" s="5">
        <f>Time!K$12</f>
        <v>43190</v>
      </c>
      <c r="L2" s="5">
        <f>Time!L$12</f>
        <v>43555</v>
      </c>
      <c r="M2" s="5">
        <f>Time!M$12</f>
        <v>43921</v>
      </c>
      <c r="N2" s="5">
        <f>Time!N$12</f>
        <v>44286</v>
      </c>
      <c r="O2" s="5">
        <f>Time!O$12</f>
        <v>44651</v>
      </c>
      <c r="P2" s="5">
        <f>Time!P$12</f>
        <v>45016</v>
      </c>
      <c r="Q2" s="5">
        <f>Time!Q$12</f>
        <v>45382</v>
      </c>
      <c r="R2" s="5">
        <f>Time!R$12</f>
        <v>45747</v>
      </c>
      <c r="S2" s="5">
        <f>Time!S$12</f>
        <v>46112</v>
      </c>
      <c r="T2" s="5">
        <f>Time!T$12</f>
        <v>46477</v>
      </c>
      <c r="U2" s="5">
        <f>Time!U$12</f>
        <v>46843</v>
      </c>
      <c r="V2" s="5">
        <f>Time!V$12</f>
        <v>47208</v>
      </c>
      <c r="W2" s="5">
        <f>Time!W$12</f>
        <v>47573</v>
      </c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</row>
    <row r="3" spans="1:707" s="30" customFormat="1">
      <c r="A3" s="18"/>
      <c r="B3" s="18"/>
      <c r="C3" s="27"/>
      <c r="D3" s="25"/>
      <c r="E3" s="4" t="s">
        <v>699</v>
      </c>
      <c r="F3" s="9"/>
      <c r="G3" s="9"/>
      <c r="H3" s="9"/>
      <c r="I3" s="9"/>
      <c r="J3" s="2" t="str">
        <f>Time!J$40</f>
        <v/>
      </c>
      <c r="K3" s="2" t="str">
        <f>Time!K$40</f>
        <v/>
      </c>
      <c r="L3" s="2" t="str">
        <f>Time!L$40</f>
        <v/>
      </c>
      <c r="M3" s="2" t="str">
        <f>Time!M$40</f>
        <v/>
      </c>
      <c r="N3" s="2" t="str">
        <f>Time!N$40</f>
        <v/>
      </c>
      <c r="O3" s="2" t="str">
        <f>Time!O$40</f>
        <v/>
      </c>
      <c r="P3" s="2" t="str">
        <f>Time!P$40</f>
        <v/>
      </c>
      <c r="Q3" s="2" t="str">
        <f>Time!Q$40</f>
        <v/>
      </c>
      <c r="R3" s="2" t="str">
        <f>Time!R$40</f>
        <v/>
      </c>
      <c r="S3" s="2" t="str">
        <f>Time!S$40</f>
        <v>PR24</v>
      </c>
      <c r="T3" s="2" t="str">
        <f>Time!T$40</f>
        <v>PR24</v>
      </c>
      <c r="U3" s="2" t="str">
        <f>Time!U$40</f>
        <v>PR24</v>
      </c>
      <c r="V3" s="2" t="str">
        <f>Time!V$40</f>
        <v>PR24</v>
      </c>
      <c r="W3" s="2" t="str">
        <f>Time!W$40</f>
        <v>PR24</v>
      </c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  <c r="IW3" s="3"/>
      <c r="IX3" s="3"/>
      <c r="IY3" s="3"/>
      <c r="IZ3" s="3"/>
      <c r="JA3" s="3"/>
      <c r="JB3" s="3"/>
      <c r="JC3" s="3"/>
      <c r="JD3" s="3"/>
      <c r="JE3" s="3"/>
      <c r="JF3" s="3"/>
      <c r="JG3" s="3"/>
      <c r="JH3" s="3"/>
      <c r="JI3" s="3"/>
      <c r="JJ3" s="3"/>
      <c r="JK3" s="3"/>
      <c r="JL3" s="3"/>
      <c r="JM3" s="3"/>
      <c r="JN3" s="3"/>
      <c r="JO3" s="3"/>
      <c r="JP3" s="3"/>
      <c r="JQ3" s="3"/>
      <c r="JR3" s="3"/>
      <c r="JS3" s="3"/>
      <c r="JT3" s="3"/>
      <c r="JU3" s="3"/>
      <c r="JV3" s="3"/>
      <c r="JW3" s="3"/>
      <c r="JX3" s="3"/>
      <c r="JY3" s="3"/>
      <c r="JZ3" s="3"/>
      <c r="KA3" s="3"/>
      <c r="KB3" s="3"/>
      <c r="KC3" s="3"/>
      <c r="KD3" s="3"/>
      <c r="KE3" s="3"/>
      <c r="KF3" s="3"/>
      <c r="KG3" s="3"/>
      <c r="KH3" s="3"/>
      <c r="KI3" s="3"/>
      <c r="KJ3" s="3"/>
      <c r="KK3" s="3"/>
      <c r="KL3" s="3"/>
      <c r="KM3" s="3"/>
      <c r="KN3" s="3"/>
      <c r="KO3" s="3"/>
      <c r="KP3" s="3"/>
      <c r="KQ3" s="3"/>
      <c r="KR3" s="3"/>
      <c r="KS3" s="3"/>
      <c r="KT3" s="3"/>
      <c r="KU3" s="3"/>
      <c r="KV3" s="3"/>
      <c r="KW3" s="3"/>
      <c r="KX3" s="3"/>
      <c r="KY3" s="3"/>
      <c r="KZ3" s="3"/>
      <c r="LA3" s="3"/>
      <c r="LB3" s="3"/>
      <c r="LC3" s="3"/>
      <c r="LD3" s="3"/>
      <c r="LE3" s="3"/>
      <c r="LF3" s="3"/>
      <c r="LG3" s="3"/>
      <c r="LH3" s="3"/>
      <c r="LI3" s="3"/>
      <c r="LJ3" s="3"/>
      <c r="LK3" s="3"/>
      <c r="LL3" s="3"/>
      <c r="LM3" s="3"/>
      <c r="LN3" s="3"/>
      <c r="LO3" s="3"/>
      <c r="LP3" s="3"/>
      <c r="LQ3" s="3"/>
      <c r="LR3" s="3"/>
      <c r="LS3" s="3"/>
      <c r="LT3" s="3"/>
      <c r="LU3" s="3"/>
      <c r="LV3" s="3"/>
      <c r="LW3" s="3"/>
      <c r="LX3" s="3"/>
      <c r="LY3" s="3"/>
      <c r="LZ3" s="3"/>
      <c r="MA3" s="3"/>
      <c r="MB3" s="3"/>
      <c r="MC3" s="3"/>
      <c r="MD3" s="3"/>
      <c r="ME3" s="3"/>
      <c r="MF3" s="3"/>
      <c r="MG3" s="3"/>
      <c r="MH3" s="3"/>
      <c r="MI3" s="3"/>
      <c r="MJ3" s="3"/>
      <c r="MK3" s="3"/>
      <c r="ML3" s="3"/>
      <c r="MM3" s="3"/>
      <c r="MN3" s="3"/>
      <c r="MO3" s="3"/>
      <c r="MP3" s="3"/>
      <c r="MQ3" s="3"/>
      <c r="MR3" s="3"/>
      <c r="MS3" s="3"/>
      <c r="MT3" s="3"/>
      <c r="MU3" s="3"/>
      <c r="MV3" s="3"/>
      <c r="MW3" s="3"/>
      <c r="MX3" s="3"/>
      <c r="MY3" s="3"/>
      <c r="MZ3" s="3"/>
      <c r="NA3" s="3"/>
      <c r="NB3" s="3"/>
      <c r="NC3" s="3"/>
      <c r="ND3" s="3"/>
      <c r="NE3" s="3"/>
      <c r="NF3" s="3"/>
      <c r="NG3" s="3"/>
      <c r="NH3" s="3"/>
      <c r="NI3" s="3"/>
      <c r="NJ3" s="3"/>
      <c r="NK3" s="3"/>
      <c r="NL3" s="3"/>
      <c r="NM3" s="3"/>
      <c r="NN3" s="3"/>
      <c r="NO3" s="3"/>
      <c r="NP3" s="3"/>
      <c r="NQ3" s="3"/>
      <c r="NR3" s="3"/>
      <c r="NS3" s="3"/>
      <c r="NT3" s="3"/>
      <c r="NU3" s="3"/>
      <c r="NV3" s="3"/>
      <c r="NW3" s="3"/>
      <c r="NX3" s="3"/>
      <c r="NY3" s="3"/>
      <c r="NZ3" s="3"/>
      <c r="OA3" s="3"/>
      <c r="OB3" s="3"/>
      <c r="OC3" s="3"/>
      <c r="OD3" s="3"/>
      <c r="OE3" s="3"/>
      <c r="OF3" s="3"/>
      <c r="OG3" s="3"/>
      <c r="OH3" s="3"/>
      <c r="OI3" s="3"/>
      <c r="OJ3" s="3"/>
      <c r="OK3" s="3"/>
      <c r="OL3" s="3"/>
      <c r="OM3" s="3"/>
      <c r="ON3" s="3"/>
      <c r="OO3" s="3"/>
      <c r="OP3" s="3"/>
      <c r="OQ3" s="3"/>
      <c r="OR3" s="3"/>
      <c r="OS3" s="3"/>
      <c r="OT3" s="3"/>
      <c r="OU3" s="3"/>
      <c r="OV3" s="3"/>
      <c r="OW3" s="3"/>
      <c r="OX3" s="3"/>
      <c r="OY3" s="3"/>
      <c r="OZ3" s="3"/>
      <c r="PA3" s="3"/>
      <c r="PB3" s="3"/>
      <c r="PC3" s="3"/>
      <c r="PD3" s="3"/>
      <c r="PE3" s="3"/>
      <c r="PF3" s="3"/>
      <c r="PG3" s="3"/>
      <c r="PH3" s="3"/>
      <c r="PI3" s="3"/>
      <c r="PJ3" s="3"/>
      <c r="PK3" s="3"/>
      <c r="PL3" s="3"/>
      <c r="PM3" s="3"/>
      <c r="PN3" s="3"/>
      <c r="PO3" s="3"/>
      <c r="PP3" s="3"/>
      <c r="PQ3" s="3"/>
      <c r="PR3" s="3"/>
      <c r="PS3" s="3"/>
      <c r="PT3" s="3"/>
      <c r="PU3" s="3"/>
      <c r="PV3" s="3"/>
      <c r="PW3" s="3"/>
      <c r="PX3" s="3"/>
      <c r="PY3" s="3"/>
      <c r="PZ3" s="3"/>
      <c r="QA3" s="3"/>
      <c r="QB3" s="3"/>
      <c r="QC3" s="3"/>
      <c r="QD3" s="3"/>
      <c r="QE3" s="3"/>
      <c r="QF3" s="3"/>
      <c r="QG3" s="3"/>
      <c r="QH3" s="3"/>
      <c r="QI3" s="3"/>
      <c r="QJ3" s="3"/>
      <c r="QK3" s="3"/>
      <c r="QL3" s="3"/>
      <c r="QM3" s="3"/>
      <c r="QN3" s="3"/>
      <c r="QO3" s="3"/>
      <c r="QP3" s="3"/>
      <c r="QQ3" s="3"/>
      <c r="QR3" s="3"/>
      <c r="QS3" s="3"/>
      <c r="QT3" s="3"/>
      <c r="QU3" s="3"/>
      <c r="QV3" s="3"/>
      <c r="QW3" s="3"/>
      <c r="QX3" s="3"/>
      <c r="QY3" s="3"/>
      <c r="QZ3" s="3"/>
      <c r="RA3" s="3"/>
      <c r="RB3" s="3"/>
      <c r="RC3" s="3"/>
      <c r="RD3" s="3"/>
      <c r="RE3" s="3"/>
      <c r="RF3" s="3"/>
      <c r="RG3" s="3"/>
      <c r="RH3" s="3"/>
      <c r="RI3" s="3"/>
      <c r="RJ3" s="3"/>
      <c r="RK3" s="3"/>
      <c r="RL3" s="3"/>
      <c r="RM3" s="3"/>
      <c r="RN3" s="3"/>
      <c r="RO3" s="3"/>
      <c r="RP3" s="3"/>
      <c r="RQ3" s="3"/>
      <c r="RR3" s="3"/>
      <c r="RS3" s="3"/>
      <c r="RT3" s="3"/>
      <c r="RU3" s="3"/>
      <c r="RV3" s="3"/>
      <c r="RW3" s="3"/>
      <c r="RX3" s="3"/>
      <c r="RY3" s="3"/>
      <c r="RZ3" s="3"/>
      <c r="SA3" s="3"/>
      <c r="SB3" s="3"/>
      <c r="SC3" s="3"/>
      <c r="SD3" s="3"/>
      <c r="SE3" s="3"/>
      <c r="SF3" s="3"/>
      <c r="SG3" s="3"/>
      <c r="SH3" s="3"/>
      <c r="SI3" s="3"/>
      <c r="SJ3" s="3"/>
      <c r="SK3" s="3"/>
      <c r="SL3" s="3"/>
      <c r="SM3" s="3"/>
      <c r="SN3" s="3"/>
      <c r="SO3" s="3"/>
      <c r="SP3" s="3"/>
      <c r="SQ3" s="3"/>
      <c r="SR3" s="3"/>
      <c r="SS3" s="3"/>
      <c r="ST3" s="3"/>
      <c r="SU3" s="3"/>
      <c r="SV3" s="3"/>
      <c r="SW3" s="3"/>
      <c r="SX3" s="3"/>
      <c r="SY3" s="3"/>
      <c r="SZ3" s="3"/>
      <c r="TA3" s="3"/>
      <c r="TB3" s="3"/>
      <c r="TC3" s="3"/>
      <c r="TD3" s="3"/>
      <c r="TE3" s="3"/>
      <c r="TF3" s="3"/>
      <c r="TG3" s="3"/>
      <c r="TH3" s="3"/>
      <c r="TI3" s="3"/>
      <c r="TJ3" s="3"/>
      <c r="TK3" s="3"/>
      <c r="TL3" s="3"/>
      <c r="TM3" s="3"/>
      <c r="TN3" s="3"/>
      <c r="TO3" s="3"/>
      <c r="TP3" s="3"/>
      <c r="TQ3" s="3"/>
      <c r="TR3" s="3"/>
      <c r="TS3" s="3"/>
      <c r="TT3" s="3"/>
      <c r="TU3" s="3"/>
      <c r="TV3" s="3"/>
      <c r="TW3" s="3"/>
      <c r="TX3" s="3"/>
      <c r="TY3" s="3"/>
      <c r="TZ3" s="3"/>
      <c r="UA3" s="3"/>
      <c r="UB3" s="3"/>
      <c r="UC3" s="3"/>
      <c r="UD3" s="3"/>
      <c r="UE3" s="3"/>
      <c r="UF3" s="3"/>
      <c r="UG3" s="3"/>
      <c r="UH3" s="3"/>
      <c r="UI3" s="3"/>
      <c r="UJ3" s="3"/>
      <c r="UK3" s="3"/>
      <c r="UL3" s="3"/>
      <c r="UM3" s="3"/>
      <c r="UN3" s="3"/>
      <c r="UO3" s="3"/>
      <c r="UP3" s="3"/>
      <c r="UQ3" s="3"/>
      <c r="UR3" s="3"/>
      <c r="US3" s="3"/>
      <c r="UT3" s="3"/>
      <c r="UU3" s="3"/>
      <c r="UV3" s="3"/>
      <c r="UW3" s="3"/>
      <c r="UX3" s="3"/>
      <c r="UY3" s="3"/>
      <c r="UZ3" s="3"/>
      <c r="VA3" s="3"/>
      <c r="VB3" s="3"/>
      <c r="VC3" s="3"/>
      <c r="VD3" s="3"/>
      <c r="VE3" s="3"/>
      <c r="VF3" s="3"/>
      <c r="VG3" s="3"/>
      <c r="VH3" s="3"/>
      <c r="VI3" s="3"/>
      <c r="VJ3" s="3"/>
      <c r="VK3" s="3"/>
      <c r="VL3" s="3"/>
      <c r="VM3" s="3"/>
      <c r="VN3" s="3"/>
      <c r="VO3" s="3"/>
      <c r="VP3" s="3"/>
      <c r="VQ3" s="3"/>
      <c r="VR3" s="3"/>
      <c r="VS3" s="3"/>
      <c r="VT3" s="3"/>
      <c r="VU3" s="3"/>
      <c r="VV3" s="3"/>
      <c r="VW3" s="3"/>
      <c r="VX3" s="3"/>
      <c r="VY3" s="3"/>
      <c r="VZ3" s="3"/>
      <c r="WA3" s="3"/>
      <c r="WB3" s="3"/>
      <c r="WC3" s="3"/>
      <c r="WD3" s="3"/>
      <c r="WE3" s="3"/>
      <c r="WF3" s="3"/>
      <c r="WG3" s="3"/>
      <c r="WH3" s="3"/>
      <c r="WI3" s="3"/>
      <c r="WJ3" s="3"/>
      <c r="WK3" s="3"/>
      <c r="WL3" s="3"/>
      <c r="WM3" s="3"/>
      <c r="WN3" s="3"/>
      <c r="WO3" s="3"/>
      <c r="WP3" s="3"/>
      <c r="WQ3" s="3"/>
      <c r="WR3" s="3"/>
      <c r="WS3" s="3"/>
      <c r="WT3" s="3"/>
      <c r="WU3" s="3"/>
      <c r="WV3" s="3"/>
      <c r="WW3" s="3"/>
      <c r="WX3" s="3"/>
      <c r="WY3" s="3"/>
      <c r="WZ3" s="3"/>
      <c r="XA3" s="3"/>
      <c r="XB3" s="3"/>
      <c r="XC3" s="3"/>
      <c r="XD3" s="3"/>
      <c r="XE3" s="3"/>
      <c r="XF3" s="3"/>
      <c r="XG3" s="3"/>
      <c r="XH3" s="3"/>
      <c r="XI3" s="3"/>
      <c r="XJ3" s="3"/>
      <c r="XK3" s="3"/>
      <c r="XL3" s="3"/>
      <c r="XM3" s="3"/>
      <c r="XN3" s="3"/>
      <c r="XO3" s="3"/>
      <c r="XP3" s="3"/>
      <c r="XQ3" s="3"/>
      <c r="XR3" s="3"/>
      <c r="XS3" s="3"/>
      <c r="XT3" s="3"/>
      <c r="XU3" s="3"/>
      <c r="XV3" s="3"/>
      <c r="XW3" s="3"/>
      <c r="XX3" s="3"/>
      <c r="XY3" s="3"/>
      <c r="XZ3" s="3"/>
      <c r="YA3" s="3"/>
      <c r="YB3" s="3"/>
      <c r="YC3" s="3"/>
      <c r="YD3" s="3"/>
      <c r="YE3" s="3"/>
      <c r="YF3" s="3"/>
      <c r="YG3" s="3"/>
      <c r="YH3" s="3"/>
      <c r="YI3" s="3"/>
      <c r="YJ3" s="3"/>
      <c r="YK3" s="3"/>
      <c r="YL3" s="3"/>
      <c r="YM3" s="3"/>
      <c r="YN3" s="3"/>
      <c r="YO3" s="3"/>
      <c r="YP3" s="3"/>
      <c r="YQ3" s="3"/>
      <c r="YR3" s="3"/>
      <c r="YS3" s="3"/>
      <c r="YT3" s="3"/>
      <c r="YU3" s="3"/>
      <c r="YV3" s="3"/>
      <c r="YW3" s="3"/>
      <c r="YX3" s="3"/>
      <c r="YY3" s="3"/>
      <c r="YZ3" s="3"/>
      <c r="ZA3" s="3"/>
      <c r="ZB3" s="3"/>
      <c r="ZC3" s="3"/>
      <c r="ZD3" s="3"/>
      <c r="ZE3" s="3"/>
      <c r="ZF3" s="3"/>
      <c r="ZG3" s="3"/>
      <c r="ZH3" s="3"/>
      <c r="ZI3" s="3"/>
      <c r="ZJ3" s="3"/>
      <c r="ZK3" s="3"/>
      <c r="ZL3" s="3"/>
      <c r="ZM3" s="3"/>
      <c r="ZN3" s="3"/>
      <c r="ZO3" s="3"/>
      <c r="ZP3" s="3"/>
      <c r="ZQ3" s="3"/>
      <c r="ZR3" s="3"/>
      <c r="ZS3" s="3"/>
      <c r="ZT3" s="3"/>
      <c r="ZU3" s="3"/>
      <c r="ZV3" s="3"/>
      <c r="ZW3" s="3"/>
      <c r="ZX3" s="3"/>
      <c r="ZY3" s="3"/>
      <c r="ZZ3" s="3"/>
      <c r="AAA3" s="3"/>
      <c r="AAB3" s="3"/>
      <c r="AAC3" s="3"/>
      <c r="AAD3" s="3"/>
      <c r="AAE3" s="3"/>
    </row>
    <row r="4" spans="1:707" s="30" customFormat="1">
      <c r="A4" s="18"/>
      <c r="B4" s="18"/>
      <c r="C4" s="27"/>
      <c r="D4" s="25"/>
      <c r="E4" s="7" t="s">
        <v>700</v>
      </c>
      <c r="F4" s="13"/>
      <c r="G4" s="13"/>
      <c r="H4" s="9"/>
      <c r="I4" s="9"/>
      <c r="J4" s="7">
        <f xml:space="preserve"> Time!J$45</f>
        <v>2017</v>
      </c>
      <c r="K4" s="7">
        <f xml:space="preserve"> Time!K$45</f>
        <v>2018</v>
      </c>
      <c r="L4" s="7">
        <f xml:space="preserve"> Time!L$45</f>
        <v>2019</v>
      </c>
      <c r="M4" s="7">
        <f xml:space="preserve"> Time!M$45</f>
        <v>2020</v>
      </c>
      <c r="N4" s="7">
        <f xml:space="preserve"> Time!N$45</f>
        <v>2021</v>
      </c>
      <c r="O4" s="7">
        <f xml:space="preserve"> Time!O$45</f>
        <v>2022</v>
      </c>
      <c r="P4" s="7">
        <f xml:space="preserve"> Time!P$45</f>
        <v>2023</v>
      </c>
      <c r="Q4" s="7">
        <f xml:space="preserve"> Time!Q$45</f>
        <v>2024</v>
      </c>
      <c r="R4" s="7">
        <f xml:space="preserve"> Time!R$45</f>
        <v>2025</v>
      </c>
      <c r="S4" s="7">
        <f xml:space="preserve"> Time!S$45</f>
        <v>2026</v>
      </c>
      <c r="T4" s="7">
        <f xml:space="preserve"> Time!T$45</f>
        <v>2027</v>
      </c>
      <c r="U4" s="7">
        <f xml:space="preserve"> Time!U$45</f>
        <v>2028</v>
      </c>
      <c r="V4" s="7">
        <f xml:space="preserve"> Time!V$45</f>
        <v>2029</v>
      </c>
      <c r="W4" s="7">
        <f xml:space="preserve"> Time!W$45</f>
        <v>2030</v>
      </c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6"/>
      <c r="IG4" s="6"/>
      <c r="IH4" s="6"/>
      <c r="II4" s="6"/>
      <c r="IJ4" s="6"/>
      <c r="IK4" s="6"/>
      <c r="IL4" s="6"/>
      <c r="IM4" s="6"/>
      <c r="IN4" s="6"/>
      <c r="IO4" s="6"/>
      <c r="IP4" s="6"/>
      <c r="IQ4" s="6"/>
      <c r="IR4" s="6"/>
      <c r="IS4" s="6"/>
      <c r="IT4" s="6"/>
      <c r="IU4" s="6"/>
      <c r="IV4" s="6"/>
      <c r="IW4" s="6"/>
      <c r="IX4" s="6"/>
      <c r="IY4" s="6"/>
      <c r="IZ4" s="6"/>
      <c r="JA4" s="6"/>
      <c r="JB4" s="6"/>
      <c r="JC4" s="6"/>
      <c r="JD4" s="6"/>
      <c r="JE4" s="6"/>
      <c r="JF4" s="6"/>
      <c r="JG4" s="6"/>
      <c r="JH4" s="6"/>
      <c r="JI4" s="6"/>
      <c r="JJ4" s="6"/>
      <c r="JK4" s="6"/>
      <c r="JL4" s="6"/>
      <c r="JM4" s="6"/>
      <c r="JN4" s="6"/>
      <c r="JO4" s="6"/>
      <c r="JP4" s="6"/>
      <c r="JQ4" s="6"/>
      <c r="JR4" s="6"/>
      <c r="JS4" s="6"/>
      <c r="JT4" s="6"/>
      <c r="JU4" s="6"/>
      <c r="JV4" s="6"/>
      <c r="JW4" s="6"/>
      <c r="JX4" s="6"/>
      <c r="JY4" s="6"/>
      <c r="JZ4" s="6"/>
      <c r="KA4" s="6"/>
      <c r="KB4" s="6"/>
      <c r="KC4" s="6"/>
      <c r="KD4" s="6"/>
      <c r="KE4" s="6"/>
      <c r="KF4" s="6"/>
      <c r="KG4" s="6"/>
      <c r="KH4" s="6"/>
      <c r="KI4" s="6"/>
      <c r="KJ4" s="6"/>
      <c r="KK4" s="6"/>
      <c r="KL4" s="6"/>
      <c r="KM4" s="6"/>
      <c r="KN4" s="6"/>
      <c r="KO4" s="6"/>
      <c r="KP4" s="6"/>
      <c r="KQ4" s="6"/>
      <c r="KR4" s="6"/>
      <c r="KS4" s="6"/>
      <c r="KT4" s="6"/>
      <c r="KU4" s="6"/>
      <c r="KV4" s="6"/>
      <c r="KW4" s="6"/>
      <c r="KX4" s="6"/>
      <c r="KY4" s="6"/>
      <c r="KZ4" s="6"/>
      <c r="LA4" s="6"/>
      <c r="LB4" s="6"/>
      <c r="LC4" s="6"/>
      <c r="LD4" s="6"/>
      <c r="LE4" s="6"/>
      <c r="LF4" s="6"/>
      <c r="LG4" s="6"/>
      <c r="LH4" s="6"/>
      <c r="LI4" s="6"/>
      <c r="LJ4" s="6"/>
      <c r="LK4" s="6"/>
      <c r="LL4" s="6"/>
      <c r="LM4" s="6"/>
      <c r="LN4" s="6"/>
      <c r="LO4" s="6"/>
      <c r="LP4" s="6"/>
      <c r="LQ4" s="6"/>
      <c r="LR4" s="6"/>
      <c r="LS4" s="6"/>
      <c r="LT4" s="6"/>
      <c r="LU4" s="6"/>
      <c r="LV4" s="6"/>
      <c r="LW4" s="6"/>
      <c r="LX4" s="6"/>
      <c r="LY4" s="6"/>
      <c r="LZ4" s="6"/>
      <c r="MA4" s="6"/>
      <c r="MB4" s="6"/>
      <c r="MC4" s="6"/>
      <c r="MD4" s="6"/>
      <c r="ME4" s="6"/>
      <c r="MF4" s="6"/>
      <c r="MG4" s="6"/>
      <c r="MH4" s="6"/>
      <c r="MI4" s="6"/>
      <c r="MJ4" s="6"/>
      <c r="MK4" s="6"/>
      <c r="ML4" s="6"/>
      <c r="MM4" s="6"/>
      <c r="MN4" s="6"/>
      <c r="MO4" s="6"/>
      <c r="MP4" s="6"/>
      <c r="MQ4" s="6"/>
      <c r="MR4" s="6"/>
      <c r="MS4" s="6"/>
      <c r="MT4" s="6"/>
      <c r="MU4" s="6"/>
      <c r="MV4" s="6"/>
      <c r="MW4" s="6"/>
      <c r="MX4" s="6"/>
      <c r="MY4" s="6"/>
      <c r="MZ4" s="6"/>
      <c r="NA4" s="6"/>
      <c r="NB4" s="6"/>
      <c r="NC4" s="6"/>
      <c r="ND4" s="6"/>
      <c r="NE4" s="6"/>
      <c r="NF4" s="6"/>
      <c r="NG4" s="6"/>
      <c r="NH4" s="6"/>
      <c r="NI4" s="6"/>
      <c r="NJ4" s="6"/>
      <c r="NK4" s="6"/>
      <c r="NL4" s="6"/>
      <c r="NM4" s="6"/>
      <c r="NN4" s="6"/>
      <c r="NO4" s="6"/>
      <c r="NP4" s="6"/>
      <c r="NQ4" s="6"/>
      <c r="NR4" s="6"/>
      <c r="NS4" s="6"/>
      <c r="NT4" s="6"/>
      <c r="NU4" s="6"/>
      <c r="NV4" s="6"/>
      <c r="NW4" s="6"/>
      <c r="NX4" s="6"/>
      <c r="NY4" s="6"/>
      <c r="NZ4" s="6"/>
      <c r="OA4" s="6"/>
      <c r="OB4" s="6"/>
      <c r="OC4" s="6"/>
      <c r="OD4" s="6"/>
      <c r="OE4" s="6"/>
      <c r="OF4" s="6"/>
      <c r="OG4" s="6"/>
      <c r="OH4" s="6"/>
      <c r="OI4" s="6"/>
      <c r="OJ4" s="6"/>
      <c r="OK4" s="6"/>
      <c r="OL4" s="6"/>
      <c r="OM4" s="6"/>
      <c r="ON4" s="6"/>
      <c r="OO4" s="6"/>
      <c r="OP4" s="6"/>
      <c r="OQ4" s="6"/>
      <c r="OR4" s="6"/>
      <c r="OS4" s="6"/>
      <c r="OT4" s="6"/>
      <c r="OU4" s="6"/>
      <c r="OV4" s="6"/>
      <c r="OW4" s="6"/>
      <c r="OX4" s="6"/>
      <c r="OY4" s="6"/>
      <c r="OZ4" s="6"/>
      <c r="PA4" s="6"/>
      <c r="PB4" s="6"/>
      <c r="PC4" s="6"/>
      <c r="PD4" s="6"/>
      <c r="PE4" s="6"/>
      <c r="PF4" s="6"/>
      <c r="PG4" s="6"/>
      <c r="PH4" s="6"/>
      <c r="PI4" s="6"/>
      <c r="PJ4" s="6"/>
      <c r="PK4" s="6"/>
      <c r="PL4" s="6"/>
      <c r="PM4" s="6"/>
      <c r="PN4" s="6"/>
      <c r="PO4" s="6"/>
      <c r="PP4" s="6"/>
      <c r="PQ4" s="6"/>
      <c r="PR4" s="6"/>
      <c r="PS4" s="6"/>
      <c r="PT4" s="6"/>
      <c r="PU4" s="6"/>
      <c r="PV4" s="6"/>
      <c r="PW4" s="6"/>
      <c r="PX4" s="6"/>
      <c r="PY4" s="6"/>
      <c r="PZ4" s="6"/>
      <c r="QA4" s="6"/>
      <c r="QB4" s="6"/>
      <c r="QC4" s="6"/>
      <c r="QD4" s="6"/>
      <c r="QE4" s="6"/>
      <c r="QF4" s="6"/>
      <c r="QG4" s="6"/>
      <c r="QH4" s="6"/>
      <c r="QI4" s="6"/>
      <c r="QJ4" s="6"/>
      <c r="QK4" s="6"/>
      <c r="QL4" s="6"/>
      <c r="QM4" s="6"/>
      <c r="QN4" s="6"/>
      <c r="QO4" s="6"/>
      <c r="QP4" s="6"/>
      <c r="QQ4" s="6"/>
      <c r="QR4" s="6"/>
      <c r="QS4" s="6"/>
      <c r="QT4" s="6"/>
      <c r="QU4" s="6"/>
      <c r="QV4" s="6"/>
      <c r="QW4" s="6"/>
      <c r="QX4" s="6"/>
      <c r="QY4" s="6"/>
      <c r="QZ4" s="6"/>
      <c r="RA4" s="6"/>
      <c r="RB4" s="6"/>
      <c r="RC4" s="6"/>
      <c r="RD4" s="6"/>
      <c r="RE4" s="6"/>
      <c r="RF4" s="6"/>
      <c r="RG4" s="6"/>
      <c r="RH4" s="6"/>
      <c r="RI4" s="6"/>
      <c r="RJ4" s="6"/>
      <c r="RK4" s="6"/>
      <c r="RL4" s="6"/>
      <c r="RM4" s="6"/>
      <c r="RN4" s="6"/>
      <c r="RO4" s="6"/>
      <c r="RP4" s="6"/>
      <c r="RQ4" s="6"/>
      <c r="RR4" s="6"/>
      <c r="RS4" s="6"/>
      <c r="RT4" s="6"/>
      <c r="RU4" s="6"/>
      <c r="RV4" s="6"/>
      <c r="RW4" s="6"/>
      <c r="RX4" s="6"/>
      <c r="RY4" s="6"/>
      <c r="RZ4" s="6"/>
      <c r="SA4" s="6"/>
      <c r="SB4" s="6"/>
      <c r="SC4" s="6"/>
      <c r="SD4" s="6"/>
      <c r="SE4" s="6"/>
      <c r="SF4" s="6"/>
      <c r="SG4" s="6"/>
      <c r="SH4" s="6"/>
      <c r="SI4" s="6"/>
      <c r="SJ4" s="6"/>
      <c r="SK4" s="6"/>
      <c r="SL4" s="6"/>
      <c r="SM4" s="6"/>
      <c r="SN4" s="6"/>
      <c r="SO4" s="6"/>
      <c r="SP4" s="6"/>
      <c r="SQ4" s="6"/>
      <c r="SR4" s="6"/>
      <c r="SS4" s="6"/>
      <c r="ST4" s="6"/>
      <c r="SU4" s="6"/>
      <c r="SV4" s="6"/>
      <c r="SW4" s="6"/>
      <c r="SX4" s="6"/>
      <c r="SY4" s="6"/>
      <c r="SZ4" s="6"/>
      <c r="TA4" s="6"/>
      <c r="TB4" s="6"/>
      <c r="TC4" s="6"/>
      <c r="TD4" s="6"/>
      <c r="TE4" s="6"/>
      <c r="TF4" s="6"/>
      <c r="TG4" s="6"/>
      <c r="TH4" s="6"/>
      <c r="TI4" s="6"/>
      <c r="TJ4" s="6"/>
      <c r="TK4" s="6"/>
      <c r="TL4" s="6"/>
      <c r="TM4" s="6"/>
      <c r="TN4" s="6"/>
      <c r="TO4" s="6"/>
      <c r="TP4" s="6"/>
      <c r="TQ4" s="6"/>
      <c r="TR4" s="6"/>
      <c r="TS4" s="6"/>
      <c r="TT4" s="6"/>
      <c r="TU4" s="6"/>
      <c r="TV4" s="6"/>
      <c r="TW4" s="6"/>
      <c r="TX4" s="6"/>
      <c r="TY4" s="6"/>
      <c r="TZ4" s="6"/>
      <c r="UA4" s="6"/>
      <c r="UB4" s="6"/>
      <c r="UC4" s="6"/>
      <c r="UD4" s="6"/>
      <c r="UE4" s="6"/>
      <c r="UF4" s="6"/>
      <c r="UG4" s="6"/>
      <c r="UH4" s="6"/>
      <c r="UI4" s="6"/>
      <c r="UJ4" s="6"/>
      <c r="UK4" s="6"/>
      <c r="UL4" s="6"/>
      <c r="UM4" s="6"/>
      <c r="UN4" s="6"/>
      <c r="UO4" s="6"/>
      <c r="UP4" s="6"/>
      <c r="UQ4" s="6"/>
      <c r="UR4" s="6"/>
      <c r="US4" s="6"/>
      <c r="UT4" s="6"/>
      <c r="UU4" s="6"/>
      <c r="UV4" s="6"/>
      <c r="UW4" s="6"/>
      <c r="UX4" s="6"/>
      <c r="UY4" s="6"/>
      <c r="UZ4" s="6"/>
      <c r="VA4" s="6"/>
      <c r="VB4" s="6"/>
      <c r="VC4" s="6"/>
      <c r="VD4" s="6"/>
      <c r="VE4" s="6"/>
      <c r="VF4" s="6"/>
      <c r="VG4" s="6"/>
      <c r="VH4" s="6"/>
      <c r="VI4" s="6"/>
      <c r="VJ4" s="6"/>
      <c r="VK4" s="6"/>
      <c r="VL4" s="6"/>
      <c r="VM4" s="6"/>
      <c r="VN4" s="6"/>
      <c r="VO4" s="6"/>
      <c r="VP4" s="6"/>
      <c r="VQ4" s="6"/>
      <c r="VR4" s="6"/>
      <c r="VS4" s="6"/>
      <c r="VT4" s="6"/>
      <c r="VU4" s="6"/>
      <c r="VV4" s="6"/>
      <c r="VW4" s="6"/>
      <c r="VX4" s="6"/>
      <c r="VY4" s="6"/>
      <c r="VZ4" s="6"/>
      <c r="WA4" s="6"/>
      <c r="WB4" s="6"/>
      <c r="WC4" s="6"/>
      <c r="WD4" s="6"/>
      <c r="WE4" s="6"/>
      <c r="WF4" s="6"/>
      <c r="WG4" s="6"/>
      <c r="WH4" s="6"/>
      <c r="WI4" s="6"/>
      <c r="WJ4" s="6"/>
      <c r="WK4" s="6"/>
      <c r="WL4" s="6"/>
      <c r="WM4" s="6"/>
      <c r="WN4" s="6"/>
      <c r="WO4" s="6"/>
      <c r="WP4" s="6"/>
      <c r="WQ4" s="6"/>
      <c r="WR4" s="6"/>
      <c r="WS4" s="6"/>
      <c r="WT4" s="6"/>
      <c r="WU4" s="6"/>
      <c r="WV4" s="6"/>
      <c r="WW4" s="6"/>
      <c r="WX4" s="6"/>
      <c r="WY4" s="6"/>
      <c r="WZ4" s="6"/>
      <c r="XA4" s="6"/>
      <c r="XB4" s="6"/>
      <c r="XC4" s="6"/>
      <c r="XD4" s="6"/>
      <c r="XE4" s="6"/>
      <c r="XF4" s="6"/>
      <c r="XG4" s="6"/>
      <c r="XH4" s="6"/>
      <c r="XI4" s="6"/>
      <c r="XJ4" s="6"/>
      <c r="XK4" s="6"/>
      <c r="XL4" s="6"/>
      <c r="XM4" s="6"/>
      <c r="XN4" s="6"/>
      <c r="XO4" s="6"/>
      <c r="XP4" s="6"/>
      <c r="XQ4" s="6"/>
      <c r="XR4" s="6"/>
      <c r="XS4" s="6"/>
      <c r="XT4" s="6"/>
      <c r="XU4" s="6"/>
      <c r="XV4" s="6"/>
      <c r="XW4" s="6"/>
      <c r="XX4" s="6"/>
      <c r="XY4" s="6"/>
      <c r="XZ4" s="6"/>
      <c r="YA4" s="6"/>
      <c r="YB4" s="6"/>
      <c r="YC4" s="6"/>
      <c r="YD4" s="6"/>
      <c r="YE4" s="6"/>
      <c r="YF4" s="6"/>
      <c r="YG4" s="6"/>
      <c r="YH4" s="6"/>
      <c r="YI4" s="6"/>
      <c r="YJ4" s="6"/>
      <c r="YK4" s="6"/>
      <c r="YL4" s="6"/>
      <c r="YM4" s="6"/>
      <c r="YN4" s="6"/>
      <c r="YO4" s="6"/>
      <c r="YP4" s="6"/>
      <c r="YQ4" s="6"/>
      <c r="YR4" s="6"/>
      <c r="YS4" s="6"/>
      <c r="YT4" s="6"/>
      <c r="YU4" s="6"/>
      <c r="YV4" s="6"/>
      <c r="YW4" s="6"/>
      <c r="YX4" s="6"/>
      <c r="YY4" s="6"/>
      <c r="YZ4" s="6"/>
      <c r="ZA4" s="6"/>
      <c r="ZB4" s="6"/>
      <c r="ZC4" s="6"/>
      <c r="ZD4" s="6"/>
      <c r="ZE4" s="6"/>
      <c r="ZF4" s="6"/>
      <c r="ZG4" s="6"/>
      <c r="ZH4" s="6"/>
      <c r="ZI4" s="6"/>
      <c r="ZJ4" s="6"/>
      <c r="ZK4" s="6"/>
      <c r="ZL4" s="6"/>
      <c r="ZM4" s="6"/>
      <c r="ZN4" s="6"/>
      <c r="ZO4" s="6"/>
      <c r="ZP4" s="6"/>
      <c r="ZQ4" s="6"/>
      <c r="ZR4" s="6"/>
      <c r="ZS4" s="6"/>
      <c r="ZT4" s="6"/>
      <c r="ZU4" s="6"/>
      <c r="ZV4" s="6"/>
      <c r="ZW4" s="6"/>
      <c r="ZX4" s="6"/>
      <c r="ZY4" s="6"/>
      <c r="ZZ4" s="6"/>
      <c r="AAA4" s="6"/>
      <c r="AAB4" s="6"/>
      <c r="AAC4" s="6"/>
      <c r="AAD4" s="6"/>
      <c r="AAE4" s="6"/>
    </row>
    <row r="5" spans="1:707" s="30" customFormat="1">
      <c r="A5" s="18" t="s">
        <v>701</v>
      </c>
      <c r="B5" s="18" t="s">
        <v>702</v>
      </c>
      <c r="C5" s="27"/>
      <c r="D5" s="25"/>
      <c r="E5" s="4" t="s">
        <v>703</v>
      </c>
      <c r="F5" s="12" t="s">
        <v>597</v>
      </c>
      <c r="G5" s="12" t="s">
        <v>139</v>
      </c>
      <c r="H5" s="12" t="s">
        <v>704</v>
      </c>
      <c r="I5" s="9"/>
      <c r="J5" s="4">
        <f>Time!J$15</f>
        <v>1</v>
      </c>
      <c r="K5" s="4">
        <f>Time!K$15</f>
        <v>2</v>
      </c>
      <c r="L5" s="4">
        <f>Time!L$15</f>
        <v>3</v>
      </c>
      <c r="M5" s="4">
        <f>Time!M$15</f>
        <v>4</v>
      </c>
      <c r="N5" s="4">
        <f>Time!N$15</f>
        <v>5</v>
      </c>
      <c r="O5" s="4">
        <f>Time!O$15</f>
        <v>6</v>
      </c>
      <c r="P5" s="4">
        <f>Time!P$15</f>
        <v>7</v>
      </c>
      <c r="Q5" s="4">
        <f>Time!Q$15</f>
        <v>8</v>
      </c>
      <c r="R5" s="4">
        <f>Time!R$15</f>
        <v>9</v>
      </c>
      <c r="S5" s="4">
        <f>Time!S$15</f>
        <v>10</v>
      </c>
      <c r="T5" s="4">
        <f>Time!T$15</f>
        <v>11</v>
      </c>
      <c r="U5" s="4">
        <f>Time!U$15</f>
        <v>12</v>
      </c>
      <c r="V5" s="4">
        <f>Time!V$15</f>
        <v>13</v>
      </c>
      <c r="W5" s="4">
        <f>Time!W$15</f>
        <v>14</v>
      </c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3"/>
      <c r="TB5" s="3"/>
      <c r="TC5" s="3"/>
      <c r="TD5" s="3"/>
      <c r="TE5" s="3"/>
      <c r="TF5" s="3"/>
      <c r="TG5" s="3"/>
      <c r="TH5" s="3"/>
      <c r="TI5" s="3"/>
      <c r="TJ5" s="3"/>
      <c r="TK5" s="3"/>
      <c r="TL5" s="3"/>
      <c r="TM5" s="3"/>
      <c r="TN5" s="3"/>
      <c r="TO5" s="3"/>
      <c r="TP5" s="3"/>
      <c r="TQ5" s="3"/>
      <c r="TR5" s="3"/>
      <c r="TS5" s="3"/>
      <c r="TT5" s="3"/>
      <c r="TU5" s="3"/>
      <c r="TV5" s="3"/>
      <c r="TW5" s="3"/>
      <c r="TX5" s="3"/>
      <c r="TY5" s="3"/>
      <c r="TZ5" s="3"/>
      <c r="UA5" s="3"/>
      <c r="UB5" s="3"/>
      <c r="UC5" s="3"/>
      <c r="UD5" s="3"/>
      <c r="UE5" s="3"/>
      <c r="UF5" s="3"/>
      <c r="UG5" s="3"/>
      <c r="UH5" s="3"/>
      <c r="UI5" s="3"/>
      <c r="UJ5" s="3"/>
      <c r="UK5" s="3"/>
      <c r="UL5" s="3"/>
      <c r="UM5" s="3"/>
      <c r="UN5" s="3"/>
      <c r="UO5" s="3"/>
      <c r="UP5" s="3"/>
      <c r="UQ5" s="3"/>
      <c r="UR5" s="3"/>
      <c r="US5" s="3"/>
      <c r="UT5" s="3"/>
      <c r="UU5" s="3"/>
      <c r="UV5" s="3"/>
      <c r="UW5" s="3"/>
      <c r="UX5" s="3"/>
      <c r="UY5" s="3"/>
      <c r="UZ5" s="3"/>
      <c r="VA5" s="3"/>
      <c r="VB5" s="3"/>
      <c r="VC5" s="3"/>
      <c r="VD5" s="3"/>
      <c r="VE5" s="3"/>
      <c r="VF5" s="3"/>
      <c r="VG5" s="3"/>
      <c r="VH5" s="3"/>
      <c r="VI5" s="3"/>
      <c r="VJ5" s="3"/>
      <c r="VK5" s="3"/>
      <c r="VL5" s="3"/>
      <c r="VM5" s="3"/>
      <c r="VN5" s="3"/>
      <c r="VO5" s="3"/>
      <c r="VP5" s="3"/>
      <c r="VQ5" s="3"/>
      <c r="VR5" s="3"/>
      <c r="VS5" s="3"/>
      <c r="VT5" s="3"/>
      <c r="VU5" s="3"/>
      <c r="VV5" s="3"/>
      <c r="VW5" s="3"/>
      <c r="VX5" s="3"/>
      <c r="VY5" s="3"/>
      <c r="VZ5" s="3"/>
      <c r="WA5" s="3"/>
      <c r="WB5" s="3"/>
      <c r="WC5" s="3"/>
      <c r="WD5" s="3"/>
      <c r="WE5" s="3"/>
      <c r="WF5" s="3"/>
      <c r="WG5" s="3"/>
      <c r="WH5" s="3"/>
      <c r="WI5" s="3"/>
      <c r="WJ5" s="3"/>
      <c r="WK5" s="3"/>
      <c r="WL5" s="3"/>
      <c r="WM5" s="3"/>
      <c r="WN5" s="3"/>
      <c r="WO5" s="3"/>
      <c r="WP5" s="3"/>
      <c r="WQ5" s="3"/>
      <c r="WR5" s="3"/>
      <c r="WS5" s="3"/>
      <c r="WT5" s="3"/>
      <c r="WU5" s="3"/>
      <c r="WV5" s="3"/>
      <c r="WW5" s="3"/>
      <c r="WX5" s="3"/>
      <c r="WY5" s="3"/>
      <c r="WZ5" s="3"/>
      <c r="XA5" s="3"/>
      <c r="XB5" s="3"/>
      <c r="XC5" s="3"/>
      <c r="XD5" s="3"/>
      <c r="XE5" s="3"/>
      <c r="XF5" s="3"/>
      <c r="XG5" s="3"/>
      <c r="XH5" s="3"/>
      <c r="XI5" s="3"/>
      <c r="XJ5" s="3"/>
      <c r="XK5" s="3"/>
      <c r="XL5" s="3"/>
      <c r="XM5" s="3"/>
      <c r="XN5" s="3"/>
      <c r="XO5" s="3"/>
      <c r="XP5" s="3"/>
      <c r="XQ5" s="3"/>
      <c r="XR5" s="3"/>
      <c r="XS5" s="3"/>
      <c r="XT5" s="3"/>
      <c r="XU5" s="3"/>
      <c r="XV5" s="3"/>
      <c r="XW5" s="3"/>
      <c r="XX5" s="3"/>
      <c r="XY5" s="3"/>
      <c r="XZ5" s="3"/>
      <c r="YA5" s="3"/>
      <c r="YB5" s="3"/>
      <c r="YC5" s="3"/>
      <c r="YD5" s="3"/>
      <c r="YE5" s="3"/>
      <c r="YF5" s="3"/>
      <c r="YG5" s="3"/>
      <c r="YH5" s="3"/>
      <c r="YI5" s="3"/>
      <c r="YJ5" s="3"/>
      <c r="YK5" s="3"/>
      <c r="YL5" s="3"/>
      <c r="YM5" s="3"/>
      <c r="YN5" s="3"/>
      <c r="YO5" s="3"/>
      <c r="YP5" s="3"/>
      <c r="YQ5" s="3"/>
      <c r="YR5" s="3"/>
      <c r="YS5" s="3"/>
      <c r="YT5" s="3"/>
      <c r="YU5" s="3"/>
      <c r="YV5" s="3"/>
      <c r="YW5" s="3"/>
      <c r="YX5" s="3"/>
      <c r="YY5" s="3"/>
      <c r="YZ5" s="3"/>
      <c r="ZA5" s="3"/>
      <c r="ZB5" s="3"/>
      <c r="ZC5" s="3"/>
      <c r="ZD5" s="3"/>
      <c r="ZE5" s="3"/>
      <c r="ZF5" s="3"/>
      <c r="ZG5" s="3"/>
      <c r="ZH5" s="3"/>
      <c r="ZI5" s="3"/>
      <c r="ZJ5" s="3"/>
      <c r="ZK5" s="3"/>
      <c r="ZL5" s="3"/>
      <c r="ZM5" s="3"/>
      <c r="ZN5" s="3"/>
      <c r="ZO5" s="3"/>
      <c r="ZP5" s="3"/>
      <c r="ZQ5" s="3"/>
      <c r="ZR5" s="3"/>
      <c r="ZS5" s="3"/>
      <c r="ZT5" s="3"/>
      <c r="ZU5" s="3"/>
      <c r="ZV5" s="3"/>
      <c r="ZW5" s="3"/>
      <c r="ZX5" s="3"/>
      <c r="ZY5" s="3"/>
      <c r="ZZ5" s="3"/>
      <c r="AAA5" s="3"/>
      <c r="AAB5" s="3"/>
      <c r="AAC5" s="3"/>
      <c r="AAD5" s="3"/>
      <c r="AAE5" s="3"/>
    </row>
    <row r="6" spans="1:707" s="13" customFormat="1">
      <c r="A6" s="12"/>
      <c r="B6" s="12"/>
      <c r="C6" s="54"/>
      <c r="D6" s="61"/>
    </row>
    <row r="7" spans="1:707" s="13" customFormat="1">
      <c r="A7" s="12"/>
      <c r="B7" s="12"/>
      <c r="C7" s="54"/>
      <c r="D7" s="61"/>
    </row>
    <row r="8" spans="1:707" collapsed="1">
      <c r="A8" s="85" t="s">
        <v>705</v>
      </c>
      <c r="B8" s="85"/>
      <c r="C8" s="84"/>
      <c r="D8" s="83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</row>
    <row r="9" spans="1:707" hidden="1" outlineLevel="1">
      <c r="A9" s="13"/>
      <c r="B9" s="13"/>
      <c r="E9" s="55" t="s">
        <v>706</v>
      </c>
      <c r="F9" s="95">
        <v>42461</v>
      </c>
      <c r="G9" s="24" t="s">
        <v>707</v>
      </c>
    </row>
    <row r="10" spans="1:707" hidden="1" outlineLevel="1">
      <c r="A10" s="13"/>
      <c r="B10" s="13"/>
      <c r="E10" s="24" t="s">
        <v>708</v>
      </c>
      <c r="F10" s="96">
        <v>3</v>
      </c>
    </row>
    <row r="11" spans="1:707" hidden="1" outlineLevel="1">
      <c r="A11" s="13"/>
      <c r="B11" s="13"/>
      <c r="E11" s="24" t="s">
        <v>709</v>
      </c>
      <c r="F11" s="96">
        <v>12</v>
      </c>
      <c r="G11" s="24" t="s">
        <v>710</v>
      </c>
    </row>
    <row r="12" spans="1:707" hidden="1" outlineLevel="1">
      <c r="A12" s="13"/>
      <c r="B12" s="13"/>
      <c r="E12" s="24" t="s">
        <v>711</v>
      </c>
      <c r="F12" s="95">
        <v>45748</v>
      </c>
      <c r="G12" s="24" t="s">
        <v>707</v>
      </c>
    </row>
    <row r="13" spans="1:707" hidden="1" outlineLevel="1">
      <c r="A13" s="13"/>
      <c r="B13" s="13"/>
      <c r="E13" s="24" t="s">
        <v>712</v>
      </c>
      <c r="F13" s="95">
        <v>47573</v>
      </c>
      <c r="G13" s="24" t="s">
        <v>707</v>
      </c>
    </row>
    <row r="14" spans="1:707" hidden="1" outlineLevel="1">
      <c r="A14" s="13"/>
      <c r="B14" s="13"/>
      <c r="E14" s="24" t="s">
        <v>713</v>
      </c>
      <c r="F14" s="183" t="str">
        <f xml:space="preserve"> InpActive!$A$4</f>
        <v>SVE</v>
      </c>
      <c r="G14" s="24" t="s">
        <v>714</v>
      </c>
    </row>
    <row r="15" spans="1:707">
      <c r="A15" s="13"/>
      <c r="B15" s="13"/>
    </row>
    <row r="16" spans="1:707" collapsed="1">
      <c r="A16" s="85" t="s">
        <v>715</v>
      </c>
      <c r="B16" s="85"/>
      <c r="C16" s="84"/>
      <c r="D16" s="83"/>
      <c r="E16" s="82"/>
      <c r="F16" s="82"/>
      <c r="G16" s="82"/>
      <c r="H16" s="82"/>
      <c r="I16" s="82"/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</row>
    <row r="17" spans="1:18" hidden="1" outlineLevel="1">
      <c r="A17" s="21"/>
      <c r="B17" s="21"/>
      <c r="C17" s="116"/>
      <c r="D17" s="117"/>
    </row>
    <row r="18" spans="1:18" hidden="1" outlineLevel="1">
      <c r="A18" s="13"/>
      <c r="B18" s="13"/>
      <c r="C18" s="86" t="s">
        <v>716</v>
      </c>
    </row>
    <row r="19" spans="1:18" hidden="1" outlineLevel="3">
      <c r="A19" s="21"/>
      <c r="B19" s="13"/>
      <c r="C19" s="103"/>
      <c r="D19" s="104"/>
      <c r="E19" s="107" t="s">
        <v>717</v>
      </c>
      <c r="F19" s="107"/>
      <c r="G19" s="107" t="s">
        <v>718</v>
      </c>
      <c r="H19" s="107"/>
      <c r="I19" s="107"/>
    </row>
    <row r="20" spans="1:18" hidden="1" outlineLevel="3">
      <c r="A20" s="13"/>
      <c r="B20" s="21" t="s">
        <v>144</v>
      </c>
      <c r="E20" s="87" t="s">
        <v>719</v>
      </c>
      <c r="F20" s="87"/>
      <c r="G20" s="87" t="s">
        <v>720</v>
      </c>
      <c r="H20" s="87"/>
      <c r="I20" s="87"/>
      <c r="J20" s="149">
        <v>100.6</v>
      </c>
      <c r="K20" s="149">
        <v>103.2</v>
      </c>
      <c r="L20" s="149">
        <v>105.5</v>
      </c>
      <c r="M20" s="149">
        <v>107.6</v>
      </c>
      <c r="N20" s="149">
        <v>108.6</v>
      </c>
      <c r="O20" s="149">
        <v>110.4</v>
      </c>
      <c r="P20" s="149">
        <v>119</v>
      </c>
      <c r="Q20" s="181">
        <f xml:space="preserve"> InpActive!G4</f>
        <v>128.30000000000001</v>
      </c>
      <c r="R20" s="182">
        <f xml:space="preserve"> InpActive!H4</f>
        <v>132.19999999999999</v>
      </c>
    </row>
    <row r="21" spans="1:18" hidden="1" outlineLevel="3">
      <c r="A21" s="13"/>
      <c r="B21" s="21" t="s">
        <v>148</v>
      </c>
      <c r="E21" s="87" t="s">
        <v>721</v>
      </c>
      <c r="F21" s="87"/>
      <c r="G21" s="87" t="s">
        <v>720</v>
      </c>
      <c r="H21" s="87"/>
      <c r="I21" s="87"/>
      <c r="J21" s="149">
        <v>100.8</v>
      </c>
      <c r="K21" s="149">
        <v>103.5</v>
      </c>
      <c r="L21" s="149">
        <v>105.9</v>
      </c>
      <c r="M21" s="149">
        <v>107.9</v>
      </c>
      <c r="N21" s="149">
        <v>108.6</v>
      </c>
      <c r="O21" s="149">
        <v>111</v>
      </c>
      <c r="P21" s="149">
        <v>119.7</v>
      </c>
      <c r="Q21" s="181">
        <f xml:space="preserve"> InpActive!G5</f>
        <v>129.1</v>
      </c>
      <c r="R21" s="182">
        <f xml:space="preserve"> InpActive!H5</f>
        <v>132.69999999999999</v>
      </c>
    </row>
    <row r="22" spans="1:18" hidden="1" outlineLevel="3">
      <c r="A22" s="13"/>
      <c r="B22" s="21" t="s">
        <v>150</v>
      </c>
      <c r="E22" s="87" t="s">
        <v>722</v>
      </c>
      <c r="F22" s="87"/>
      <c r="G22" s="87" t="s">
        <v>720</v>
      </c>
      <c r="H22" s="87"/>
      <c r="I22" s="87"/>
      <c r="J22" s="149">
        <v>101</v>
      </c>
      <c r="K22" s="149">
        <v>103.5</v>
      </c>
      <c r="L22" s="149">
        <v>105.9</v>
      </c>
      <c r="M22" s="149">
        <v>107.9</v>
      </c>
      <c r="N22" s="149">
        <v>108.8</v>
      </c>
      <c r="O22" s="149">
        <v>111.4</v>
      </c>
      <c r="P22" s="149">
        <v>120.5</v>
      </c>
      <c r="Q22" s="181">
        <f xml:space="preserve"> InpActive!G6</f>
        <v>129.4</v>
      </c>
      <c r="R22" s="182">
        <f xml:space="preserve"> InpActive!H6</f>
        <v>133</v>
      </c>
    </row>
    <row r="23" spans="1:18" hidden="1" outlineLevel="3">
      <c r="A23" s="13"/>
      <c r="B23" s="21" t="s">
        <v>152</v>
      </c>
      <c r="E23" s="87" t="s">
        <v>723</v>
      </c>
      <c r="F23" s="87"/>
      <c r="G23" s="87" t="s">
        <v>720</v>
      </c>
      <c r="H23" s="87"/>
      <c r="I23" s="87"/>
      <c r="J23" s="149">
        <v>100.9</v>
      </c>
      <c r="K23" s="149">
        <v>103.5</v>
      </c>
      <c r="L23" s="149">
        <v>105.9</v>
      </c>
      <c r="M23" s="149">
        <v>108</v>
      </c>
      <c r="N23" s="149">
        <v>109.2</v>
      </c>
      <c r="O23" s="149">
        <v>111.4</v>
      </c>
      <c r="P23" s="149">
        <v>121.2</v>
      </c>
      <c r="Q23" s="181">
        <f xml:space="preserve"> InpActive!G7</f>
        <v>129</v>
      </c>
      <c r="R23" s="182">
        <f xml:space="preserve"> InpActive!H7</f>
        <v>132.9</v>
      </c>
    </row>
    <row r="24" spans="1:18" hidden="1" outlineLevel="3">
      <c r="A24" s="13"/>
      <c r="B24" s="21" t="s">
        <v>154</v>
      </c>
      <c r="E24" s="87" t="s">
        <v>724</v>
      </c>
      <c r="F24" s="87"/>
      <c r="G24" s="87" t="s">
        <v>720</v>
      </c>
      <c r="H24" s="87"/>
      <c r="I24" s="87"/>
      <c r="J24" s="149">
        <v>101.2</v>
      </c>
      <c r="K24" s="149">
        <v>104</v>
      </c>
      <c r="L24" s="149">
        <v>106.5</v>
      </c>
      <c r="M24" s="149">
        <v>108.3</v>
      </c>
      <c r="N24" s="149">
        <v>108.8</v>
      </c>
      <c r="O24" s="149">
        <v>112.1</v>
      </c>
      <c r="P24" s="149">
        <v>121.8</v>
      </c>
      <c r="Q24" s="181">
        <f xml:space="preserve"> InpActive!G8</f>
        <v>129.4</v>
      </c>
      <c r="R24" s="182">
        <f xml:space="preserve"> InpActive!H8</f>
        <v>133.4</v>
      </c>
    </row>
    <row r="25" spans="1:18" hidden="1" outlineLevel="3">
      <c r="A25" s="13"/>
      <c r="B25" s="21" t="s">
        <v>156</v>
      </c>
      <c r="E25" s="87" t="s">
        <v>725</v>
      </c>
      <c r="F25" s="87"/>
      <c r="G25" s="87" t="s">
        <v>720</v>
      </c>
      <c r="H25" s="87"/>
      <c r="I25" s="87"/>
      <c r="J25" s="149">
        <v>101.5</v>
      </c>
      <c r="K25" s="149">
        <v>104.3</v>
      </c>
      <c r="L25" s="149">
        <v>106.6</v>
      </c>
      <c r="M25" s="149">
        <v>108.4</v>
      </c>
      <c r="N25" s="149">
        <v>109.2</v>
      </c>
      <c r="O25" s="149">
        <v>112.4</v>
      </c>
      <c r="P25" s="149">
        <v>122.3</v>
      </c>
      <c r="Q25" s="181">
        <f xml:space="preserve"> InpActive!G9</f>
        <v>130.1</v>
      </c>
      <c r="R25" s="182">
        <f xml:space="preserve"> InpActive!H9</f>
        <v>133.6856451702761</v>
      </c>
    </row>
    <row r="26" spans="1:18" hidden="1" outlineLevel="3">
      <c r="A26" s="13"/>
      <c r="B26" s="21" t="s">
        <v>158</v>
      </c>
      <c r="E26" s="87" t="s">
        <v>726</v>
      </c>
      <c r="F26" s="87"/>
      <c r="G26" s="87" t="s">
        <v>720</v>
      </c>
      <c r="H26" s="87"/>
      <c r="I26" s="87"/>
      <c r="J26" s="149">
        <v>101.6</v>
      </c>
      <c r="K26" s="149">
        <v>104.4</v>
      </c>
      <c r="L26" s="149">
        <v>106.7</v>
      </c>
      <c r="M26" s="149">
        <v>108.3</v>
      </c>
      <c r="N26" s="149">
        <v>109.2</v>
      </c>
      <c r="O26" s="149">
        <v>113.4</v>
      </c>
      <c r="P26" s="149">
        <v>124.3</v>
      </c>
      <c r="Q26" s="181">
        <f xml:space="preserve"> InpActive!G10</f>
        <v>130.19999999999999</v>
      </c>
      <c r="R26" s="182">
        <f xml:space="preserve"> InpActive!H10</f>
        <v>133.97190198345552</v>
      </c>
    </row>
    <row r="27" spans="1:18" hidden="1" outlineLevel="3">
      <c r="A27" s="13"/>
      <c r="B27" s="21" t="s">
        <v>160</v>
      </c>
      <c r="E27" s="87" t="s">
        <v>727</v>
      </c>
      <c r="F27" s="87"/>
      <c r="G27" s="87" t="s">
        <v>720</v>
      </c>
      <c r="H27" s="87"/>
      <c r="I27" s="87"/>
      <c r="J27" s="149">
        <v>101.8</v>
      </c>
      <c r="K27" s="149">
        <v>104.7</v>
      </c>
      <c r="L27" s="149">
        <v>106.9</v>
      </c>
      <c r="M27" s="149">
        <v>108.5</v>
      </c>
      <c r="N27" s="149">
        <v>109.1</v>
      </c>
      <c r="O27" s="149">
        <v>114.1</v>
      </c>
      <c r="P27" s="149">
        <v>124.8</v>
      </c>
      <c r="Q27" s="181">
        <f xml:space="preserve"> InpActive!G11</f>
        <v>130</v>
      </c>
      <c r="R27" s="182">
        <f xml:space="preserve"> InpActive!H11</f>
        <v>134.25877174922974</v>
      </c>
    </row>
    <row r="28" spans="1:18" hidden="1" outlineLevel="3">
      <c r="A28" s="13"/>
      <c r="B28" s="21" t="s">
        <v>162</v>
      </c>
      <c r="E28" s="87" t="s">
        <v>728</v>
      </c>
      <c r="F28" s="87"/>
      <c r="G28" s="87" t="s">
        <v>720</v>
      </c>
      <c r="H28" s="87"/>
      <c r="I28" s="87"/>
      <c r="J28" s="149">
        <v>102.2</v>
      </c>
      <c r="K28" s="149">
        <v>105</v>
      </c>
      <c r="L28" s="149">
        <v>107.1</v>
      </c>
      <c r="M28" s="149">
        <v>108.5</v>
      </c>
      <c r="N28" s="149">
        <v>109.4</v>
      </c>
      <c r="O28" s="149">
        <v>114.7</v>
      </c>
      <c r="P28" s="149">
        <v>125.3</v>
      </c>
      <c r="Q28" s="181">
        <f xml:space="preserve"> InpActive!G12</f>
        <v>130.5</v>
      </c>
      <c r="R28" s="182">
        <f xml:space="preserve"> InpActive!H12</f>
        <v>134.54625578009458</v>
      </c>
    </row>
    <row r="29" spans="1:18" hidden="1" outlineLevel="3">
      <c r="A29" s="13"/>
      <c r="B29" s="21" t="s">
        <v>164</v>
      </c>
      <c r="E29" s="87" t="s">
        <v>729</v>
      </c>
      <c r="F29" s="87"/>
      <c r="G29" s="87" t="s">
        <v>720</v>
      </c>
      <c r="H29" s="87"/>
      <c r="I29" s="87"/>
      <c r="J29" s="149">
        <v>101.8</v>
      </c>
      <c r="K29" s="149">
        <v>104.5</v>
      </c>
      <c r="L29" s="149">
        <v>106.4</v>
      </c>
      <c r="M29" s="149">
        <v>108.3</v>
      </c>
      <c r="N29" s="149">
        <v>109.3</v>
      </c>
      <c r="O29" s="149">
        <v>114.6</v>
      </c>
      <c r="P29" s="149">
        <v>124.8</v>
      </c>
      <c r="Q29" s="181">
        <f xml:space="preserve"> InpActive!G13</f>
        <v>130</v>
      </c>
      <c r="R29" s="182">
        <f xml:space="preserve"> InpActive!H13</f>
        <v>134.79047113195841</v>
      </c>
    </row>
    <row r="30" spans="1:18" hidden="1" outlineLevel="3">
      <c r="A30" s="13"/>
      <c r="B30" s="21" t="s">
        <v>166</v>
      </c>
      <c r="E30" s="87" t="s">
        <v>730</v>
      </c>
      <c r="F30" s="87"/>
      <c r="G30" s="87" t="s">
        <v>720</v>
      </c>
      <c r="H30" s="87"/>
      <c r="I30" s="87"/>
      <c r="J30" s="149">
        <v>102.4</v>
      </c>
      <c r="K30" s="149">
        <v>104.9</v>
      </c>
      <c r="L30" s="149">
        <v>106.8</v>
      </c>
      <c r="M30" s="149">
        <v>108.6</v>
      </c>
      <c r="N30" s="149">
        <v>109.4</v>
      </c>
      <c r="O30" s="149">
        <v>115.4</v>
      </c>
      <c r="P30" s="149">
        <v>126</v>
      </c>
      <c r="Q30" s="181">
        <f xml:space="preserve"> InpActive!G14</f>
        <v>130.80000000000001</v>
      </c>
      <c r="R30" s="182">
        <f xml:space="preserve"> InpActive!H14</f>
        <v>135.03512975991148</v>
      </c>
    </row>
    <row r="31" spans="1:18" hidden="1" outlineLevel="2">
      <c r="A31" s="13"/>
      <c r="B31" s="21" t="s">
        <v>168</v>
      </c>
      <c r="E31" s="87" t="s">
        <v>731</v>
      </c>
      <c r="F31" s="87"/>
      <c r="G31" s="87" t="s">
        <v>720</v>
      </c>
      <c r="H31" s="87"/>
      <c r="I31" s="87"/>
      <c r="J31" s="149">
        <v>102.7</v>
      </c>
      <c r="K31" s="149">
        <v>105.1</v>
      </c>
      <c r="L31" s="149">
        <v>107</v>
      </c>
      <c r="M31" s="149">
        <v>108.6</v>
      </c>
      <c r="N31" s="149">
        <v>109.7</v>
      </c>
      <c r="O31" s="149">
        <v>116.5</v>
      </c>
      <c r="P31" s="149">
        <v>126.8</v>
      </c>
      <c r="Q31" s="181">
        <f xml:space="preserve"> InpActive!G15</f>
        <v>131.6</v>
      </c>
      <c r="R31" s="182">
        <f xml:space="preserve"> InpActive!H15</f>
        <v>135.28023246854571</v>
      </c>
    </row>
    <row r="32" spans="1:18" hidden="1" outlineLevel="1">
      <c r="A32" s="13"/>
      <c r="B32" s="13"/>
    </row>
    <row r="33" spans="1:7" hidden="1" outlineLevel="1">
      <c r="A33" s="13"/>
      <c r="B33" s="13"/>
      <c r="C33" s="86" t="s">
        <v>732</v>
      </c>
    </row>
    <row r="34" spans="1:7" hidden="1" outlineLevel="2">
      <c r="A34" s="13"/>
      <c r="B34" s="13"/>
      <c r="E34" s="87" t="s">
        <v>733</v>
      </c>
      <c r="F34" s="97">
        <f xml:space="preserve"> $P20</f>
        <v>119</v>
      </c>
      <c r="G34" s="24" t="s">
        <v>720</v>
      </c>
    </row>
    <row r="35" spans="1:7" hidden="1" outlineLevel="2">
      <c r="A35" s="13"/>
      <c r="B35" s="13"/>
      <c r="E35" s="87" t="s">
        <v>734</v>
      </c>
      <c r="F35" s="97">
        <f t="shared" ref="F35:F45" si="0" xml:space="preserve"> $P21</f>
        <v>119.7</v>
      </c>
      <c r="G35" s="24" t="s">
        <v>720</v>
      </c>
    </row>
    <row r="36" spans="1:7" hidden="1" outlineLevel="2">
      <c r="A36" s="13"/>
      <c r="B36" s="13"/>
      <c r="E36" s="87" t="s">
        <v>735</v>
      </c>
      <c r="F36" s="97">
        <f t="shared" si="0"/>
        <v>120.5</v>
      </c>
      <c r="G36" s="24" t="s">
        <v>720</v>
      </c>
    </row>
    <row r="37" spans="1:7" hidden="1" outlineLevel="2">
      <c r="A37" s="13"/>
      <c r="B37" s="13"/>
      <c r="E37" s="87" t="s">
        <v>736</v>
      </c>
      <c r="F37" s="97">
        <f t="shared" si="0"/>
        <v>121.2</v>
      </c>
      <c r="G37" s="24" t="s">
        <v>720</v>
      </c>
    </row>
    <row r="38" spans="1:7" hidden="1" outlineLevel="2">
      <c r="A38" s="13"/>
      <c r="B38" s="13"/>
      <c r="E38" s="87" t="s">
        <v>737</v>
      </c>
      <c r="F38" s="97">
        <f t="shared" si="0"/>
        <v>121.8</v>
      </c>
      <c r="G38" s="24" t="s">
        <v>720</v>
      </c>
    </row>
    <row r="39" spans="1:7" hidden="1" outlineLevel="2">
      <c r="A39" s="13"/>
      <c r="B39" s="13"/>
      <c r="E39" s="87" t="s">
        <v>738</v>
      </c>
      <c r="F39" s="97">
        <f t="shared" si="0"/>
        <v>122.3</v>
      </c>
      <c r="G39" s="24" t="s">
        <v>720</v>
      </c>
    </row>
    <row r="40" spans="1:7" hidden="1" outlineLevel="2">
      <c r="A40" s="13"/>
      <c r="B40" s="13"/>
      <c r="E40" s="87" t="s">
        <v>739</v>
      </c>
      <c r="F40" s="97">
        <f t="shared" si="0"/>
        <v>124.3</v>
      </c>
      <c r="G40" s="24" t="s">
        <v>720</v>
      </c>
    </row>
    <row r="41" spans="1:7" hidden="1" outlineLevel="2">
      <c r="A41" s="13"/>
      <c r="B41" s="13"/>
      <c r="E41" s="87" t="s">
        <v>740</v>
      </c>
      <c r="F41" s="97">
        <f t="shared" si="0"/>
        <v>124.8</v>
      </c>
      <c r="G41" s="24" t="s">
        <v>720</v>
      </c>
    </row>
    <row r="42" spans="1:7" hidden="1" outlineLevel="2">
      <c r="A42" s="13"/>
      <c r="B42" s="13"/>
      <c r="E42" s="87" t="s">
        <v>741</v>
      </c>
      <c r="F42" s="97">
        <f t="shared" si="0"/>
        <v>125.3</v>
      </c>
      <c r="G42" s="24" t="s">
        <v>720</v>
      </c>
    </row>
    <row r="43" spans="1:7" hidden="1" outlineLevel="2">
      <c r="A43" s="13"/>
      <c r="B43" s="13"/>
      <c r="E43" s="87" t="s">
        <v>742</v>
      </c>
      <c r="F43" s="97">
        <f t="shared" si="0"/>
        <v>124.8</v>
      </c>
      <c r="G43" s="24" t="s">
        <v>720</v>
      </c>
    </row>
    <row r="44" spans="1:7" hidden="1" outlineLevel="2">
      <c r="A44" s="13"/>
      <c r="B44" s="13"/>
      <c r="E44" s="87" t="s">
        <v>743</v>
      </c>
      <c r="F44" s="97">
        <f t="shared" si="0"/>
        <v>126</v>
      </c>
      <c r="G44" s="24" t="s">
        <v>720</v>
      </c>
    </row>
    <row r="45" spans="1:7" hidden="1" outlineLevel="2">
      <c r="A45" s="13"/>
      <c r="B45" s="13"/>
      <c r="E45" s="87" t="s">
        <v>744</v>
      </c>
      <c r="F45" s="97">
        <f t="shared" si="0"/>
        <v>126.8</v>
      </c>
      <c r="G45" s="24" t="s">
        <v>720</v>
      </c>
    </row>
    <row r="46" spans="1:7" hidden="1" outlineLevel="2">
      <c r="A46" s="13"/>
      <c r="B46" s="13"/>
    </row>
    <row r="47" spans="1:7" hidden="1" outlineLevel="1">
      <c r="A47" s="13"/>
      <c r="B47" s="13"/>
    </row>
    <row r="48" spans="1:7" s="118" customFormat="1" hidden="1" outlineLevel="1">
      <c r="A48" s="21"/>
      <c r="B48" s="21"/>
      <c r="C48" s="132" t="s">
        <v>745</v>
      </c>
      <c r="D48" s="117"/>
    </row>
    <row r="49" spans="1:23" s="118" customFormat="1" hidden="1" outlineLevel="2">
      <c r="A49" s="21"/>
      <c r="B49" s="21"/>
      <c r="C49" s="116"/>
      <c r="D49" s="117"/>
      <c r="E49" s="118" t="s">
        <v>746</v>
      </c>
      <c r="F49" s="119">
        <v>2018</v>
      </c>
      <c r="G49" s="118" t="s">
        <v>747</v>
      </c>
    </row>
    <row r="50" spans="1:23" s="118" customFormat="1" hidden="1" outlineLevel="2">
      <c r="A50" s="21"/>
      <c r="B50" s="21"/>
      <c r="C50" s="116"/>
      <c r="D50" s="117"/>
      <c r="E50" s="118" t="s">
        <v>748</v>
      </c>
      <c r="F50" s="119">
        <v>2023</v>
      </c>
      <c r="G50" s="118" t="s">
        <v>747</v>
      </c>
    </row>
    <row r="51" spans="1:23" s="118" customFormat="1" hidden="1" outlineLevel="2">
      <c r="A51" s="21"/>
      <c r="B51" s="21"/>
      <c r="C51" s="116"/>
      <c r="D51" s="117"/>
      <c r="E51" s="118" t="s">
        <v>749</v>
      </c>
      <c r="F51" s="119">
        <v>2025</v>
      </c>
      <c r="G51" s="118" t="s">
        <v>747</v>
      </c>
    </row>
    <row r="52" spans="1:23" s="118" customFormat="1" hidden="1" outlineLevel="2">
      <c r="A52" s="21"/>
      <c r="B52" s="21"/>
      <c r="C52" s="116"/>
      <c r="D52" s="117"/>
      <c r="E52" s="118" t="s">
        <v>750</v>
      </c>
      <c r="F52" s="119">
        <v>2018</v>
      </c>
      <c r="G52" s="118" t="s">
        <v>747</v>
      </c>
    </row>
    <row r="53" spans="1:23" s="118" customFormat="1" hidden="1" outlineLevel="2">
      <c r="A53" s="21"/>
      <c r="B53" s="21"/>
      <c r="C53" s="116"/>
      <c r="D53" s="117"/>
      <c r="E53" s="118" t="s">
        <v>751</v>
      </c>
      <c r="F53" s="119">
        <v>2023</v>
      </c>
      <c r="G53" s="118" t="s">
        <v>747</v>
      </c>
    </row>
    <row r="54" spans="1:23" s="118" customFormat="1" hidden="1" outlineLevel="2">
      <c r="A54" s="21"/>
      <c r="B54" s="21"/>
      <c r="C54" s="116"/>
      <c r="D54" s="117"/>
      <c r="E54" s="118" t="s">
        <v>752</v>
      </c>
      <c r="F54" s="119">
        <v>2025</v>
      </c>
      <c r="G54" s="118" t="s">
        <v>747</v>
      </c>
    </row>
    <row r="55" spans="1:23" s="118" customFormat="1" hidden="1" outlineLevel="1">
      <c r="A55" s="21"/>
      <c r="B55" s="21"/>
      <c r="C55" s="116"/>
      <c r="D55" s="117"/>
      <c r="F55" s="150"/>
    </row>
    <row r="56" spans="1:23" s="118" customFormat="1">
      <c r="A56" s="21"/>
      <c r="B56" s="21"/>
      <c r="C56" s="116"/>
      <c r="D56" s="117"/>
    </row>
    <row r="57" spans="1:23" collapsed="1">
      <c r="A57" s="85" t="s">
        <v>753</v>
      </c>
      <c r="B57" s="85"/>
      <c r="C57" s="84"/>
      <c r="D57" s="83"/>
      <c r="E57" s="82"/>
      <c r="F57" s="82"/>
      <c r="G57" s="82"/>
      <c r="H57" s="82"/>
      <c r="I57" s="82"/>
      <c r="J57" s="82"/>
      <c r="K57" s="82"/>
      <c r="L57" s="82"/>
      <c r="M57" s="82"/>
      <c r="N57" s="82"/>
      <c r="O57" s="82"/>
      <c r="P57" s="82"/>
      <c r="Q57" s="82"/>
      <c r="R57" s="82"/>
      <c r="S57" s="82"/>
      <c r="T57" s="82"/>
      <c r="U57" s="82"/>
      <c r="V57" s="82"/>
      <c r="W57" s="82"/>
    </row>
    <row r="58" spans="1:23" hidden="1" outlineLevel="1">
      <c r="A58" s="13"/>
      <c r="B58" s="13"/>
    </row>
    <row r="59" spans="1:23" hidden="1" outlineLevel="1">
      <c r="B59" s="10" t="s">
        <v>754</v>
      </c>
    </row>
    <row r="60" spans="1:23" hidden="1" outlineLevel="2">
      <c r="A60" s="13"/>
      <c r="B60" s="166"/>
    </row>
    <row r="61" spans="1:23" s="105" customFormat="1" hidden="1" outlineLevel="2">
      <c r="A61" s="13" t="s">
        <v>755</v>
      </c>
      <c r="B61" s="21" t="s">
        <v>599</v>
      </c>
      <c r="C61" s="103"/>
      <c r="D61" s="104"/>
      <c r="E61" s="21" t="s">
        <v>756</v>
      </c>
      <c r="F61" s="165">
        <f xml:space="preserve"> SUMIFS('Pre2020RCV_RPI-inflated'!$D:$D, 'Pre2020RCV_RPI-inflated'!$A:$A, InpS!$F$14, 'Pre2020RCV_RPI-inflated'!$C:$C, InpS!$B61)</f>
        <v>152.6659806075991</v>
      </c>
      <c r="G61" s="13" t="s">
        <v>172</v>
      </c>
    </row>
    <row r="62" spans="1:23" s="105" customFormat="1" hidden="1" outlineLevel="2">
      <c r="A62" s="13" t="s">
        <v>755</v>
      </c>
      <c r="B62" s="21" t="s">
        <v>601</v>
      </c>
      <c r="C62" s="103"/>
      <c r="D62" s="104"/>
      <c r="E62" s="13" t="s">
        <v>757</v>
      </c>
      <c r="F62" s="165">
        <f xml:space="preserve"> SUMIFS('Pre2020RCV_RPI-inflated'!$D:$D, 'Pre2020RCV_RPI-inflated'!$A:$A, InpS!$F$14, 'Pre2020RCV_RPI-inflated'!$C:$C, InpS!$B62)</f>
        <v>1671.4699971803875</v>
      </c>
      <c r="G62" s="13" t="s">
        <v>172</v>
      </c>
    </row>
    <row r="63" spans="1:23" s="105" customFormat="1" hidden="1" outlineLevel="2">
      <c r="A63" s="13" t="s">
        <v>755</v>
      </c>
      <c r="B63" s="21" t="s">
        <v>603</v>
      </c>
      <c r="C63" s="103"/>
      <c r="D63" s="104"/>
      <c r="E63" s="13" t="s">
        <v>758</v>
      </c>
      <c r="F63" s="165">
        <f xml:space="preserve"> SUMIFS('Pre2020RCV_RPI-inflated'!$D:$D, 'Pre2020RCV_RPI-inflated'!$A:$A, InpS!$F$14, 'Pre2020RCV_RPI-inflated'!$C:$C, InpS!$B63)</f>
        <v>1538.9420690207423</v>
      </c>
      <c r="G63" s="13" t="s">
        <v>172</v>
      </c>
    </row>
    <row r="64" spans="1:23" s="105" customFormat="1" hidden="1" outlineLevel="2">
      <c r="A64" s="13" t="s">
        <v>755</v>
      </c>
      <c r="B64" s="21" t="s">
        <v>605</v>
      </c>
      <c r="C64" s="103"/>
      <c r="D64" s="104"/>
      <c r="E64" s="13" t="s">
        <v>759</v>
      </c>
      <c r="F64" s="165">
        <f xml:space="preserve"> SUMIFS('Pre2020RCV_RPI-inflated'!$D:$D, 'Pre2020RCV_RPI-inflated'!$A:$A, InpS!$F$14, 'Pre2020RCV_RPI-inflated'!$C:$C, InpS!$B64)</f>
        <v>181.19790242391846</v>
      </c>
      <c r="G64" s="13" t="s">
        <v>172</v>
      </c>
    </row>
    <row r="65" spans="1:7" s="105" customFormat="1" hidden="1" outlineLevel="2">
      <c r="A65" s="13" t="s">
        <v>755</v>
      </c>
      <c r="B65" s="21" t="s">
        <v>607</v>
      </c>
      <c r="C65" s="103"/>
      <c r="D65" s="104"/>
      <c r="E65" s="13" t="s">
        <v>760</v>
      </c>
      <c r="F65" s="165">
        <f xml:space="preserve"> SUMIFS('Pre2020RCV_RPI-inflated'!$D:$D, 'Pre2020RCV_RPI-inflated'!$A:$A, InpS!$F$14, 'Pre2020RCV_RPI-inflated'!$C:$C, InpS!$B65)</f>
        <v>0</v>
      </c>
      <c r="G65" s="13" t="s">
        <v>172</v>
      </c>
    </row>
    <row r="66" spans="1:7" s="105" customFormat="1" hidden="1" outlineLevel="2">
      <c r="A66" s="13" t="s">
        <v>755</v>
      </c>
      <c r="B66" s="21"/>
      <c r="C66" s="103"/>
      <c r="D66" s="104"/>
      <c r="E66" s="13" t="s">
        <v>761</v>
      </c>
      <c r="F66" s="13" t="s">
        <v>16</v>
      </c>
      <c r="G66" s="13"/>
    </row>
    <row r="67" spans="1:7" hidden="1" outlineLevel="2">
      <c r="A67" s="13"/>
      <c r="B67" s="21"/>
      <c r="E67" s="13"/>
      <c r="F67" s="13"/>
      <c r="G67" s="13"/>
    </row>
    <row r="68" spans="1:7" s="105" customFormat="1" hidden="1" outlineLevel="2">
      <c r="A68" s="13" t="s">
        <v>762</v>
      </c>
      <c r="B68" s="21" t="s">
        <v>609</v>
      </c>
      <c r="C68" s="103"/>
      <c r="D68" s="104"/>
      <c r="E68" s="13" t="s">
        <v>763</v>
      </c>
      <c r="F68" s="165">
        <f xml:space="preserve"> SUMIFS('Pre2020RCV_CPIH-inflated'!$D:$D, 'Pre2020RCV_CPIH-inflated'!$A:$A, InpS!$F$14, 'Pre2020RCV_CPIH-inflated'!$C:$C, InpS!$B68)</f>
        <v>153.7116456953807</v>
      </c>
      <c r="G68" s="13" t="s">
        <v>172</v>
      </c>
    </row>
    <row r="69" spans="1:7" s="105" customFormat="1" hidden="1" outlineLevel="2">
      <c r="A69" s="13" t="s">
        <v>762</v>
      </c>
      <c r="B69" s="21" t="s">
        <v>611</v>
      </c>
      <c r="C69" s="103"/>
      <c r="D69" s="104"/>
      <c r="E69" s="13" t="s">
        <v>764</v>
      </c>
      <c r="F69" s="165">
        <f xml:space="preserve"> SUMIFS('Pre2020RCV_CPIH-inflated'!$D:$D, 'Pre2020RCV_CPIH-inflated'!$A:$A, InpS!$F$14, 'Pre2020RCV_CPIH-inflated'!$C:$C, InpS!$B69)</f>
        <v>1670.959971618294</v>
      </c>
      <c r="G69" s="13" t="s">
        <v>172</v>
      </c>
    </row>
    <row r="70" spans="1:7" s="105" customFormat="1" hidden="1" outlineLevel="2">
      <c r="A70" s="13" t="s">
        <v>762</v>
      </c>
      <c r="B70" s="21" t="s">
        <v>613</v>
      </c>
      <c r="C70" s="103"/>
      <c r="D70" s="104"/>
      <c r="E70" s="13" t="s">
        <v>765</v>
      </c>
      <c r="F70" s="165">
        <f xml:space="preserve"> SUMIFS('Pre2020RCV_CPIH-inflated'!$D:$D, 'Pre2020RCV_CPIH-inflated'!$A:$A, InpS!$F$14, 'Pre2020RCV_CPIH-inflated'!$C:$C, InpS!$B70)</f>
        <v>1553.7129630348375</v>
      </c>
      <c r="G70" s="13" t="s">
        <v>172</v>
      </c>
    </row>
    <row r="71" spans="1:7" s="105" customFormat="1" hidden="1" outlineLevel="2">
      <c r="A71" s="13" t="s">
        <v>762</v>
      </c>
      <c r="B71" s="21" t="s">
        <v>615</v>
      </c>
      <c r="C71" s="103"/>
      <c r="D71" s="104"/>
      <c r="E71" s="13" t="s">
        <v>766</v>
      </c>
      <c r="F71" s="165">
        <f xml:space="preserve"> SUMIFS('Pre2020RCV_CPIH-inflated'!$D:$D, 'Pre2020RCV_CPIH-inflated'!$A:$A, InpS!$F$14, 'Pre2020RCV_CPIH-inflated'!$C:$C, InpS!$B71)</f>
        <v>182.67509227276534</v>
      </c>
      <c r="G71" s="13" t="s">
        <v>172</v>
      </c>
    </row>
    <row r="72" spans="1:7" s="105" customFormat="1" hidden="1" outlineLevel="2">
      <c r="A72" s="13" t="s">
        <v>762</v>
      </c>
      <c r="B72" s="21" t="s">
        <v>617</v>
      </c>
      <c r="C72" s="103"/>
      <c r="D72" s="104"/>
      <c r="E72" s="13" t="s">
        <v>767</v>
      </c>
      <c r="F72" s="165">
        <f xml:space="preserve"> SUMIFS('Pre2020RCV_CPIH-inflated'!$D:$D, 'Pre2020RCV_CPIH-inflated'!$A:$A, InpS!$F$14, 'Pre2020RCV_CPIH-inflated'!$C:$C, InpS!$B72)</f>
        <v>0</v>
      </c>
      <c r="G72" s="13" t="s">
        <v>172</v>
      </c>
    </row>
    <row r="73" spans="1:7" s="105" customFormat="1" hidden="1" outlineLevel="2">
      <c r="A73" s="13" t="s">
        <v>762</v>
      </c>
      <c r="B73" s="21"/>
      <c r="C73" s="103"/>
      <c r="D73" s="104"/>
      <c r="E73" s="13" t="s">
        <v>768</v>
      </c>
      <c r="F73" s="13" t="s">
        <v>16</v>
      </c>
      <c r="G73" s="13"/>
    </row>
    <row r="74" spans="1:7" hidden="1" outlineLevel="2">
      <c r="A74" s="13"/>
      <c r="B74" s="21"/>
      <c r="E74" s="13"/>
      <c r="F74" s="13"/>
      <c r="G74" s="13"/>
    </row>
    <row r="75" spans="1:7" s="105" customFormat="1" hidden="1" outlineLevel="2">
      <c r="A75" s="13" t="s">
        <v>769</v>
      </c>
      <c r="B75" s="21" t="s">
        <v>619</v>
      </c>
      <c r="C75" s="103"/>
      <c r="D75" s="104"/>
      <c r="E75" s="13" t="s">
        <v>770</v>
      </c>
      <c r="F75" s="165">
        <f xml:space="preserve"> SUMIFS('2020-25RCV'!$D:$D, '2020-25RCV'!$A:$A, InpS!$F$14, '2020-25RCV'!$C:$C, InpS!$B75)</f>
        <v>99.16590703699876</v>
      </c>
      <c r="G75" s="13" t="s">
        <v>172</v>
      </c>
    </row>
    <row r="76" spans="1:7" s="105" customFormat="1" hidden="1" outlineLevel="2">
      <c r="A76" s="13" t="s">
        <v>769</v>
      </c>
      <c r="B76" s="21" t="s">
        <v>621</v>
      </c>
      <c r="C76" s="103"/>
      <c r="D76" s="104"/>
      <c r="E76" s="13" t="s">
        <v>771</v>
      </c>
      <c r="F76" s="165">
        <f xml:space="preserve"> SUMIFS('2020-25RCV'!$D:$D, '2020-25RCV'!$A:$A, InpS!$F$14, '2020-25RCV'!$C:$C, InpS!$B76)</f>
        <v>864.20831690705859</v>
      </c>
      <c r="G76" s="13" t="s">
        <v>172</v>
      </c>
    </row>
    <row r="77" spans="1:7" s="105" customFormat="1" hidden="1" outlineLevel="2">
      <c r="A77" s="13" t="s">
        <v>769</v>
      </c>
      <c r="B77" s="21" t="s">
        <v>623</v>
      </c>
      <c r="C77" s="103"/>
      <c r="D77" s="104"/>
      <c r="E77" s="13" t="s">
        <v>772</v>
      </c>
      <c r="F77" s="165">
        <f xml:space="preserve"> SUMIFS('2020-25RCV'!$D:$D, '2020-25RCV'!$A:$A, InpS!$F$14, '2020-25RCV'!$C:$C, InpS!$B77)</f>
        <v>1039.5443695434071</v>
      </c>
      <c r="G77" s="13" t="s">
        <v>172</v>
      </c>
    </row>
    <row r="78" spans="1:7" s="105" customFormat="1" hidden="1" outlineLevel="2">
      <c r="A78" s="13" t="s">
        <v>769</v>
      </c>
      <c r="B78" s="21" t="s">
        <v>625</v>
      </c>
      <c r="C78" s="103"/>
      <c r="D78" s="104"/>
      <c r="E78" s="13" t="s">
        <v>773</v>
      </c>
      <c r="F78" s="165">
        <f xml:space="preserve"> SUMIFS('2020-25RCV'!$D:$D, '2020-25RCV'!$A:$A, InpS!$F$14, '2020-25RCV'!$C:$C, InpS!$B78)</f>
        <v>165.92304415917474</v>
      </c>
      <c r="G78" s="13" t="s">
        <v>172</v>
      </c>
    </row>
    <row r="79" spans="1:7" s="105" customFormat="1" hidden="1" outlineLevel="2">
      <c r="A79" s="13" t="s">
        <v>769</v>
      </c>
      <c r="B79" s="21" t="s">
        <v>627</v>
      </c>
      <c r="C79" s="103"/>
      <c r="D79" s="104"/>
      <c r="E79" s="13" t="s">
        <v>774</v>
      </c>
      <c r="F79" s="165">
        <f xml:space="preserve"> SUMIFS('2020-25RCV'!$D:$D, '2020-25RCV'!$A:$A, InpS!$F$14, '2020-25RCV'!$C:$C, InpS!$B79)</f>
        <v>0</v>
      </c>
      <c r="G79" s="13" t="s">
        <v>172</v>
      </c>
    </row>
    <row r="80" spans="1:7" s="105" customFormat="1" hidden="1" outlineLevel="2">
      <c r="A80" s="13" t="s">
        <v>769</v>
      </c>
      <c r="B80" s="21"/>
      <c r="C80" s="103"/>
      <c r="D80" s="104"/>
      <c r="E80" s="13" t="s">
        <v>775</v>
      </c>
      <c r="F80" s="13" t="s">
        <v>16</v>
      </c>
      <c r="G80" s="13"/>
    </row>
    <row r="81" spans="1:7" s="105" customFormat="1" hidden="1" outlineLevel="2">
      <c r="A81" s="13"/>
      <c r="B81" s="21"/>
      <c r="C81" s="19"/>
      <c r="D81" s="65"/>
      <c r="E81" s="13"/>
      <c r="F81" s="13"/>
      <c r="G81" s="13"/>
    </row>
    <row r="82" spans="1:7" s="105" customFormat="1" hidden="1" outlineLevel="2">
      <c r="A82" s="13" t="s">
        <v>776</v>
      </c>
      <c r="B82" s="21" t="s">
        <v>629</v>
      </c>
      <c r="C82" s="103"/>
      <c r="D82" s="104"/>
      <c r="E82" s="13" t="s">
        <v>777</v>
      </c>
      <c r="F82" s="165">
        <f xml:space="preserve"> SUMIFS(OtherRCV!$D:$D, OtherRCV!$A:$A, InpS!$F$14, OtherRCV!$C:$C, InpS!$B82)</f>
        <v>0</v>
      </c>
      <c r="G82" s="13" t="s">
        <v>172</v>
      </c>
    </row>
    <row r="83" spans="1:7" s="105" customFormat="1" hidden="1" outlineLevel="2">
      <c r="A83" s="13" t="s">
        <v>776</v>
      </c>
      <c r="B83" s="21" t="s">
        <v>631</v>
      </c>
      <c r="C83" s="103"/>
      <c r="D83" s="104"/>
      <c r="E83" s="13" t="s">
        <v>778</v>
      </c>
      <c r="F83" s="165">
        <f xml:space="preserve"> SUMIFS(OtherRCV!$D:$D, OtherRCV!$A:$A, InpS!$F$14, OtherRCV!$C:$C, InpS!$B83)</f>
        <v>0</v>
      </c>
      <c r="G83" s="13" t="s">
        <v>172</v>
      </c>
    </row>
    <row r="84" spans="1:7" s="105" customFormat="1" hidden="1" outlineLevel="2">
      <c r="A84" s="13" t="s">
        <v>776</v>
      </c>
      <c r="B84" s="21" t="s">
        <v>633</v>
      </c>
      <c r="C84" s="103"/>
      <c r="D84" s="104"/>
      <c r="E84" s="13" t="s">
        <v>779</v>
      </c>
      <c r="F84" s="165">
        <f xml:space="preserve"> SUMIFS(OtherRCV!$D:$D, OtherRCV!$A:$A, InpS!$F$14, OtherRCV!$C:$C, InpS!$B84)</f>
        <v>0</v>
      </c>
      <c r="G84" s="13" t="s">
        <v>172</v>
      </c>
    </row>
    <row r="85" spans="1:7" s="105" customFormat="1" hidden="1" outlineLevel="2">
      <c r="A85" s="13" t="s">
        <v>776</v>
      </c>
      <c r="B85" s="21" t="s">
        <v>635</v>
      </c>
      <c r="C85" s="103"/>
      <c r="D85" s="104"/>
      <c r="E85" s="13" t="s">
        <v>780</v>
      </c>
      <c r="F85" s="165">
        <f xml:space="preserve"> SUMIFS(OtherRCV!$D:$D, OtherRCV!$A:$A, InpS!$F$14, OtherRCV!$C:$C, InpS!$B85)</f>
        <v>0</v>
      </c>
      <c r="G85" s="13" t="s">
        <v>172</v>
      </c>
    </row>
    <row r="86" spans="1:7" s="105" customFormat="1" hidden="1" outlineLevel="2">
      <c r="A86" s="13" t="s">
        <v>776</v>
      </c>
      <c r="B86" s="21" t="s">
        <v>637</v>
      </c>
      <c r="C86" s="103"/>
      <c r="D86" s="104"/>
      <c r="E86" s="13" t="s">
        <v>781</v>
      </c>
      <c r="F86" s="165">
        <f xml:space="preserve"> SUMIFS(OtherRCV!$D:$D, OtherRCV!$A:$A, InpS!$F$14, OtherRCV!$C:$C, InpS!$B86)</f>
        <v>0</v>
      </c>
      <c r="G86" s="13" t="s">
        <v>172</v>
      </c>
    </row>
    <row r="87" spans="1:7" s="105" customFormat="1" hidden="1" outlineLevel="2">
      <c r="A87" s="13" t="s">
        <v>776</v>
      </c>
      <c r="B87" s="21"/>
      <c r="C87" s="103"/>
      <c r="D87" s="104"/>
      <c r="E87" s="13" t="s">
        <v>782</v>
      </c>
      <c r="F87" s="13" t="s">
        <v>16</v>
      </c>
      <c r="G87" s="13"/>
    </row>
    <row r="88" spans="1:7" hidden="1" outlineLevel="1">
      <c r="A88" s="13"/>
      <c r="B88" s="13"/>
      <c r="E88" s="13"/>
      <c r="F88" s="13"/>
      <c r="G88" s="13"/>
    </row>
    <row r="89" spans="1:7" hidden="1" outlineLevel="1">
      <c r="B89" s="10" t="s">
        <v>783</v>
      </c>
      <c r="E89" s="13"/>
      <c r="F89" s="13"/>
      <c r="G89" s="13"/>
    </row>
    <row r="90" spans="1:7" hidden="1" outlineLevel="2">
      <c r="A90" s="13"/>
      <c r="B90" s="13"/>
      <c r="E90" s="13"/>
      <c r="F90" s="13"/>
      <c r="G90" s="13"/>
    </row>
    <row r="91" spans="1:7" s="105" customFormat="1" hidden="1" outlineLevel="2">
      <c r="A91" s="21" t="s">
        <v>784</v>
      </c>
      <c r="B91" s="21" t="s">
        <v>648</v>
      </c>
      <c r="C91" s="103"/>
      <c r="D91" s="104"/>
      <c r="E91" s="13" t="s">
        <v>785</v>
      </c>
      <c r="F91" s="165">
        <f ca="1" xml:space="preserve"> SUMIFS(BYR_Active!$F:$F, BYR_Active!$A:$A, InpS!$F$14, BYR_Active!$B:$B, InpS!$B91)</f>
        <v>0</v>
      </c>
      <c r="G91" s="13" t="s">
        <v>172</v>
      </c>
    </row>
    <row r="92" spans="1:7" s="105" customFormat="1" hidden="1" outlineLevel="2">
      <c r="A92" s="21" t="s">
        <v>784</v>
      </c>
      <c r="B92" s="21" t="s">
        <v>651</v>
      </c>
      <c r="C92" s="103"/>
      <c r="D92" s="104"/>
      <c r="E92" s="13" t="s">
        <v>786</v>
      </c>
      <c r="F92" s="165">
        <f ca="1" xml:space="preserve"> SUMIFS(BYR_Active!$F:$F, BYR_Active!$A:$A, InpS!$F$14, BYR_Active!$B:$B, InpS!$B92)</f>
        <v>0</v>
      </c>
      <c r="G92" s="13" t="s">
        <v>172</v>
      </c>
    </row>
    <row r="93" spans="1:7" s="105" customFormat="1" hidden="1" outlineLevel="2">
      <c r="A93" s="21" t="s">
        <v>784</v>
      </c>
      <c r="B93" s="21" t="s">
        <v>653</v>
      </c>
      <c r="C93" s="103"/>
      <c r="D93" s="104"/>
      <c r="E93" s="13" t="s">
        <v>787</v>
      </c>
      <c r="F93" s="165">
        <f ca="1" xml:space="preserve"> SUMIFS(BYR_Active!$F:$F, BYR_Active!$A:$A, InpS!$F$14, BYR_Active!$B:$B, InpS!$B93)</f>
        <v>0</v>
      </c>
      <c r="G93" s="13" t="s">
        <v>172</v>
      </c>
    </row>
    <row r="94" spans="1:7" s="105" customFormat="1" hidden="1" outlineLevel="2">
      <c r="A94" s="21" t="s">
        <v>784</v>
      </c>
      <c r="B94" s="21"/>
      <c r="C94" s="103"/>
      <c r="D94" s="104"/>
      <c r="E94" s="13" t="s">
        <v>788</v>
      </c>
      <c r="F94" s="13" t="s">
        <v>16</v>
      </c>
      <c r="G94" s="13"/>
    </row>
    <row r="95" spans="1:7" s="105" customFormat="1" hidden="1" outlineLevel="2">
      <c r="A95" s="21" t="s">
        <v>784</v>
      </c>
      <c r="B95" s="21" t="s">
        <v>655</v>
      </c>
      <c r="C95" s="103"/>
      <c r="D95" s="104"/>
      <c r="E95" s="13" t="s">
        <v>789</v>
      </c>
      <c r="F95" s="165">
        <f ca="1" xml:space="preserve"> SUMIFS(BYR_Active!$F:$F, BYR_Active!$A:$A, InpS!$F$14, BYR_Active!$B:$B, InpS!$B95)</f>
        <v>0</v>
      </c>
      <c r="G95" s="13" t="s">
        <v>172</v>
      </c>
    </row>
    <row r="96" spans="1:7" s="105" customFormat="1" hidden="1" outlineLevel="2">
      <c r="A96" s="21" t="s">
        <v>784</v>
      </c>
      <c r="B96" s="21"/>
      <c r="C96" s="103"/>
      <c r="D96" s="104"/>
      <c r="E96" s="13" t="s">
        <v>790</v>
      </c>
      <c r="F96" s="13" t="s">
        <v>16</v>
      </c>
      <c r="G96" s="13"/>
    </row>
    <row r="97" spans="1:7" hidden="1" outlineLevel="2">
      <c r="A97" s="21"/>
      <c r="B97" s="21"/>
      <c r="E97" s="13"/>
      <c r="F97" s="13"/>
      <c r="G97" s="13"/>
    </row>
    <row r="98" spans="1:7" s="105" customFormat="1" hidden="1" outlineLevel="2">
      <c r="A98" s="21" t="s">
        <v>791</v>
      </c>
      <c r="B98" s="21"/>
      <c r="C98" s="103"/>
      <c r="D98" s="104"/>
      <c r="E98" s="13" t="s">
        <v>792</v>
      </c>
      <c r="F98" s="13" t="s">
        <v>16</v>
      </c>
      <c r="G98" s="13"/>
    </row>
    <row r="99" spans="1:7" s="105" customFormat="1" hidden="1" outlineLevel="2">
      <c r="A99" s="21" t="s">
        <v>791</v>
      </c>
      <c r="B99" s="21" t="s">
        <v>657</v>
      </c>
      <c r="C99" s="103"/>
      <c r="D99" s="104"/>
      <c r="E99" s="13" t="s">
        <v>793</v>
      </c>
      <c r="F99" s="165">
        <f ca="1" xml:space="preserve"> SUMIFS(BYR_Active!$F:$F, BYR_Active!$A:$A, InpS!$F$14, BYR_Active!$B:$B, InpS!$B99)</f>
        <v>21.892693535909899</v>
      </c>
      <c r="G99" s="13" t="s">
        <v>172</v>
      </c>
    </row>
    <row r="100" spans="1:7" s="105" customFormat="1" hidden="1" outlineLevel="2">
      <c r="A100" s="21" t="s">
        <v>791</v>
      </c>
      <c r="B100" s="21" t="s">
        <v>659</v>
      </c>
      <c r="C100" s="103"/>
      <c r="D100" s="104"/>
      <c r="E100" s="13" t="s">
        <v>794</v>
      </c>
      <c r="F100" s="165">
        <f ca="1" xml:space="preserve"> SUMIFS(BYR_Active!$F:$F, BYR_Active!$A:$A, InpS!$F$14, BYR_Active!$B:$B, InpS!$B100)</f>
        <v>-7.3308359499534097</v>
      </c>
      <c r="G100" s="13" t="s">
        <v>172</v>
      </c>
    </row>
    <row r="101" spans="1:7" s="105" customFormat="1" hidden="1" outlineLevel="2">
      <c r="A101" s="21" t="s">
        <v>791</v>
      </c>
      <c r="B101" s="21"/>
      <c r="C101" s="103"/>
      <c r="D101" s="104"/>
      <c r="E101" s="13" t="s">
        <v>795</v>
      </c>
      <c r="F101" s="13" t="s">
        <v>16</v>
      </c>
      <c r="G101" s="13"/>
    </row>
    <row r="102" spans="1:7" s="105" customFormat="1" hidden="1" outlineLevel="2">
      <c r="A102" s="21" t="s">
        <v>791</v>
      </c>
      <c r="B102" s="21" t="s">
        <v>661</v>
      </c>
      <c r="C102" s="103"/>
      <c r="D102" s="104"/>
      <c r="E102" s="13" t="s">
        <v>796</v>
      </c>
      <c r="F102" s="165">
        <f ca="1" xml:space="preserve"> SUMIFS(BYR_Active!$F:$F, BYR_Active!$A:$A, InpS!$F$14, BYR_Active!$B:$B, InpS!$B102)</f>
        <v>0</v>
      </c>
      <c r="G102" s="13" t="s">
        <v>172</v>
      </c>
    </row>
    <row r="103" spans="1:7" s="105" customFormat="1" hidden="1" outlineLevel="2">
      <c r="A103" s="21" t="s">
        <v>791</v>
      </c>
      <c r="B103" s="21"/>
      <c r="C103" s="103"/>
      <c r="D103" s="104"/>
      <c r="E103" s="13" t="s">
        <v>797</v>
      </c>
      <c r="F103" s="13" t="s">
        <v>16</v>
      </c>
      <c r="G103" s="13"/>
    </row>
    <row r="104" spans="1:7" hidden="1" outlineLevel="2">
      <c r="A104" s="21"/>
      <c r="B104" s="21"/>
      <c r="E104" s="13"/>
      <c r="F104" s="13"/>
      <c r="G104" s="13"/>
    </row>
    <row r="105" spans="1:7" s="105" customFormat="1" hidden="1" outlineLevel="2">
      <c r="A105" s="21" t="s">
        <v>798</v>
      </c>
      <c r="B105" s="21"/>
      <c r="C105" s="103"/>
      <c r="D105" s="104"/>
      <c r="E105" s="13" t="s">
        <v>799</v>
      </c>
      <c r="F105" s="165">
        <f ca="1" xml:space="preserve"> SUMIFS(BYR_Active!$F:$F, BYR_Active!$A:$A, InpS!$F$14, BYR_Active!$B:$B, InpS!$B105)</f>
        <v>0</v>
      </c>
      <c r="G105" s="13" t="s">
        <v>172</v>
      </c>
    </row>
    <row r="106" spans="1:7" s="105" customFormat="1" hidden="1" outlineLevel="2">
      <c r="A106" s="21" t="s">
        <v>798</v>
      </c>
      <c r="B106" s="21" t="s">
        <v>349</v>
      </c>
      <c r="C106" s="103"/>
      <c r="D106" s="104"/>
      <c r="E106" s="13" t="s">
        <v>800</v>
      </c>
      <c r="F106" s="165">
        <f ca="1" xml:space="preserve"> SUMIFS(BYR_Active!$F:$F, BYR_Active!$A:$A, InpS!$F$14, BYR_Active!$B:$B, InpS!$B106)</f>
        <v>-0.65427643188488704</v>
      </c>
      <c r="G106" s="13" t="s">
        <v>172</v>
      </c>
    </row>
    <row r="107" spans="1:7" s="105" customFormat="1" hidden="1" outlineLevel="2">
      <c r="A107" s="21" t="s">
        <v>798</v>
      </c>
      <c r="B107" s="21" t="s">
        <v>663</v>
      </c>
      <c r="C107" s="103"/>
      <c r="D107" s="104"/>
      <c r="E107" s="13" t="s">
        <v>801</v>
      </c>
      <c r="F107" s="165">
        <f ca="1" xml:space="preserve"> SUMIFS(BYR_Active!$F:$F, BYR_Active!$A:$A, InpS!$F$14, BYR_Active!$B:$B, InpS!$B107)</f>
        <v>0.24516941377594501</v>
      </c>
      <c r="G107" s="13" t="s">
        <v>172</v>
      </c>
    </row>
    <row r="108" spans="1:7" s="105" customFormat="1" hidden="1" outlineLevel="2">
      <c r="A108" s="21" t="s">
        <v>798</v>
      </c>
      <c r="B108" s="21"/>
      <c r="C108" s="103"/>
      <c r="D108" s="104"/>
      <c r="E108" s="13" t="s">
        <v>802</v>
      </c>
      <c r="F108" s="13" t="s">
        <v>16</v>
      </c>
      <c r="G108" s="13"/>
    </row>
    <row r="109" spans="1:7" s="105" customFormat="1" hidden="1" outlineLevel="2">
      <c r="A109" s="21" t="s">
        <v>798</v>
      </c>
      <c r="B109" s="21" t="s">
        <v>665</v>
      </c>
      <c r="C109" s="103"/>
      <c r="D109" s="104"/>
      <c r="E109" s="13" t="s">
        <v>803</v>
      </c>
      <c r="F109" s="165">
        <f ca="1" xml:space="preserve"> SUMIFS(BYR_Active!$F:$F, BYR_Active!$A:$A, InpS!$F$14, BYR_Active!$B:$B, InpS!$B109)</f>
        <v>0</v>
      </c>
      <c r="G109" s="13" t="s">
        <v>172</v>
      </c>
    </row>
    <row r="110" spans="1:7" s="105" customFormat="1" hidden="1" outlineLevel="2">
      <c r="A110" s="21" t="s">
        <v>798</v>
      </c>
      <c r="B110" s="21"/>
      <c r="C110" s="103"/>
      <c r="D110" s="104"/>
      <c r="E110" s="13" t="s">
        <v>804</v>
      </c>
      <c r="F110" s="13" t="s">
        <v>16</v>
      </c>
      <c r="G110" s="13"/>
    </row>
    <row r="111" spans="1:7" hidden="1" outlineLevel="2">
      <c r="A111" s="21"/>
      <c r="B111" s="21"/>
      <c r="E111" s="13"/>
      <c r="F111" s="13"/>
      <c r="G111" s="13"/>
    </row>
    <row r="112" spans="1:7" s="105" customFormat="1" hidden="1" outlineLevel="2">
      <c r="A112" s="21" t="s">
        <v>805</v>
      </c>
      <c r="B112" s="21" t="s">
        <v>667</v>
      </c>
      <c r="C112" s="103"/>
      <c r="D112" s="104"/>
      <c r="E112" s="13" t="s">
        <v>806</v>
      </c>
      <c r="F112" s="165">
        <f ca="1" xml:space="preserve"> SUMIFS(BYR_Active!$G:$G, BYR_Active!$A:$A, InpS!$F$14, BYR_Active!$B:$B, InpS!$B112)</f>
        <v>-0.96303006238396105</v>
      </c>
      <c r="G112" s="13" t="s">
        <v>172</v>
      </c>
    </row>
    <row r="113" spans="1:7" s="105" customFormat="1" hidden="1" outlineLevel="2">
      <c r="A113" s="21" t="s">
        <v>805</v>
      </c>
      <c r="B113" s="21" t="s">
        <v>669</v>
      </c>
      <c r="C113" s="103"/>
      <c r="D113" s="104"/>
      <c r="E113" s="13" t="s">
        <v>807</v>
      </c>
      <c r="F113" s="165">
        <f ca="1" xml:space="preserve"> SUMIFS(BYR_Active!$G:$G, BYR_Active!$A:$A, InpS!$F$14, BYR_Active!$B:$B, InpS!$B113)</f>
        <v>-10.4954247856307</v>
      </c>
      <c r="G113" s="13" t="s">
        <v>172</v>
      </c>
    </row>
    <row r="114" spans="1:7" s="105" customFormat="1" hidden="1" outlineLevel="2">
      <c r="A114" s="21" t="s">
        <v>805</v>
      </c>
      <c r="B114" s="21" t="s">
        <v>671</v>
      </c>
      <c r="C114" s="103"/>
      <c r="D114" s="104"/>
      <c r="E114" s="13" t="s">
        <v>808</v>
      </c>
      <c r="F114" s="165">
        <f ca="1" xml:space="preserve"> SUMIFS(BYR_Active!$G:$G, BYR_Active!$A:$A, InpS!$F$14, BYR_Active!$B:$B, InpS!$B114)</f>
        <v>-10.09703751686</v>
      </c>
      <c r="G114" s="13" t="s">
        <v>172</v>
      </c>
    </row>
    <row r="115" spans="1:7" s="105" customFormat="1" hidden="1" outlineLevel="2">
      <c r="A115" s="21" t="s">
        <v>805</v>
      </c>
      <c r="B115" s="21" t="s">
        <v>673</v>
      </c>
      <c r="C115" s="103"/>
      <c r="D115" s="104"/>
      <c r="E115" s="13" t="s">
        <v>809</v>
      </c>
      <c r="F115" s="165">
        <f ca="1" xml:space="preserve"> SUMIFS(BYR_Active!$G:$G, BYR_Active!$A:$A, InpS!$F$14, BYR_Active!$B:$B, InpS!$B115)</f>
        <v>-1.2764989197029899</v>
      </c>
      <c r="G115" s="13" t="s">
        <v>172</v>
      </c>
    </row>
    <row r="116" spans="1:7" s="105" customFormat="1" hidden="1" outlineLevel="2">
      <c r="A116" s="21" t="s">
        <v>805</v>
      </c>
      <c r="B116" s="21" t="s">
        <v>675</v>
      </c>
      <c r="C116" s="103"/>
      <c r="D116" s="104"/>
      <c r="E116" s="13" t="s">
        <v>810</v>
      </c>
      <c r="F116" s="165">
        <f ca="1" xml:space="preserve"> SUMIFS(BYR_Active!$G:$G, BYR_Active!$A:$A, InpS!$F$14, BYR_Active!$B:$B, InpS!$B116)</f>
        <v>0</v>
      </c>
      <c r="G116" s="13" t="s">
        <v>172</v>
      </c>
    </row>
    <row r="117" spans="1:7" s="105" customFormat="1" hidden="1" outlineLevel="2">
      <c r="A117" s="21" t="s">
        <v>805</v>
      </c>
      <c r="B117" s="21"/>
      <c r="C117" s="103"/>
      <c r="D117" s="104"/>
      <c r="E117" s="13" t="s">
        <v>811</v>
      </c>
      <c r="F117" s="13" t="s">
        <v>16</v>
      </c>
      <c r="G117" s="13"/>
    </row>
    <row r="118" spans="1:7" hidden="1" outlineLevel="2">
      <c r="A118" s="21"/>
      <c r="B118" s="21"/>
      <c r="E118" s="13"/>
      <c r="F118" s="13"/>
      <c r="G118" s="13"/>
    </row>
    <row r="119" spans="1:7" s="105" customFormat="1" hidden="1" outlineLevel="2">
      <c r="A119" s="21" t="s">
        <v>812</v>
      </c>
      <c r="B119" s="21"/>
      <c r="C119" s="103"/>
      <c r="D119" s="104"/>
      <c r="E119" s="13" t="s">
        <v>813</v>
      </c>
      <c r="F119" s="13" t="s">
        <v>16</v>
      </c>
      <c r="G119" s="13"/>
    </row>
    <row r="120" spans="1:7" s="105" customFormat="1" hidden="1" outlineLevel="2">
      <c r="A120" s="21" t="s">
        <v>812</v>
      </c>
      <c r="B120" s="21" t="s">
        <v>677</v>
      </c>
      <c r="C120" s="103"/>
      <c r="D120" s="104"/>
      <c r="E120" s="13" t="s">
        <v>814</v>
      </c>
      <c r="F120" s="165">
        <f ca="1" xml:space="preserve"> SUMIFS(BYR_Active!$F:$F, BYR_Active!$A:$A, InpS!$F$14, BYR_Active!$B:$B, InpS!$B120)</f>
        <v>0</v>
      </c>
      <c r="G120" s="13" t="s">
        <v>172</v>
      </c>
    </row>
    <row r="121" spans="1:7" s="105" customFormat="1" hidden="1" outlineLevel="2">
      <c r="A121" s="21" t="s">
        <v>812</v>
      </c>
      <c r="B121" s="21" t="s">
        <v>679</v>
      </c>
      <c r="C121" s="103"/>
      <c r="D121" s="104"/>
      <c r="E121" s="13" t="s">
        <v>815</v>
      </c>
      <c r="F121" s="165">
        <f ca="1" xml:space="preserve"> SUMIFS(BYR_Active!$F:$F, BYR_Active!$A:$A, InpS!$F$14, BYR_Active!$B:$B, InpS!$B121)</f>
        <v>0</v>
      </c>
      <c r="G121" s="13" t="s">
        <v>172</v>
      </c>
    </row>
    <row r="122" spans="1:7" s="105" customFormat="1" hidden="1" outlineLevel="2">
      <c r="A122" s="21" t="s">
        <v>812</v>
      </c>
      <c r="B122" s="21"/>
      <c r="C122" s="103"/>
      <c r="D122" s="104"/>
      <c r="E122" s="13" t="s">
        <v>816</v>
      </c>
      <c r="F122" s="13" t="s">
        <v>16</v>
      </c>
      <c r="G122" s="13"/>
    </row>
    <row r="123" spans="1:7" s="105" customFormat="1" hidden="1" outlineLevel="2">
      <c r="A123" s="21" t="s">
        <v>812</v>
      </c>
      <c r="B123" s="21" t="s">
        <v>681</v>
      </c>
      <c r="C123" s="103"/>
      <c r="D123" s="104"/>
      <c r="E123" s="13" t="s">
        <v>817</v>
      </c>
      <c r="F123" s="165">
        <f ca="1" xml:space="preserve"> SUMIFS(BYR_Active!$F:$F, BYR_Active!$A:$A, InpS!$F$14, BYR_Active!$B:$B, InpS!$B123)</f>
        <v>0</v>
      </c>
      <c r="G123" s="13" t="s">
        <v>172</v>
      </c>
    </row>
    <row r="124" spans="1:7" s="105" customFormat="1" hidden="1" outlineLevel="2">
      <c r="A124" s="21" t="s">
        <v>812</v>
      </c>
      <c r="B124" s="21"/>
      <c r="C124" s="103"/>
      <c r="D124" s="104"/>
      <c r="E124" s="13" t="s">
        <v>818</v>
      </c>
      <c r="F124" s="13" t="s">
        <v>16</v>
      </c>
      <c r="G124" s="13"/>
    </row>
    <row r="125" spans="1:7" hidden="1" outlineLevel="2">
      <c r="A125" s="21"/>
      <c r="B125" s="21"/>
      <c r="E125" s="13"/>
      <c r="F125" s="13"/>
      <c r="G125" s="13"/>
    </row>
    <row r="126" spans="1:7" s="105" customFormat="1" hidden="1" outlineLevel="2">
      <c r="A126" s="21" t="s">
        <v>819</v>
      </c>
      <c r="B126" s="21" t="s">
        <v>683</v>
      </c>
      <c r="C126" s="103"/>
      <c r="D126" s="104"/>
      <c r="E126" s="13" t="s">
        <v>820</v>
      </c>
      <c r="F126" s="165">
        <f ca="1" xml:space="preserve"> SUMIFS(BYR_Active!$F:$F, BYR_Active!$A:$A, InpS!$F$14, BYR_Active!$B:$B, InpS!$B126)</f>
        <v>0</v>
      </c>
      <c r="G126" s="13" t="s">
        <v>172</v>
      </c>
    </row>
    <row r="127" spans="1:7" s="105" customFormat="1" hidden="1" outlineLevel="2">
      <c r="A127" s="21" t="s">
        <v>819</v>
      </c>
      <c r="B127" s="21" t="s">
        <v>685</v>
      </c>
      <c r="C127" s="103"/>
      <c r="D127" s="104"/>
      <c r="E127" s="13" t="s">
        <v>821</v>
      </c>
      <c r="F127" s="165">
        <f ca="1" xml:space="preserve"> SUMIFS(BYR_Active!$F:$F, BYR_Active!$A:$A, InpS!$F$14, BYR_Active!$B:$B, InpS!$B127)</f>
        <v>0</v>
      </c>
      <c r="G127" s="13" t="s">
        <v>172</v>
      </c>
    </row>
    <row r="128" spans="1:7" s="105" customFormat="1" hidden="1" outlineLevel="2">
      <c r="A128" s="21" t="s">
        <v>819</v>
      </c>
      <c r="B128" s="21" t="s">
        <v>687</v>
      </c>
      <c r="C128" s="103"/>
      <c r="D128" s="104"/>
      <c r="E128" s="13" t="s">
        <v>822</v>
      </c>
      <c r="F128" s="165">
        <f ca="1" xml:space="preserve"> SUMIFS(BYR_Active!$F:$F, BYR_Active!$A:$A, InpS!$F$14, BYR_Active!$B:$B, InpS!$B128)</f>
        <v>0</v>
      </c>
      <c r="G128" s="13" t="s">
        <v>172</v>
      </c>
    </row>
    <row r="129" spans="1:7" s="105" customFormat="1" hidden="1" outlineLevel="2">
      <c r="A129" s="21" t="s">
        <v>819</v>
      </c>
      <c r="B129" s="21" t="s">
        <v>689</v>
      </c>
      <c r="C129" s="103"/>
      <c r="D129" s="104"/>
      <c r="E129" s="13" t="s">
        <v>823</v>
      </c>
      <c r="F129" s="165">
        <f ca="1" xml:space="preserve"> SUMIFS(BYR_Active!$F:$F, BYR_Active!$A:$A, InpS!$F$14, BYR_Active!$B:$B, InpS!$B129)</f>
        <v>0</v>
      </c>
      <c r="G129" s="13" t="s">
        <v>172</v>
      </c>
    </row>
    <row r="130" spans="1:7" s="105" customFormat="1" hidden="1" outlineLevel="2">
      <c r="A130" s="21" t="s">
        <v>819</v>
      </c>
      <c r="B130" s="21" t="s">
        <v>691</v>
      </c>
      <c r="C130" s="103"/>
      <c r="D130" s="104"/>
      <c r="E130" s="13" t="s">
        <v>824</v>
      </c>
      <c r="F130" s="165">
        <f ca="1" xml:space="preserve"> SUMIFS(BYR_Active!$F:$F, BYR_Active!$A:$A, InpS!$F$14, BYR_Active!$B:$B, InpS!$B130)</f>
        <v>0</v>
      </c>
      <c r="G130" s="13" t="s">
        <v>172</v>
      </c>
    </row>
    <row r="131" spans="1:7" s="105" customFormat="1" hidden="1" outlineLevel="2">
      <c r="A131" s="21" t="s">
        <v>819</v>
      </c>
      <c r="B131" s="21"/>
      <c r="C131" s="103"/>
      <c r="D131" s="104"/>
      <c r="E131" s="13" t="s">
        <v>825</v>
      </c>
      <c r="F131" s="13" t="s">
        <v>16</v>
      </c>
      <c r="G131" s="13"/>
    </row>
    <row r="132" spans="1:7" hidden="1" outlineLevel="1">
      <c r="A132" s="13"/>
      <c r="B132" s="13"/>
      <c r="E132" s="13"/>
      <c r="F132" s="13"/>
      <c r="G132" s="13"/>
    </row>
    <row r="133" spans="1:7" hidden="1" outlineLevel="1">
      <c r="B133" s="10" t="s">
        <v>826</v>
      </c>
      <c r="E133" s="13"/>
      <c r="F133" s="13"/>
      <c r="G133" s="13"/>
    </row>
    <row r="134" spans="1:7" hidden="1" outlineLevel="2">
      <c r="A134" s="13"/>
      <c r="B134" s="13"/>
      <c r="E134" s="13"/>
      <c r="F134" s="13"/>
      <c r="G134" s="13"/>
    </row>
    <row r="135" spans="1:7" s="105" customFormat="1" hidden="1" outlineLevel="2">
      <c r="A135" s="13" t="s">
        <v>827</v>
      </c>
      <c r="B135" s="21" t="s">
        <v>170</v>
      </c>
      <c r="C135" s="103"/>
      <c r="D135" s="104"/>
      <c r="E135" s="13" t="s">
        <v>828</v>
      </c>
      <c r="F135" s="165">
        <f ca="1" xml:space="preserve"> SUMIFS(InpActive!$H:$H, InpActive!$A:$A, InpS!$F$14, InpActive!$B:$B, InpS!$B135)</f>
        <v>0</v>
      </c>
      <c r="G135" s="13" t="s">
        <v>172</v>
      </c>
    </row>
    <row r="136" spans="1:7" s="105" customFormat="1" hidden="1" outlineLevel="2">
      <c r="A136" s="13" t="s">
        <v>827</v>
      </c>
      <c r="B136" s="21" t="s">
        <v>174</v>
      </c>
      <c r="C136" s="103"/>
      <c r="D136" s="104"/>
      <c r="E136" s="13" t="s">
        <v>829</v>
      </c>
      <c r="F136" s="165">
        <f ca="1" xml:space="preserve"> SUMIFS(InpActive!$H:$H, InpActive!$A:$A, InpS!$F$14, InpActive!$B:$B, InpS!$B136)</f>
        <v>0</v>
      </c>
      <c r="G136" s="13" t="s">
        <v>172</v>
      </c>
    </row>
    <row r="137" spans="1:7" s="105" customFormat="1" hidden="1" outlineLevel="2">
      <c r="A137" s="13" t="s">
        <v>827</v>
      </c>
      <c r="B137" s="21" t="s">
        <v>176</v>
      </c>
      <c r="C137" s="103"/>
      <c r="D137" s="104"/>
      <c r="E137" s="13" t="s">
        <v>830</v>
      </c>
      <c r="F137" s="165">
        <f ca="1" xml:space="preserve"> SUMIFS(InpActive!$H:$H, InpActive!$A:$A, InpS!$F$14, InpActive!$B:$B, InpS!$B137)</f>
        <v>0</v>
      </c>
      <c r="G137" s="13" t="s">
        <v>172</v>
      </c>
    </row>
    <row r="138" spans="1:7" s="105" customFormat="1" hidden="1" outlineLevel="2">
      <c r="A138" s="13" t="s">
        <v>827</v>
      </c>
      <c r="B138" s="21" t="s">
        <v>178</v>
      </c>
      <c r="C138" s="103"/>
      <c r="D138" s="104"/>
      <c r="E138" s="13" t="s">
        <v>831</v>
      </c>
      <c r="F138" s="165">
        <f ca="1" xml:space="preserve"> SUMIFS(InpActive!$H:$H, InpActive!$A:$A, InpS!$F$14, InpActive!$B:$B, InpS!$B138)</f>
        <v>0</v>
      </c>
      <c r="G138" s="13" t="s">
        <v>172</v>
      </c>
    </row>
    <row r="139" spans="1:7" s="105" customFormat="1" hidden="1" outlineLevel="2">
      <c r="A139" s="13" t="s">
        <v>827</v>
      </c>
      <c r="B139" s="21" t="s">
        <v>180</v>
      </c>
      <c r="C139" s="103"/>
      <c r="D139" s="104"/>
      <c r="E139" s="13" t="s">
        <v>832</v>
      </c>
      <c r="F139" s="165">
        <f ca="1" xml:space="preserve"> SUMIFS(InpActive!$H:$H, InpActive!$A:$A, InpS!$F$14, InpActive!$B:$B, InpS!$B139)</f>
        <v>0</v>
      </c>
      <c r="G139" s="13" t="s">
        <v>172</v>
      </c>
    </row>
    <row r="140" spans="1:7" s="105" customFormat="1" hidden="1" outlineLevel="2">
      <c r="A140" s="13" t="s">
        <v>827</v>
      </c>
      <c r="B140" s="21"/>
      <c r="C140" s="103"/>
      <c r="D140" s="104"/>
      <c r="E140" s="13" t="s">
        <v>833</v>
      </c>
      <c r="F140" s="13" t="s">
        <v>16</v>
      </c>
      <c r="G140" s="13"/>
    </row>
    <row r="141" spans="1:7" hidden="1" outlineLevel="2">
      <c r="A141" s="13"/>
      <c r="B141" s="13"/>
      <c r="E141" s="13"/>
      <c r="F141" s="13"/>
      <c r="G141" s="13"/>
    </row>
    <row r="142" spans="1:7" s="105" customFormat="1" hidden="1" outlineLevel="2">
      <c r="A142" s="13" t="s">
        <v>834</v>
      </c>
      <c r="B142" s="21" t="s">
        <v>182</v>
      </c>
      <c r="C142" s="103"/>
      <c r="D142" s="104"/>
      <c r="E142" s="13" t="s">
        <v>183</v>
      </c>
      <c r="F142" s="165">
        <f ca="1" xml:space="preserve"> SUMIFS(InpActive!$F:$F, InpActive!$A:$A, InpS!$F$14, InpActive!$B:$B, InpS!$B142) +  SUMIFS(InpActive!$G:$G, InpActive!$A:$A, InpS!$F$14, InpActive!$B:$B, InpS!$B142) +  SUMIFS(InpActive!$H:$H, InpActive!$A:$A, InpS!$F$14, InpActive!$B:$B, InpS!$B142)</f>
        <v>0</v>
      </c>
      <c r="G142" s="13" t="s">
        <v>172</v>
      </c>
    </row>
    <row r="143" spans="1:7" s="105" customFormat="1" hidden="1" outlineLevel="2">
      <c r="A143" s="13" t="s">
        <v>834</v>
      </c>
      <c r="B143" s="13" t="s">
        <v>184</v>
      </c>
      <c r="C143" s="103"/>
      <c r="D143" s="104"/>
      <c r="E143" s="13" t="s">
        <v>185</v>
      </c>
      <c r="F143" s="165">
        <f ca="1" xml:space="preserve"> SUMIFS(InpActive!$F:$F, InpActive!$A:$A, InpS!$F$14, InpActive!$B:$B, InpS!$B143) +  SUMIFS(InpActive!$G:$G, InpActive!$A:$A, InpS!$F$14, InpActive!$B:$B, InpS!$B143) +  SUMIFS(InpActive!$H:$H, InpActive!$A:$A, InpS!$F$14, InpActive!$B:$B, InpS!$B143)</f>
        <v>-4.5043950051895978</v>
      </c>
      <c r="G143" s="13" t="s">
        <v>172</v>
      </c>
    </row>
    <row r="144" spans="1:7" s="105" customFormat="1" hidden="1" outlineLevel="2">
      <c r="A144" s="13" t="s">
        <v>834</v>
      </c>
      <c r="B144" s="13" t="s">
        <v>186</v>
      </c>
      <c r="C144" s="103"/>
      <c r="D144" s="104"/>
      <c r="E144" s="13" t="s">
        <v>187</v>
      </c>
      <c r="F144" s="165">
        <f ca="1" xml:space="preserve"> SUMIFS(InpActive!$F:$F, InpActive!$A:$A, InpS!$F$14, InpActive!$B:$B, InpS!$B144) +  SUMIFS(InpActive!$G:$G, InpActive!$A:$A, InpS!$F$14, InpActive!$B:$B, InpS!$B144) +  SUMIFS(InpActive!$H:$H, InpActive!$A:$A, InpS!$F$14, InpActive!$B:$B, InpS!$B144)</f>
        <v>107.031591116069</v>
      </c>
      <c r="G144" s="13" t="s">
        <v>172</v>
      </c>
    </row>
    <row r="145" spans="1:7" s="105" customFormat="1" hidden="1" outlineLevel="2">
      <c r="A145" s="13" t="s">
        <v>834</v>
      </c>
      <c r="B145" s="13" t="s">
        <v>188</v>
      </c>
      <c r="C145" s="103"/>
      <c r="D145" s="104"/>
      <c r="E145" s="13" t="s">
        <v>189</v>
      </c>
      <c r="F145" s="165">
        <f ca="1" xml:space="preserve"> SUMIFS(InpActive!$F:$F, InpActive!$A:$A, InpS!$F$14, InpActive!$B:$B, InpS!$B145) +  SUMIFS(InpActive!$G:$G, InpActive!$A:$A, InpS!$F$14, InpActive!$B:$B, InpS!$B145) +  SUMIFS(InpActive!$H:$H, InpActive!$A:$A, InpS!$F$14, InpActive!$B:$B, InpS!$B145)</f>
        <v>0</v>
      </c>
      <c r="G145" s="13" t="s">
        <v>172</v>
      </c>
    </row>
    <row r="146" spans="1:7" s="105" customFormat="1" hidden="1" outlineLevel="2">
      <c r="A146" s="13" t="s">
        <v>834</v>
      </c>
      <c r="B146" s="13" t="s">
        <v>190</v>
      </c>
      <c r="C146" s="103"/>
      <c r="D146" s="104"/>
      <c r="E146" s="13" t="s">
        <v>191</v>
      </c>
      <c r="F146" s="165">
        <f ca="1" xml:space="preserve"> SUMIFS(InpActive!$F:$F, InpActive!$A:$A, InpS!$F$14, InpActive!$B:$B, InpS!$B146) +  SUMIFS(InpActive!$G:$G, InpActive!$A:$A, InpS!$F$14, InpActive!$B:$B, InpS!$B146) +  SUMIFS(InpActive!$H:$H, InpActive!$A:$A, InpS!$F$14, InpActive!$B:$B, InpS!$B146)</f>
        <v>0</v>
      </c>
      <c r="G146" s="13" t="s">
        <v>172</v>
      </c>
    </row>
    <row r="147" spans="1:7" s="105" customFormat="1" hidden="1" outlineLevel="2">
      <c r="A147" s="13" t="s">
        <v>834</v>
      </c>
      <c r="B147" s="13"/>
      <c r="C147" s="103"/>
      <c r="D147" s="104"/>
      <c r="E147" s="13" t="s">
        <v>193</v>
      </c>
      <c r="F147" s="13" t="s">
        <v>16</v>
      </c>
      <c r="G147" s="13"/>
    </row>
    <row r="148" spans="1:7" hidden="1" outlineLevel="2">
      <c r="A148" s="13"/>
      <c r="B148" s="13"/>
      <c r="E148" s="13"/>
      <c r="F148" s="13"/>
      <c r="G148" s="13"/>
    </row>
    <row r="149" spans="1:7" s="105" customFormat="1" hidden="1" outlineLevel="2">
      <c r="A149" s="13" t="s">
        <v>835</v>
      </c>
      <c r="B149" s="21" t="s">
        <v>194</v>
      </c>
      <c r="C149" s="103"/>
      <c r="D149" s="104"/>
      <c r="E149" s="13" t="s">
        <v>195</v>
      </c>
      <c r="F149" s="165">
        <f ca="1" xml:space="preserve"> SUMIFS(InpActive!$H:$H, InpActive!$A:$A, InpS!$F$14, InpActive!$B:$B, InpS!$B149)</f>
        <v>19.670920736618413</v>
      </c>
      <c r="G149" s="13" t="s">
        <v>172</v>
      </c>
    </row>
    <row r="150" spans="1:7" s="105" customFormat="1" hidden="1" outlineLevel="2">
      <c r="A150" s="13" t="s">
        <v>835</v>
      </c>
      <c r="B150" s="13" t="s">
        <v>196</v>
      </c>
      <c r="C150" s="103"/>
      <c r="D150" s="104"/>
      <c r="E150" s="13" t="s">
        <v>197</v>
      </c>
      <c r="F150" s="165">
        <f ca="1" xml:space="preserve"> SUMIFS(InpActive!$H:$H, InpActive!$A:$A, InpS!$F$14, InpActive!$B:$B, InpS!$B150)</f>
        <v>131.57265978537896</v>
      </c>
      <c r="G150" s="13" t="s">
        <v>172</v>
      </c>
    </row>
    <row r="151" spans="1:7" s="105" customFormat="1" hidden="1" outlineLevel="2">
      <c r="A151" s="13" t="s">
        <v>835</v>
      </c>
      <c r="B151" s="13" t="s">
        <v>198</v>
      </c>
      <c r="C151" s="103"/>
      <c r="D151" s="104"/>
      <c r="E151" s="13" t="s">
        <v>199</v>
      </c>
      <c r="F151" s="165">
        <f ca="1" xml:space="preserve"> SUMIFS(InpActive!$H:$H, InpActive!$A:$A, InpS!$F$14, InpActive!$B:$B, InpS!$B151)</f>
        <v>10.59752310695557</v>
      </c>
      <c r="G151" s="13" t="s">
        <v>172</v>
      </c>
    </row>
    <row r="152" spans="1:7" s="105" customFormat="1" hidden="1" outlineLevel="2">
      <c r="A152" s="13" t="s">
        <v>835</v>
      </c>
      <c r="B152" s="13" t="s">
        <v>200</v>
      </c>
      <c r="C152" s="103"/>
      <c r="D152" s="104"/>
      <c r="E152" s="13" t="s">
        <v>201</v>
      </c>
      <c r="F152" s="165">
        <f ca="1" xml:space="preserve"> SUMIFS(InpActive!$H:$H, InpActive!$A:$A, InpS!$F$14, InpActive!$B:$B, InpS!$B152)</f>
        <v>-4.4007787488940444</v>
      </c>
      <c r="G152" s="13" t="s">
        <v>172</v>
      </c>
    </row>
    <row r="153" spans="1:7" s="105" customFormat="1" hidden="1" outlineLevel="2">
      <c r="A153" s="13" t="s">
        <v>835</v>
      </c>
      <c r="B153" s="13" t="s">
        <v>202</v>
      </c>
      <c r="C153" s="103"/>
      <c r="D153" s="104"/>
      <c r="E153" s="13" t="s">
        <v>203</v>
      </c>
      <c r="F153" s="165">
        <f ca="1" xml:space="preserve"> SUMIFS(InpActive!$H:$H, InpActive!$A:$A, InpS!$F$14, InpActive!$B:$B, InpS!$B153)</f>
        <v>0</v>
      </c>
      <c r="G153" s="13" t="s">
        <v>172</v>
      </c>
    </row>
    <row r="154" spans="1:7" s="105" customFormat="1" hidden="1" outlineLevel="2">
      <c r="A154" s="13" t="s">
        <v>835</v>
      </c>
      <c r="B154" s="13"/>
      <c r="C154" s="103"/>
      <c r="D154" s="104"/>
      <c r="E154" s="13" t="s">
        <v>205</v>
      </c>
      <c r="F154" s="13" t="s">
        <v>16</v>
      </c>
      <c r="G154" s="13"/>
    </row>
    <row r="155" spans="1:7" hidden="1" outlineLevel="2">
      <c r="A155" s="13"/>
      <c r="B155" s="13"/>
      <c r="E155" s="13"/>
      <c r="F155" s="13"/>
      <c r="G155" s="13"/>
    </row>
    <row r="156" spans="1:7" s="105" customFormat="1" hidden="1" outlineLevel="2">
      <c r="A156" s="13" t="s">
        <v>836</v>
      </c>
      <c r="B156" s="13" t="s">
        <v>206</v>
      </c>
      <c r="C156" s="103"/>
      <c r="D156" s="104"/>
      <c r="E156" s="13" t="s">
        <v>207</v>
      </c>
      <c r="F156" s="165">
        <f ca="1" xml:space="preserve"> SUMIFS(InpActive!$H:$H, InpActive!$A:$A, InpS!$F$14, InpActive!$B:$B, InpS!$B156)</f>
        <v>-0.82305046974305163</v>
      </c>
      <c r="G156" s="13" t="s">
        <v>172</v>
      </c>
    </row>
    <row r="157" spans="1:7" s="105" customFormat="1" hidden="1" outlineLevel="2">
      <c r="A157" s="13" t="s">
        <v>836</v>
      </c>
      <c r="B157" s="13" t="s">
        <v>208</v>
      </c>
      <c r="C157" s="103"/>
      <c r="D157" s="104"/>
      <c r="E157" s="13" t="s">
        <v>209</v>
      </c>
      <c r="F157" s="165">
        <f ca="1" xml:space="preserve"> SUMIFS(InpActive!$H:$H, InpActive!$A:$A, InpS!$F$14, InpActive!$B:$B, InpS!$B157)</f>
        <v>-4.1963781100515707</v>
      </c>
      <c r="G157" s="13" t="s">
        <v>172</v>
      </c>
    </row>
    <row r="158" spans="1:7" s="105" customFormat="1" hidden="1" outlineLevel="2">
      <c r="A158" s="13" t="s">
        <v>836</v>
      </c>
      <c r="B158" s="13" t="s">
        <v>210</v>
      </c>
      <c r="C158" s="103"/>
      <c r="D158" s="104"/>
      <c r="E158" s="13" t="s">
        <v>211</v>
      </c>
      <c r="F158" s="165">
        <f ca="1" xml:space="preserve"> SUMIFS(InpActive!$H:$H, InpActive!$A:$A, InpS!$F$14, InpActive!$B:$B, InpS!$B158)</f>
        <v>-4.9333024074002783</v>
      </c>
      <c r="G158" s="13" t="s">
        <v>172</v>
      </c>
    </row>
    <row r="159" spans="1:7" s="105" customFormat="1" hidden="1" outlineLevel="2">
      <c r="A159" s="13" t="s">
        <v>836</v>
      </c>
      <c r="B159" s="13"/>
      <c r="C159" s="103"/>
      <c r="D159" s="104"/>
      <c r="E159" s="13" t="s">
        <v>837</v>
      </c>
      <c r="F159" s="13" t="s">
        <v>16</v>
      </c>
      <c r="G159" s="13"/>
    </row>
    <row r="160" spans="1:7" s="105" customFormat="1" hidden="1" outlineLevel="2">
      <c r="A160" s="13" t="s">
        <v>836</v>
      </c>
      <c r="B160" s="13" t="s">
        <v>212</v>
      </c>
      <c r="C160" s="103"/>
      <c r="D160" s="104"/>
      <c r="E160" s="13" t="s">
        <v>213</v>
      </c>
      <c r="F160" s="165">
        <f ca="1" xml:space="preserve"> SUMIFS(InpActive!$H:$H, InpActive!$A:$A, InpS!$F$14, InpActive!$B:$B, InpS!$B160)</f>
        <v>0</v>
      </c>
      <c r="G160" s="13" t="s">
        <v>172</v>
      </c>
    </row>
    <row r="161" spans="1:7" s="105" customFormat="1" hidden="1" outlineLevel="2">
      <c r="A161" s="13" t="s">
        <v>836</v>
      </c>
      <c r="B161" s="13"/>
      <c r="C161" s="103"/>
      <c r="D161" s="104"/>
      <c r="E161" s="13" t="s">
        <v>215</v>
      </c>
      <c r="F161" s="13" t="s">
        <v>16</v>
      </c>
      <c r="G161" s="13"/>
    </row>
    <row r="162" spans="1:7" hidden="1" outlineLevel="2">
      <c r="A162" s="13"/>
      <c r="B162" s="13"/>
      <c r="E162" s="13"/>
      <c r="F162" s="13"/>
      <c r="G162" s="13"/>
    </row>
    <row r="163" spans="1:7" s="105" customFormat="1" hidden="1" outlineLevel="2">
      <c r="A163" s="13" t="s">
        <v>838</v>
      </c>
      <c r="B163" s="13" t="s">
        <v>216</v>
      </c>
      <c r="C163" s="103"/>
      <c r="D163" s="104"/>
      <c r="E163" s="13" t="s">
        <v>217</v>
      </c>
      <c r="F163" s="165">
        <f ca="1" xml:space="preserve"> SUMIFS(InpActive!$H:$H, InpActive!$A:$A, InpS!$F$14, InpActive!$B:$B, InpS!$B163)</f>
        <v>6.2114428445577801</v>
      </c>
      <c r="G163" s="13" t="s">
        <v>172</v>
      </c>
    </row>
    <row r="164" spans="1:7" s="105" customFormat="1" hidden="1" outlineLevel="2">
      <c r="A164" s="13" t="s">
        <v>838</v>
      </c>
      <c r="B164" s="13" t="s">
        <v>218</v>
      </c>
      <c r="C164" s="103"/>
      <c r="D164" s="104"/>
      <c r="E164" s="13" t="s">
        <v>219</v>
      </c>
      <c r="F164" s="165">
        <f ca="1" xml:space="preserve"> SUMIFS(InpActive!$H:$H, InpActive!$A:$A, InpS!$F$14, InpActive!$B:$B, InpS!$B164)</f>
        <v>68.006246791580907</v>
      </c>
      <c r="G164" s="13" t="s">
        <v>172</v>
      </c>
    </row>
    <row r="165" spans="1:7" s="105" customFormat="1" hidden="1" outlineLevel="2">
      <c r="A165" s="13" t="s">
        <v>838</v>
      </c>
      <c r="B165" s="13" t="s">
        <v>220</v>
      </c>
      <c r="C165" s="103"/>
      <c r="D165" s="104"/>
      <c r="E165" s="13" t="s">
        <v>221</v>
      </c>
      <c r="F165" s="165">
        <f ca="1" xml:space="preserve"> SUMIFS(InpActive!$H:$H, InpActive!$A:$A, InpS!$F$14, InpActive!$B:$B, InpS!$B165)</f>
        <v>62.614150610133038</v>
      </c>
      <c r="G165" s="13" t="s">
        <v>172</v>
      </c>
    </row>
    <row r="166" spans="1:7" s="105" customFormat="1" hidden="1" outlineLevel="2">
      <c r="A166" s="13" t="s">
        <v>838</v>
      </c>
      <c r="B166" s="13" t="s">
        <v>222</v>
      </c>
      <c r="C166" s="103"/>
      <c r="D166" s="104"/>
      <c r="E166" s="13" t="s">
        <v>223</v>
      </c>
      <c r="F166" s="165">
        <f ca="1" xml:space="preserve"> SUMIFS(InpActive!$H:$H, InpActive!$A:$A, InpS!$F$14, InpActive!$B:$B, InpS!$B166)</f>
        <v>7.3723065871028837</v>
      </c>
      <c r="G166" s="13" t="s">
        <v>172</v>
      </c>
    </row>
    <row r="167" spans="1:7" s="105" customFormat="1" hidden="1" outlineLevel="2">
      <c r="A167" s="13" t="s">
        <v>838</v>
      </c>
      <c r="B167" s="13" t="s">
        <v>224</v>
      </c>
      <c r="C167" s="103"/>
      <c r="D167" s="104"/>
      <c r="E167" s="13" t="s">
        <v>225</v>
      </c>
      <c r="F167" s="165">
        <f ca="1" xml:space="preserve"> SUMIFS(InpActive!$H:$H, InpActive!$A:$A, InpS!$F$14, InpActive!$B:$B, InpS!$B167)</f>
        <v>0</v>
      </c>
      <c r="G167" s="13" t="s">
        <v>172</v>
      </c>
    </row>
    <row r="168" spans="1:7" s="105" customFormat="1" hidden="1" outlineLevel="2">
      <c r="A168" s="13" t="s">
        <v>838</v>
      </c>
      <c r="B168" s="13"/>
      <c r="C168" s="103"/>
      <c r="D168" s="104"/>
      <c r="E168" s="13" t="s">
        <v>227</v>
      </c>
      <c r="F168" s="13" t="s">
        <v>16</v>
      </c>
      <c r="G168" s="13"/>
    </row>
    <row r="169" spans="1:7" hidden="1" outlineLevel="2">
      <c r="A169" s="13"/>
      <c r="B169" s="13"/>
      <c r="E169" s="13"/>
      <c r="F169" s="13"/>
      <c r="G169" s="13"/>
    </row>
    <row r="170" spans="1:7" s="105" customFormat="1" hidden="1" outlineLevel="2">
      <c r="A170" s="13" t="s">
        <v>839</v>
      </c>
      <c r="B170" s="13" t="s">
        <v>228</v>
      </c>
      <c r="C170" s="103"/>
      <c r="D170" s="104"/>
      <c r="E170" s="13" t="s">
        <v>229</v>
      </c>
      <c r="F170" s="165">
        <f ca="1" xml:space="preserve"> SUMIFS(InpActive!$H:$H, InpActive!$A:$A, InpS!$F$14, InpActive!$B:$B, InpS!$B170)</f>
        <v>-6.6499636597303819</v>
      </c>
      <c r="G170" s="13" t="s">
        <v>172</v>
      </c>
    </row>
    <row r="171" spans="1:7" s="105" customFormat="1" hidden="1" outlineLevel="2">
      <c r="A171" s="13" t="s">
        <v>839</v>
      </c>
      <c r="B171" s="13" t="s">
        <v>230</v>
      </c>
      <c r="C171" s="103"/>
      <c r="D171" s="104"/>
      <c r="E171" s="13" t="s">
        <v>231</v>
      </c>
      <c r="F171" s="165">
        <f ca="1" xml:space="preserve"> SUMIFS(InpActive!$H:$H, InpActive!$A:$A, InpS!$F$14, InpActive!$B:$B, InpS!$B171)</f>
        <v>0</v>
      </c>
      <c r="G171" s="13" t="s">
        <v>172</v>
      </c>
    </row>
    <row r="172" spans="1:7" s="105" customFormat="1" hidden="1" outlineLevel="2">
      <c r="A172" s="13" t="s">
        <v>839</v>
      </c>
      <c r="B172" s="13"/>
      <c r="C172" s="103"/>
      <c r="D172" s="104"/>
      <c r="E172" s="13" t="s">
        <v>840</v>
      </c>
      <c r="F172" s="13" t="s">
        <v>16</v>
      </c>
      <c r="G172" s="13"/>
    </row>
    <row r="173" spans="1:7" s="105" customFormat="1" hidden="1" outlineLevel="2">
      <c r="A173" s="13" t="s">
        <v>839</v>
      </c>
      <c r="B173" s="13"/>
      <c r="C173" s="103"/>
      <c r="D173" s="104"/>
      <c r="E173" s="13" t="s">
        <v>841</v>
      </c>
      <c r="F173" s="13" t="s">
        <v>16</v>
      </c>
      <c r="G173" s="13"/>
    </row>
    <row r="174" spans="1:7" s="105" customFormat="1" hidden="1" outlineLevel="2">
      <c r="A174" s="13" t="s">
        <v>839</v>
      </c>
      <c r="B174" s="13"/>
      <c r="C174" s="103"/>
      <c r="D174" s="104"/>
      <c r="E174" s="13" t="s">
        <v>842</v>
      </c>
      <c r="F174" s="13" t="s">
        <v>16</v>
      </c>
      <c r="G174" s="13"/>
    </row>
    <row r="175" spans="1:7" s="105" customFormat="1" hidden="1" outlineLevel="2">
      <c r="A175" s="13" t="s">
        <v>839</v>
      </c>
      <c r="B175" s="13"/>
      <c r="C175" s="103"/>
      <c r="D175" s="104"/>
      <c r="E175" s="13" t="s">
        <v>843</v>
      </c>
      <c r="F175" s="13" t="s">
        <v>16</v>
      </c>
      <c r="G175" s="13"/>
    </row>
    <row r="176" spans="1:7" hidden="1" outlineLevel="2">
      <c r="A176" s="13"/>
      <c r="B176" s="13"/>
      <c r="E176" s="13"/>
      <c r="F176" s="13"/>
      <c r="G176" s="13"/>
    </row>
    <row r="177" spans="1:7" s="105" customFormat="1" hidden="1" outlineLevel="2">
      <c r="A177" s="13" t="s">
        <v>844</v>
      </c>
      <c r="B177" s="21" t="s">
        <v>232</v>
      </c>
      <c r="C177" s="103"/>
      <c r="D177" s="104"/>
      <c r="E177" s="13" t="s">
        <v>233</v>
      </c>
      <c r="F177" s="165">
        <f ca="1" xml:space="preserve"> SUMIFS(InpActive!$H:$H, InpActive!$A:$A, InpS!$F$14, InpActive!$B:$B, InpS!$B177)</f>
        <v>-0.35026211744351782</v>
      </c>
      <c r="G177" s="13" t="s">
        <v>172</v>
      </c>
    </row>
    <row r="178" spans="1:7" s="105" customFormat="1" hidden="1" outlineLevel="2">
      <c r="A178" s="13" t="s">
        <v>844</v>
      </c>
      <c r="B178" s="21" t="s">
        <v>234</v>
      </c>
      <c r="C178" s="103"/>
      <c r="D178" s="104"/>
      <c r="E178" s="13" t="s">
        <v>235</v>
      </c>
      <c r="F178" s="165">
        <f ca="1" xml:space="preserve"> SUMIFS(InpActive!$H:$H, InpActive!$A:$A, InpS!$F$14, InpActive!$B:$B, InpS!$B178)</f>
        <v>181.49687644955188</v>
      </c>
      <c r="G178" s="13" t="s">
        <v>172</v>
      </c>
    </row>
    <row r="179" spans="1:7" s="105" customFormat="1" hidden="1" outlineLevel="2">
      <c r="A179" s="13" t="s">
        <v>844</v>
      </c>
      <c r="B179" s="21" t="s">
        <v>236</v>
      </c>
      <c r="C179" s="103"/>
      <c r="D179" s="104"/>
      <c r="E179" s="13" t="s">
        <v>237</v>
      </c>
      <c r="F179" s="165">
        <f ca="1" xml:space="preserve"> SUMIFS(InpActive!$H:$H, InpActive!$A:$A, InpS!$F$14, InpActive!$B:$B, InpS!$B179)</f>
        <v>238.25557967453642</v>
      </c>
      <c r="G179" s="13" t="s">
        <v>172</v>
      </c>
    </row>
    <row r="180" spans="1:7" s="105" customFormat="1" hidden="1" outlineLevel="2">
      <c r="A180" s="13" t="s">
        <v>844</v>
      </c>
      <c r="B180" s="21" t="s">
        <v>238</v>
      </c>
      <c r="C180" s="103"/>
      <c r="D180" s="104"/>
      <c r="E180" s="13" t="s">
        <v>239</v>
      </c>
      <c r="F180" s="165">
        <f ca="1" xml:space="preserve"> SUMIFS(InpActive!$H:$H, InpActive!$A:$A, InpS!$F$14, InpActive!$B:$B, InpS!$B180)</f>
        <v>0</v>
      </c>
      <c r="G180" s="13" t="s">
        <v>172</v>
      </c>
    </row>
    <row r="181" spans="1:7" s="105" customFormat="1" hidden="1" outlineLevel="2">
      <c r="A181" s="13" t="s">
        <v>844</v>
      </c>
      <c r="B181" s="21"/>
      <c r="C181" s="103"/>
      <c r="D181" s="104"/>
      <c r="E181" s="13" t="s">
        <v>845</v>
      </c>
      <c r="F181" s="13" t="s">
        <v>16</v>
      </c>
      <c r="G181" s="13"/>
    </row>
    <row r="182" spans="1:7" s="105" customFormat="1" hidden="1" outlineLevel="2">
      <c r="A182" s="13" t="s">
        <v>844</v>
      </c>
      <c r="B182" s="21"/>
      <c r="C182" s="103"/>
      <c r="D182" s="104"/>
      <c r="E182" s="13" t="s">
        <v>846</v>
      </c>
      <c r="F182" s="13" t="s">
        <v>16</v>
      </c>
      <c r="G182" s="13"/>
    </row>
    <row r="183" spans="1:7" hidden="1" outlineLevel="2">
      <c r="A183" s="13"/>
      <c r="B183" s="13"/>
      <c r="E183" s="13"/>
      <c r="F183" s="13"/>
      <c r="G183" s="13"/>
    </row>
    <row r="184" spans="1:7" s="105" customFormat="1" hidden="1" outlineLevel="2">
      <c r="A184" s="13" t="s">
        <v>847</v>
      </c>
      <c r="B184" s="13"/>
      <c r="C184" s="103"/>
      <c r="D184" s="104"/>
      <c r="E184" s="13" t="s">
        <v>848</v>
      </c>
      <c r="F184" s="13" t="s">
        <v>16</v>
      </c>
      <c r="G184" s="13"/>
    </row>
    <row r="185" spans="1:7" s="105" customFormat="1" hidden="1" outlineLevel="2">
      <c r="A185" s="13" t="s">
        <v>847</v>
      </c>
      <c r="B185" s="13"/>
      <c r="C185" s="103"/>
      <c r="D185" s="104"/>
      <c r="E185" s="13" t="s">
        <v>849</v>
      </c>
      <c r="F185" s="13" t="s">
        <v>16</v>
      </c>
      <c r="G185" s="13"/>
    </row>
    <row r="186" spans="1:7" s="105" customFormat="1" hidden="1" outlineLevel="2">
      <c r="A186" s="13" t="s">
        <v>847</v>
      </c>
      <c r="B186" s="13"/>
      <c r="C186" s="103"/>
      <c r="D186" s="104"/>
      <c r="E186" s="13" t="s">
        <v>850</v>
      </c>
      <c r="F186" s="13" t="s">
        <v>16</v>
      </c>
      <c r="G186" s="13"/>
    </row>
    <row r="187" spans="1:7" s="105" customFormat="1" hidden="1" outlineLevel="2">
      <c r="A187" s="13" t="s">
        <v>847</v>
      </c>
      <c r="B187" s="13"/>
      <c r="C187" s="103"/>
      <c r="D187" s="104"/>
      <c r="E187" s="13" t="s">
        <v>851</v>
      </c>
      <c r="F187" s="13" t="s">
        <v>16</v>
      </c>
      <c r="G187" s="13"/>
    </row>
    <row r="188" spans="1:7" s="105" customFormat="1" hidden="1" outlineLevel="2">
      <c r="A188" s="13" t="s">
        <v>847</v>
      </c>
      <c r="B188" s="21" t="s">
        <v>590</v>
      </c>
      <c r="C188" s="103"/>
      <c r="D188" s="104"/>
      <c r="E188" s="13" t="s">
        <v>591</v>
      </c>
      <c r="F188" s="267">
        <f ca="1" xml:space="preserve"> SUMIFS(InpActive!$H:$H, InpActive!$A:$A, InpS!$F$14, InpActive!$B:$B, InpS!$B188)</f>
        <v>0</v>
      </c>
      <c r="G188" s="13"/>
    </row>
    <row r="189" spans="1:7" s="105" customFormat="1" hidden="1" outlineLevel="2">
      <c r="A189" s="13" t="s">
        <v>847</v>
      </c>
      <c r="B189" s="13"/>
      <c r="C189" s="103"/>
      <c r="D189" s="104"/>
      <c r="E189" s="13" t="s">
        <v>593</v>
      </c>
      <c r="F189" s="13" t="s">
        <v>16</v>
      </c>
      <c r="G189" s="13"/>
    </row>
    <row r="190" spans="1:7" hidden="1" outlineLevel="2">
      <c r="A190" s="13"/>
      <c r="B190" s="13"/>
      <c r="E190" s="13"/>
      <c r="F190" s="13"/>
      <c r="G190" s="13"/>
    </row>
    <row r="191" spans="1:7" s="105" customFormat="1" hidden="1" outlineLevel="2">
      <c r="A191" s="13" t="s">
        <v>852</v>
      </c>
      <c r="B191" s="21" t="s">
        <v>240</v>
      </c>
      <c r="C191" s="103"/>
      <c r="D191" s="104"/>
      <c r="E191" s="13" t="s">
        <v>241</v>
      </c>
      <c r="F191" s="165">
        <f ca="1" xml:space="preserve"> SUMIFS(InpActive!$H:$H, InpActive!$A:$A, InpS!$F$14, InpActive!$B:$B, InpS!$B191)</f>
        <v>0</v>
      </c>
      <c r="G191" s="13" t="s">
        <v>172</v>
      </c>
    </row>
    <row r="192" spans="1:7" s="105" customFormat="1" hidden="1" outlineLevel="2">
      <c r="A192" s="13" t="s">
        <v>852</v>
      </c>
      <c r="B192" s="21" t="s">
        <v>242</v>
      </c>
      <c r="C192" s="103"/>
      <c r="D192" s="104"/>
      <c r="E192" s="13" t="s">
        <v>243</v>
      </c>
      <c r="F192" s="165">
        <f ca="1" xml:space="preserve"> SUMIFS(InpActive!$H:$H, InpActive!$A:$A, InpS!$F$14, InpActive!$B:$B, InpS!$B192)</f>
        <v>0</v>
      </c>
      <c r="G192" s="13" t="s">
        <v>172</v>
      </c>
    </row>
    <row r="193" spans="1:7" s="105" customFormat="1" hidden="1" outlineLevel="2">
      <c r="A193" s="13" t="s">
        <v>852</v>
      </c>
      <c r="B193" s="21" t="s">
        <v>244</v>
      </c>
      <c r="C193" s="103"/>
      <c r="D193" s="104"/>
      <c r="E193" s="13" t="s">
        <v>245</v>
      </c>
      <c r="F193" s="165">
        <f ca="1" xml:space="preserve"> SUMIFS(InpActive!$H:$H, InpActive!$A:$A, InpS!$F$14, InpActive!$B:$B, InpS!$B193)</f>
        <v>0</v>
      </c>
      <c r="G193" s="13" t="s">
        <v>172</v>
      </c>
    </row>
    <row r="194" spans="1:7" s="105" customFormat="1" hidden="1" outlineLevel="2">
      <c r="A194" s="13" t="s">
        <v>852</v>
      </c>
      <c r="B194" s="21" t="s">
        <v>246</v>
      </c>
      <c r="C194" s="103"/>
      <c r="D194" s="104"/>
      <c r="E194" s="13" t="s">
        <v>247</v>
      </c>
      <c r="F194" s="165">
        <f ca="1" xml:space="preserve"> SUMIFS(InpActive!$H:$H, InpActive!$A:$A, InpS!$F$14, InpActive!$B:$B, InpS!$B194)</f>
        <v>0</v>
      </c>
      <c r="G194" s="13" t="s">
        <v>172</v>
      </c>
    </row>
    <row r="195" spans="1:7" s="105" customFormat="1" hidden="1" outlineLevel="2">
      <c r="A195" s="13" t="s">
        <v>852</v>
      </c>
      <c r="B195" s="21" t="s">
        <v>248</v>
      </c>
      <c r="C195" s="103"/>
      <c r="D195" s="104"/>
      <c r="E195" s="13" t="s">
        <v>249</v>
      </c>
      <c r="F195" s="165">
        <f ca="1" xml:space="preserve"> SUMIFS(InpActive!$H:$H, InpActive!$A:$A, InpS!$F$14, InpActive!$B:$B, InpS!$B195)</f>
        <v>0</v>
      </c>
      <c r="G195" s="13" t="s">
        <v>172</v>
      </c>
    </row>
    <row r="196" spans="1:7" s="105" customFormat="1" hidden="1" outlineLevel="2">
      <c r="A196" s="13" t="s">
        <v>852</v>
      </c>
      <c r="B196" s="13"/>
      <c r="C196" s="103"/>
      <c r="D196" s="104"/>
      <c r="E196" s="13" t="s">
        <v>251</v>
      </c>
      <c r="F196" s="13" t="s">
        <v>16</v>
      </c>
      <c r="G196" s="13"/>
    </row>
    <row r="197" spans="1:7" hidden="1" outlineLevel="1">
      <c r="A197" s="13"/>
      <c r="B197" s="13"/>
      <c r="E197" s="13"/>
      <c r="F197" s="13"/>
      <c r="G197" s="13"/>
    </row>
    <row r="198" spans="1:7" hidden="1" outlineLevel="1">
      <c r="B198" s="10" t="s">
        <v>853</v>
      </c>
      <c r="E198" s="13"/>
      <c r="F198" s="13"/>
      <c r="G198" s="13"/>
    </row>
    <row r="199" spans="1:7" hidden="1" outlineLevel="2">
      <c r="A199" s="13"/>
      <c r="B199" s="13"/>
      <c r="E199" s="13"/>
      <c r="F199" s="13"/>
      <c r="G199" s="13"/>
    </row>
    <row r="200" spans="1:7" s="105" customFormat="1" hidden="1" outlineLevel="2">
      <c r="A200" s="13" t="s">
        <v>854</v>
      </c>
      <c r="B200" s="21" t="s">
        <v>252</v>
      </c>
      <c r="C200" s="103"/>
      <c r="D200" s="104"/>
      <c r="E200" s="13" t="s">
        <v>253</v>
      </c>
      <c r="F200" s="165">
        <f ca="1" xml:space="preserve"> SUMIFS(InpActive!$H:$H, InpActive!$A:$A, InpS!$F$14, InpActive!$B:$B, InpS!$B200)</f>
        <v>3.8605813918712157</v>
      </c>
      <c r="G200" s="13" t="s">
        <v>172</v>
      </c>
    </row>
    <row r="201" spans="1:7" s="105" customFormat="1" hidden="1" outlineLevel="2">
      <c r="A201" s="13" t="s">
        <v>854</v>
      </c>
      <c r="B201" s="21" t="s">
        <v>254</v>
      </c>
      <c r="C201" s="103"/>
      <c r="D201" s="104"/>
      <c r="E201" s="13" t="s">
        <v>255</v>
      </c>
      <c r="F201" s="165">
        <f ca="1" xml:space="preserve"> SUMIFS(InpActive!$H:$H, InpActive!$A:$A, InpS!$F$14, InpActive!$B:$B, InpS!$B201)</f>
        <v>93.367544221058239</v>
      </c>
      <c r="G201" s="13" t="s">
        <v>172</v>
      </c>
    </row>
    <row r="202" spans="1:7" s="105" customFormat="1" hidden="1" outlineLevel="2">
      <c r="A202" s="13" t="s">
        <v>854</v>
      </c>
      <c r="B202" s="21" t="s">
        <v>256</v>
      </c>
      <c r="C202" s="103"/>
      <c r="D202" s="104"/>
      <c r="E202" s="13" t="s">
        <v>257</v>
      </c>
      <c r="F202" s="165">
        <f ca="1" xml:space="preserve"> SUMIFS(InpActive!$H:$H, InpActive!$A:$A, InpS!$F$14, InpActive!$B:$B, InpS!$B202)</f>
        <v>201.81234991304939</v>
      </c>
      <c r="G202" s="13" t="s">
        <v>172</v>
      </c>
    </row>
    <row r="203" spans="1:7" s="105" customFormat="1" hidden="1" outlineLevel="2">
      <c r="A203" s="13" t="s">
        <v>854</v>
      </c>
      <c r="B203" s="21" t="s">
        <v>258</v>
      </c>
      <c r="C203" s="103"/>
      <c r="D203" s="104"/>
      <c r="E203" s="13" t="s">
        <v>259</v>
      </c>
      <c r="F203" s="165">
        <f ca="1" xml:space="preserve"> SUMIFS(InpActive!$H:$H, InpActive!$A:$A, InpS!$F$14, InpActive!$B:$B, InpS!$B203)</f>
        <v>0</v>
      </c>
      <c r="G203" s="13" t="s">
        <v>172</v>
      </c>
    </row>
    <row r="204" spans="1:7" s="105" customFormat="1" hidden="1" outlineLevel="2">
      <c r="A204" s="13" t="s">
        <v>854</v>
      </c>
      <c r="B204" s="21" t="s">
        <v>260</v>
      </c>
      <c r="C204" s="103"/>
      <c r="D204" s="104"/>
      <c r="E204" s="13" t="s">
        <v>261</v>
      </c>
      <c r="F204" s="165">
        <f ca="1" xml:space="preserve"> SUMIFS(InpActive!$H:$H, InpActive!$A:$A, InpS!$F$14, InpActive!$B:$B, InpS!$B204)</f>
        <v>0</v>
      </c>
      <c r="G204" s="13" t="s">
        <v>172</v>
      </c>
    </row>
    <row r="205" spans="1:7" s="105" customFormat="1" hidden="1" outlineLevel="2">
      <c r="A205" s="13" t="s">
        <v>854</v>
      </c>
      <c r="B205" s="21" t="s">
        <v>262</v>
      </c>
      <c r="C205" s="103"/>
      <c r="D205" s="104"/>
      <c r="E205" s="13" t="s">
        <v>263</v>
      </c>
      <c r="F205" s="165">
        <f ca="1" xml:space="preserve"> SUMIFS(InpActive!$H:$H, InpActive!$A:$A, InpS!$F$14, InpActive!$B:$B, InpS!$B205)</f>
        <v>0</v>
      </c>
      <c r="G205" s="13" t="s">
        <v>172</v>
      </c>
    </row>
    <row r="206" spans="1:7" hidden="1" outlineLevel="2">
      <c r="A206" s="13"/>
      <c r="B206" s="21"/>
      <c r="E206" s="13"/>
      <c r="F206" s="13"/>
      <c r="G206" s="13"/>
    </row>
    <row r="207" spans="1:7" s="105" customFormat="1" hidden="1" outlineLevel="2">
      <c r="A207" s="13" t="s">
        <v>855</v>
      </c>
      <c r="B207" s="21" t="s">
        <v>264</v>
      </c>
      <c r="C207" s="103"/>
      <c r="D207" s="104"/>
      <c r="E207" s="13" t="s">
        <v>265</v>
      </c>
      <c r="F207" s="165">
        <f ca="1" xml:space="preserve"> SUMIFS(InpActive!$H:$H, InpActive!$A:$A, InpS!$F$14, InpActive!$B:$B, InpS!$B207)</f>
        <v>1.1841808030018195</v>
      </c>
      <c r="G207" s="13" t="s">
        <v>172</v>
      </c>
    </row>
    <row r="208" spans="1:7" s="105" customFormat="1" hidden="1" outlineLevel="2">
      <c r="A208" s="13" t="s">
        <v>855</v>
      </c>
      <c r="B208" s="21" t="s">
        <v>266</v>
      </c>
      <c r="C208" s="103"/>
      <c r="D208" s="104"/>
      <c r="E208" s="13" t="s">
        <v>267</v>
      </c>
      <c r="F208" s="165">
        <f ca="1" xml:space="preserve"> SUMIFS(InpActive!$H:$H, InpActive!$A:$A, InpS!$F$14, InpActive!$B:$B, InpS!$B208)</f>
        <v>56.120445926730646</v>
      </c>
      <c r="G208" s="13" t="s">
        <v>172</v>
      </c>
    </row>
    <row r="209" spans="1:23" s="105" customFormat="1" hidden="1" outlineLevel="2">
      <c r="A209" s="13" t="s">
        <v>855</v>
      </c>
      <c r="B209" s="21" t="s">
        <v>268</v>
      </c>
      <c r="C209" s="103"/>
      <c r="D209" s="104"/>
      <c r="E209" s="13" t="s">
        <v>269</v>
      </c>
      <c r="F209" s="165">
        <f ca="1" xml:space="preserve"> SUMIFS(InpActive!$H:$H, InpActive!$A:$A, InpS!$F$14, InpActive!$B:$B, InpS!$B209)</f>
        <v>10.455457840837074</v>
      </c>
      <c r="G209" s="13" t="s">
        <v>172</v>
      </c>
    </row>
    <row r="210" spans="1:23" s="105" customFormat="1" hidden="1" outlineLevel="2">
      <c r="A210" s="13" t="s">
        <v>855</v>
      </c>
      <c r="B210" s="21" t="s">
        <v>270</v>
      </c>
      <c r="C210" s="103"/>
      <c r="D210" s="104"/>
      <c r="E210" s="13" t="s">
        <v>271</v>
      </c>
      <c r="F210" s="165">
        <f ca="1" xml:space="preserve"> SUMIFS(InpActive!$H:$H, InpActive!$A:$A, InpS!$F$14, InpActive!$B:$B, InpS!$B210)</f>
        <v>0</v>
      </c>
      <c r="G210" s="13" t="s">
        <v>172</v>
      </c>
    </row>
    <row r="211" spans="1:23" s="105" customFormat="1" hidden="1" outlineLevel="2">
      <c r="A211" s="13" t="s">
        <v>855</v>
      </c>
      <c r="B211" s="21" t="s">
        <v>272</v>
      </c>
      <c r="C211" s="103"/>
      <c r="D211" s="104"/>
      <c r="E211" s="13" t="s">
        <v>273</v>
      </c>
      <c r="F211" s="165">
        <f ca="1" xml:space="preserve"> SUMIFS(InpActive!$H:$H, InpActive!$A:$A, InpS!$F$14, InpActive!$B:$B, InpS!$B211)</f>
        <v>0</v>
      </c>
      <c r="G211" s="13" t="s">
        <v>172</v>
      </c>
    </row>
    <row r="212" spans="1:23" s="105" customFormat="1" hidden="1" outlineLevel="2">
      <c r="A212" s="13" t="s">
        <v>855</v>
      </c>
      <c r="B212" s="21" t="s">
        <v>274</v>
      </c>
      <c r="C212" s="103"/>
      <c r="D212" s="104"/>
      <c r="E212" s="13" t="s">
        <v>275</v>
      </c>
      <c r="F212" s="165">
        <f ca="1" xml:space="preserve"> SUMIFS(InpActive!$H:$H, InpActive!$A:$A, InpS!$F$14, InpActive!$B:$B, InpS!$B212)</f>
        <v>0</v>
      </c>
      <c r="G212" s="13" t="s">
        <v>172</v>
      </c>
    </row>
    <row r="213" spans="1:23" s="105" customFormat="1" hidden="1" outlineLevel="1">
      <c r="A213" s="13"/>
      <c r="B213" s="13"/>
      <c r="C213" s="103"/>
      <c r="D213" s="104"/>
      <c r="F213" s="24"/>
    </row>
    <row r="214" spans="1:23" s="105" customFormat="1" hidden="1" outlineLevel="1">
      <c r="A214" s="13"/>
      <c r="B214" s="13"/>
      <c r="C214" s="103"/>
      <c r="D214" s="104"/>
      <c r="F214" s="24"/>
    </row>
    <row r="215" spans="1:23" collapsed="1">
      <c r="A215" s="85" t="s">
        <v>856</v>
      </c>
      <c r="B215" s="85"/>
      <c r="C215" s="84"/>
      <c r="D215" s="83"/>
      <c r="E215" s="82"/>
      <c r="F215" s="82"/>
      <c r="G215" s="82"/>
      <c r="H215" s="82"/>
      <c r="I215" s="82"/>
      <c r="J215" s="82"/>
      <c r="K215" s="82"/>
      <c r="L215" s="82"/>
      <c r="M215" s="82"/>
      <c r="N215" s="82"/>
      <c r="O215" s="82"/>
      <c r="P215" s="82"/>
      <c r="Q215" s="82"/>
      <c r="R215" s="82"/>
      <c r="S215" s="82"/>
      <c r="T215" s="82"/>
      <c r="U215" s="82"/>
      <c r="V215" s="82"/>
      <c r="W215" s="82"/>
    </row>
    <row r="216" spans="1:23" hidden="1" outlineLevel="1"/>
    <row r="217" spans="1:23" hidden="1" outlineLevel="1">
      <c r="B217" s="10" t="s">
        <v>857</v>
      </c>
      <c r="E217" s="13"/>
      <c r="F217" s="13"/>
      <c r="G217" s="13"/>
    </row>
    <row r="218" spans="1:23" hidden="1" outlineLevel="1">
      <c r="A218" s="13"/>
      <c r="B218" s="13"/>
      <c r="E218" s="13"/>
      <c r="F218" s="13"/>
      <c r="G218" s="13"/>
    </row>
    <row r="219" spans="1:23" s="105" customFormat="1" hidden="1" outlineLevel="1">
      <c r="A219" s="21"/>
      <c r="B219" s="21" t="s">
        <v>321</v>
      </c>
      <c r="C219" s="103"/>
      <c r="D219" s="104"/>
      <c r="E219" s="13" t="str">
        <f xml:space="preserve"> "Company view - " &amp; E91</f>
        <v>Company view - PR14 BYR ODI RCV adjustment in 2017-18 FYA (CPIH deflated) prices (WR)</v>
      </c>
      <c r="F219" s="165">
        <f ca="1" xml:space="preserve"> SUMIFS(InpActive!$H:$H, InpActive!$A:$A, InpS!$F$14, InpActive!$B:$B, InpS!$B219)</f>
        <v>0</v>
      </c>
      <c r="G219" s="13" t="s">
        <v>172</v>
      </c>
    </row>
    <row r="220" spans="1:23" s="105" customFormat="1" hidden="1" outlineLevel="1">
      <c r="A220" s="21"/>
      <c r="B220" s="21" t="s">
        <v>323</v>
      </c>
      <c r="C220" s="103"/>
      <c r="D220" s="104"/>
      <c r="E220" s="13" t="str">
        <f t="shared" ref="E220:E259" si="1" xml:space="preserve"> "Company view - " &amp; E92</f>
        <v>Company view - PR14 BYR ODI RCV adjustment in 2017-18 FYA (CPIH deflated) prices (WN)</v>
      </c>
      <c r="F220" s="165">
        <f ca="1" xml:space="preserve"> SUMIFS(InpActive!$H:$H, InpActive!$A:$A, InpS!$F$14, InpActive!$B:$B, InpS!$B220)</f>
        <v>0</v>
      </c>
      <c r="G220" s="13" t="s">
        <v>172</v>
      </c>
    </row>
    <row r="221" spans="1:23" s="105" customFormat="1" hidden="1" outlineLevel="1">
      <c r="A221" s="21"/>
      <c r="B221" s="21" t="s">
        <v>325</v>
      </c>
      <c r="C221" s="103"/>
      <c r="D221" s="104"/>
      <c r="E221" s="13" t="str">
        <f t="shared" si="1"/>
        <v>Company view - PR14 BYR ODI RCV adjustment in 2017-18 FYA (CPIH deflated) prices (WWN)</v>
      </c>
      <c r="F221" s="165">
        <f ca="1" xml:space="preserve"> SUMIFS(InpActive!$H:$H, InpActive!$A:$A, InpS!$F$14, InpActive!$B:$B, InpS!$B221)</f>
        <v>0</v>
      </c>
      <c r="G221" s="13" t="s">
        <v>172</v>
      </c>
    </row>
    <row r="222" spans="1:23" s="105" customFormat="1" hidden="1" outlineLevel="1">
      <c r="A222" s="21"/>
      <c r="B222" s="21"/>
      <c r="C222" s="103"/>
      <c r="D222" s="104"/>
      <c r="E222" s="13" t="str">
        <f t="shared" si="1"/>
        <v>Company view - PR14 BYR ODI RCV adjustment in 2017-18 FYA (CPIH deflated) prices (BR)</v>
      </c>
      <c r="F222" s="13" t="s">
        <v>16</v>
      </c>
      <c r="G222" s="13"/>
    </row>
    <row r="223" spans="1:23" s="105" customFormat="1" hidden="1" outlineLevel="1">
      <c r="A223" s="21"/>
      <c r="B223" s="21" t="s">
        <v>327</v>
      </c>
      <c r="C223" s="103"/>
      <c r="D223" s="104"/>
      <c r="E223" s="13" t="str">
        <f t="shared" si="1"/>
        <v>Company view - PR14 BYR ODI RCV adjustment in 2017-18 FYA (CPIH deflated) prices (ADDN1)</v>
      </c>
      <c r="F223" s="165">
        <f ca="1" xml:space="preserve"> SUMIFS(InpActive!$H:$H, InpActive!$A:$A, InpS!$F$14, InpActive!$B:$B, InpS!$B223)</f>
        <v>0</v>
      </c>
      <c r="G223" s="13" t="s">
        <v>172</v>
      </c>
    </row>
    <row r="224" spans="1:23" s="105" customFormat="1" hidden="1" outlineLevel="1">
      <c r="A224" s="21"/>
      <c r="B224" s="21" t="s">
        <v>329</v>
      </c>
      <c r="C224" s="103"/>
      <c r="D224" s="104"/>
      <c r="E224" s="13" t="str">
        <f t="shared" si="1"/>
        <v>Company view - PR14 BYR ODI RCV adjustment in 2017-18 FYA (CPIH deflated) prices (ADDN2)</v>
      </c>
      <c r="F224" s="165">
        <f ca="1" xml:space="preserve"> SUMIFS(InpActive!$H:$H, InpActive!$A:$A, InpS!$F$14, InpActive!$B:$B, InpS!$B224)</f>
        <v>0</v>
      </c>
      <c r="G224" s="13" t="s">
        <v>172</v>
      </c>
    </row>
    <row r="225" spans="1:7" hidden="1" outlineLevel="1">
      <c r="A225" s="21"/>
      <c r="B225" s="21"/>
      <c r="E225" s="13"/>
      <c r="F225" s="13"/>
      <c r="G225" s="13"/>
    </row>
    <row r="226" spans="1:7" s="105" customFormat="1" hidden="1" outlineLevel="1">
      <c r="A226" s="21"/>
      <c r="B226" s="21" t="s">
        <v>333</v>
      </c>
      <c r="C226" s="103"/>
      <c r="D226" s="104"/>
      <c r="E226" s="13" t="str">
        <f t="shared" si="1"/>
        <v>Company view - PR14 BYR Totex menu RCV adjustment in 2017-18 FYA (CPIH deflated) prices (WR)</v>
      </c>
      <c r="F226" s="13">
        <f ca="1" xml:space="preserve"> SUMIFS(InpActive!$H:$H, InpActive!$A:$A, InpS!$F$14, InpActive!$B:$B, InpS!$B226)</f>
        <v>0</v>
      </c>
      <c r="G226" s="13"/>
    </row>
    <row r="227" spans="1:7" s="105" customFormat="1" hidden="1" outlineLevel="1">
      <c r="A227" s="21"/>
      <c r="B227" s="21" t="s">
        <v>335</v>
      </c>
      <c r="C227" s="103"/>
      <c r="D227" s="104"/>
      <c r="E227" s="13" t="str">
        <f t="shared" si="1"/>
        <v>Company view - PR14 BYR Totex menu RCV adjustment in 2017-18 FYA (CPIH deflated) prices (WN)</v>
      </c>
      <c r="F227" s="165">
        <f ca="1" xml:space="preserve"> SUMIFS(InpActive!$H:$H, InpActive!$A:$A, InpS!$F$14, InpActive!$B:$B, InpS!$B227)</f>
        <v>21.892693535909899</v>
      </c>
      <c r="G227" s="13" t="s">
        <v>172</v>
      </c>
    </row>
    <row r="228" spans="1:7" s="105" customFormat="1" hidden="1" outlineLevel="1">
      <c r="A228" s="21"/>
      <c r="B228" s="21" t="s">
        <v>337</v>
      </c>
      <c r="C228" s="103"/>
      <c r="D228" s="104"/>
      <c r="E228" s="13" t="str">
        <f t="shared" si="1"/>
        <v>Company view - PR14 BYR Totex menu RCV adjustment in 2017-18 FYA (CPIH deflated) prices (WWN)</v>
      </c>
      <c r="F228" s="165">
        <f ca="1" xml:space="preserve"> SUMIFS(InpActive!$H:$H, InpActive!$A:$A, InpS!$F$14, InpActive!$B:$B, InpS!$B228)</f>
        <v>-7.3308359499534133</v>
      </c>
      <c r="G228" s="13" t="s">
        <v>172</v>
      </c>
    </row>
    <row r="229" spans="1:7" s="105" customFormat="1" hidden="1" outlineLevel="1">
      <c r="A229" s="21"/>
      <c r="B229" s="21"/>
      <c r="C229" s="103"/>
      <c r="D229" s="104"/>
      <c r="E229" s="13" t="str">
        <f t="shared" si="1"/>
        <v>Company view - PR14 BYR Totex menu RCV adjustment in 2017-18 FYA (CPIH deflated) prices (BR)</v>
      </c>
      <c r="F229" s="13" t="s">
        <v>16</v>
      </c>
      <c r="G229" s="13"/>
    </row>
    <row r="230" spans="1:7" s="105" customFormat="1" hidden="1" outlineLevel="1">
      <c r="A230" s="21"/>
      <c r="B230" s="21" t="s">
        <v>339</v>
      </c>
      <c r="C230" s="103"/>
      <c r="D230" s="104"/>
      <c r="E230" s="13" t="str">
        <f t="shared" si="1"/>
        <v>Company view - PR14 BYR Totex menu RCV adjustment in 2017-18 FYA (CPIH deflated) prices (ADDN1)</v>
      </c>
      <c r="F230" s="165">
        <f ca="1" xml:space="preserve"> SUMIFS(InpActive!$H:$H, InpActive!$A:$A, InpS!$F$14, InpActive!$B:$B, InpS!$B230)</f>
        <v>0</v>
      </c>
      <c r="G230" s="13" t="s">
        <v>172</v>
      </c>
    </row>
    <row r="231" spans="1:7" s="105" customFormat="1" hidden="1" outlineLevel="1">
      <c r="A231" s="21"/>
      <c r="B231" s="21" t="s">
        <v>341</v>
      </c>
      <c r="C231" s="103"/>
      <c r="D231" s="104"/>
      <c r="E231" s="13" t="str">
        <f t="shared" si="1"/>
        <v>Company view - PR14 BYR Totex menu RCV adjustment in 2017-18 FYA (CPIH deflated) prices (ADDN2)</v>
      </c>
      <c r="F231" s="165">
        <f ca="1" xml:space="preserve"> SUMIFS(InpActive!$H:$H, InpActive!$A:$A, InpS!$F$14, InpActive!$B:$B, InpS!$B231)</f>
        <v>0</v>
      </c>
      <c r="G231" s="13" t="s">
        <v>172</v>
      </c>
    </row>
    <row r="232" spans="1:7" hidden="1" outlineLevel="1">
      <c r="A232" s="21"/>
      <c r="B232" s="21"/>
      <c r="E232" s="13"/>
      <c r="F232" s="13"/>
      <c r="G232" s="13"/>
    </row>
    <row r="233" spans="1:7" s="105" customFormat="1" hidden="1" outlineLevel="1">
      <c r="A233" s="21"/>
      <c r="B233" s="21" t="s">
        <v>345</v>
      </c>
      <c r="C233" s="103"/>
      <c r="D233" s="104"/>
      <c r="E233" s="13" t="str">
        <f t="shared" si="1"/>
        <v>Company view - PR14 BYR Land sales RCV adjustment in 2017-18 FYA (CPIH deflated) prices (WR)</v>
      </c>
      <c r="F233" s="165">
        <f ca="1" xml:space="preserve"> SUMIFS(InpActive!$H:$H, InpActive!$A:$A, InpS!$F$14, InpActive!$B:$B, InpS!$B233)</f>
        <v>0</v>
      </c>
      <c r="G233" s="13" t="s">
        <v>172</v>
      </c>
    </row>
    <row r="234" spans="1:7" s="105" customFormat="1" hidden="1" outlineLevel="1">
      <c r="A234" s="21"/>
      <c r="B234" s="21" t="s">
        <v>347</v>
      </c>
      <c r="C234" s="103"/>
      <c r="D234" s="104"/>
      <c r="E234" s="13" t="str">
        <f t="shared" si="1"/>
        <v>Company view - PR14 BYR Land sales RCV adjustment in 2017-18 FYA (CPIH deflated) prices (WN)</v>
      </c>
      <c r="F234" s="165">
        <f ca="1" xml:space="preserve"> SUMIFS(InpActive!$H:$H, InpActive!$A:$A, InpS!$F$14, InpActive!$B:$B, InpS!$B234)</f>
        <v>-0.65427643188488704</v>
      </c>
      <c r="G234" s="13" t="s">
        <v>172</v>
      </c>
    </row>
    <row r="235" spans="1:7" s="105" customFormat="1" hidden="1" outlineLevel="1">
      <c r="A235" s="21"/>
      <c r="B235" s="21" t="s">
        <v>351</v>
      </c>
      <c r="C235" s="103"/>
      <c r="D235" s="104"/>
      <c r="E235" s="13" t="str">
        <f t="shared" si="1"/>
        <v>Company view - PR14 BYR Land sales RCV adjustment in 2017-18 FYA (CPIH deflated) prices (WWN)</v>
      </c>
      <c r="F235" s="165">
        <f ca="1" xml:space="preserve"> SUMIFS(InpActive!$H:$H, InpActive!$A:$A, InpS!$F$14, InpActive!$B:$B, InpS!$B235)</f>
        <v>0.2451694137759447</v>
      </c>
      <c r="G235" s="13" t="s">
        <v>172</v>
      </c>
    </row>
    <row r="236" spans="1:7" s="105" customFormat="1" hidden="1" outlineLevel="1">
      <c r="A236" s="21"/>
      <c r="B236" s="21"/>
      <c r="C236" s="103"/>
      <c r="D236" s="104"/>
      <c r="E236" s="13" t="str">
        <f t="shared" si="1"/>
        <v>Company view - PR14 BYR Land sales RCV adjustment in 2017-18 FYA (CPIH deflated) prices (BR)</v>
      </c>
      <c r="F236" s="13" t="s">
        <v>16</v>
      </c>
      <c r="G236" s="13"/>
    </row>
    <row r="237" spans="1:7" s="105" customFormat="1" hidden="1" outlineLevel="1">
      <c r="A237" s="21"/>
      <c r="B237" s="21" t="s">
        <v>353</v>
      </c>
      <c r="C237" s="103"/>
      <c r="D237" s="104"/>
      <c r="E237" s="13" t="str">
        <f t="shared" si="1"/>
        <v>Company view - PR14 BYR Land sales RCV adjustment in 2017-18 FYA (CPIH deflated) prices (ADDN1)</v>
      </c>
      <c r="F237" s="165">
        <f ca="1" xml:space="preserve"> SUMIFS(InpActive!$H:$H, InpActive!$A:$A, InpS!$F$14, InpActive!$B:$B, InpS!$B237)</f>
        <v>0</v>
      </c>
      <c r="G237" s="13" t="s">
        <v>172</v>
      </c>
    </row>
    <row r="238" spans="1:7" s="105" customFormat="1" hidden="1" outlineLevel="1">
      <c r="A238" s="21"/>
      <c r="B238" s="21" t="s">
        <v>355</v>
      </c>
      <c r="C238" s="103"/>
      <c r="D238" s="104"/>
      <c r="E238" s="13" t="str">
        <f t="shared" si="1"/>
        <v>Company view - PR14 BYR Land sales RCV adjustment in 2017-18 FYA (CPIH deflated) prices (ADDN2)</v>
      </c>
      <c r="F238" s="165">
        <f ca="1" xml:space="preserve"> SUMIFS(InpActive!$H:$H, InpActive!$A:$A, InpS!$F$14, InpActive!$B:$B, InpS!$B238)</f>
        <v>0</v>
      </c>
      <c r="G238" s="13" t="s">
        <v>172</v>
      </c>
    </row>
    <row r="239" spans="1:7" hidden="1" outlineLevel="1">
      <c r="A239" s="21"/>
      <c r="B239" s="21"/>
      <c r="E239" s="13"/>
      <c r="F239" s="13"/>
      <c r="G239" s="13"/>
    </row>
    <row r="240" spans="1:7" s="105" customFormat="1" hidden="1" outlineLevel="1">
      <c r="A240" s="21"/>
      <c r="B240" s="21" t="s">
        <v>359</v>
      </c>
      <c r="C240" s="103"/>
      <c r="D240" s="104"/>
      <c r="E240" s="13" t="str">
        <f t="shared" si="1"/>
        <v>Company view - PR14 BYR RPI-CPIH wedge RCV adjustment in 2017-18 FYA (CPIH deflated) prices (WR)</v>
      </c>
      <c r="F240" s="165">
        <f ca="1" xml:space="preserve"> SUMIFS(InpActive!$H:$H, InpActive!$A:$A, InpS!$F$14, InpActive!$B:$B, InpS!$B240)</f>
        <v>-0.96303006238396094</v>
      </c>
      <c r="G240" s="13" t="s">
        <v>172</v>
      </c>
    </row>
    <row r="241" spans="1:7" s="105" customFormat="1" hidden="1" outlineLevel="1">
      <c r="A241" s="21"/>
      <c r="B241" s="21" t="s">
        <v>361</v>
      </c>
      <c r="C241" s="103"/>
      <c r="D241" s="104"/>
      <c r="E241" s="13" t="str">
        <f t="shared" si="1"/>
        <v>Company view - PR14 BYR RPI-CPIH wedge RCV adjustment in 2017-18 FYA (CPIH deflated) prices (WN)</v>
      </c>
      <c r="F241" s="165">
        <f ca="1" xml:space="preserve"> SUMIFS(InpActive!$H:$H, InpActive!$A:$A, InpS!$F$14, InpActive!$B:$B, InpS!$B241)</f>
        <v>-10.495424785630661</v>
      </c>
      <c r="G241" s="13" t="s">
        <v>172</v>
      </c>
    </row>
    <row r="242" spans="1:7" s="105" customFormat="1" hidden="1" outlineLevel="1">
      <c r="A242" s="21"/>
      <c r="B242" s="21" t="s">
        <v>363</v>
      </c>
      <c r="C242" s="103"/>
      <c r="D242" s="104"/>
      <c r="E242" s="13" t="str">
        <f t="shared" si="1"/>
        <v>Company view - PR14 BYR RPI-CPIH wedge RCV adjustment in 2017-18 FYA (CPIH deflated) prices (WWN)</v>
      </c>
      <c r="F242" s="165">
        <f ca="1" xml:space="preserve"> SUMIFS(InpActive!$H:$H, InpActive!$A:$A, InpS!$F$14, InpActive!$B:$B, InpS!$B242)</f>
        <v>-10.09703751685997</v>
      </c>
      <c r="G242" s="13" t="s">
        <v>172</v>
      </c>
    </row>
    <row r="243" spans="1:7" s="105" customFormat="1" hidden="1" outlineLevel="1">
      <c r="A243" s="21"/>
      <c r="B243" s="21" t="s">
        <v>365</v>
      </c>
      <c r="C243" s="103"/>
      <c r="D243" s="104"/>
      <c r="E243" s="13" t="str">
        <f t="shared" si="1"/>
        <v>Company view - PR14 BYR RPI-CPIH wedge RCV adjustment in 2017-18 FYA (CPIH deflated) prices (BR)</v>
      </c>
      <c r="F243" s="165">
        <f ca="1" xml:space="preserve"> SUMIFS(InpActive!$H:$H, InpActive!$A:$A, InpS!$F$14, InpActive!$B:$B, InpS!$B243)</f>
        <v>-1.2764989197029879</v>
      </c>
      <c r="G243" s="13" t="s">
        <v>172</v>
      </c>
    </row>
    <row r="244" spans="1:7" s="105" customFormat="1" hidden="1" outlineLevel="1">
      <c r="A244" s="21"/>
      <c r="B244" s="21" t="s">
        <v>367</v>
      </c>
      <c r="C244" s="103"/>
      <c r="D244" s="104"/>
      <c r="E244" s="13" t="str">
        <f t="shared" si="1"/>
        <v>Company view - PR14 BYR RPI-CPIH wedge RCV adjustment in 2017-18 FYA (CPIH deflated) prices (ADDN1)</v>
      </c>
      <c r="F244" s="165">
        <f ca="1" xml:space="preserve"> SUMIFS(InpActive!$H:$H, InpActive!$A:$A, InpS!$F$14, InpActive!$B:$B, InpS!$B244)</f>
        <v>0</v>
      </c>
      <c r="G244" s="13" t="s">
        <v>172</v>
      </c>
    </row>
    <row r="245" spans="1:7" s="105" customFormat="1" hidden="1" outlineLevel="1">
      <c r="A245" s="21"/>
      <c r="B245" s="21" t="s">
        <v>369</v>
      </c>
      <c r="C245" s="103"/>
      <c r="D245" s="104"/>
      <c r="E245" s="13" t="str">
        <f t="shared" si="1"/>
        <v>Company view - PR14 BYR RPI-CPIH wedge RCV adjustment in 2017-18 FYA (CPIH deflated) prices (ADDN2)</v>
      </c>
      <c r="F245" s="165">
        <f ca="1" xml:space="preserve"> SUMIFS(InpActive!$H:$H, InpActive!$A:$A, InpS!$F$14, InpActive!$B:$B, InpS!$B245)</f>
        <v>0</v>
      </c>
      <c r="G245" s="13" t="s">
        <v>172</v>
      </c>
    </row>
    <row r="246" spans="1:7" hidden="1" outlineLevel="1">
      <c r="A246" s="21"/>
      <c r="B246" s="21"/>
      <c r="E246" s="13"/>
      <c r="F246" s="13"/>
      <c r="G246" s="13"/>
    </row>
    <row r="247" spans="1:7" s="105" customFormat="1" hidden="1" outlineLevel="1">
      <c r="A247" s="21"/>
      <c r="B247" s="21" t="s">
        <v>373</v>
      </c>
      <c r="C247" s="103"/>
      <c r="D247" s="104"/>
      <c r="E247" s="13" t="str">
        <f t="shared" si="1"/>
        <v>Company view - PR14 BYR Other RCV adjustment in 2017-18 FYA (CPIH deflated) prices (WR)</v>
      </c>
      <c r="F247" s="165">
        <f ca="1" xml:space="preserve"> SUMIFS(InpActive!$H:$H, InpActive!$A:$A, InpS!$F$14, InpActive!$B:$B, InpS!$B247)</f>
        <v>0</v>
      </c>
      <c r="G247" s="13" t="s">
        <v>172</v>
      </c>
    </row>
    <row r="248" spans="1:7" s="105" customFormat="1" hidden="1" outlineLevel="1">
      <c r="A248" s="21"/>
      <c r="B248" s="21" t="s">
        <v>375</v>
      </c>
      <c r="C248" s="103"/>
      <c r="D248" s="104"/>
      <c r="E248" s="13" t="str">
        <f t="shared" si="1"/>
        <v>Company view - PR14 BYR Other RCV adjustment in 2017-18 FYA (CPIH deflated) prices (WN)</v>
      </c>
      <c r="F248" s="165">
        <f ca="1" xml:space="preserve"> SUMIFS(InpActive!$H:$H, InpActive!$A:$A, InpS!$F$14, InpActive!$B:$B, InpS!$B248)</f>
        <v>0</v>
      </c>
      <c r="G248" s="13" t="s">
        <v>172</v>
      </c>
    </row>
    <row r="249" spans="1:7" s="105" customFormat="1" hidden="1" outlineLevel="1">
      <c r="A249" s="21"/>
      <c r="B249" s="21" t="s">
        <v>377</v>
      </c>
      <c r="C249" s="103"/>
      <c r="D249" s="104"/>
      <c r="E249" s="13" t="str">
        <f t="shared" si="1"/>
        <v>Company view - PR14 BYR Other RCV adjustment in 2017-18 FYA (CPIH deflated) prices (WWN)</v>
      </c>
      <c r="F249" s="165">
        <f ca="1" xml:space="preserve"> SUMIFS(InpActive!$H:$H, InpActive!$A:$A, InpS!$F$14, InpActive!$B:$B, InpS!$B249)</f>
        <v>0</v>
      </c>
      <c r="G249" s="13" t="s">
        <v>172</v>
      </c>
    </row>
    <row r="250" spans="1:7" s="105" customFormat="1" hidden="1" outlineLevel="1">
      <c r="A250" s="21"/>
      <c r="B250" s="21"/>
      <c r="C250" s="103"/>
      <c r="D250" s="104"/>
      <c r="E250" s="13" t="str">
        <f t="shared" si="1"/>
        <v>Company view - PR14 BYR Other RCV adjustment in 2017-18 FYA (CPIH deflated) prices (BR)</v>
      </c>
      <c r="F250" s="13" t="s">
        <v>16</v>
      </c>
      <c r="G250" s="13"/>
    </row>
    <row r="251" spans="1:7" s="105" customFormat="1" hidden="1" outlineLevel="1">
      <c r="A251" s="21"/>
      <c r="B251" s="21" t="s">
        <v>379</v>
      </c>
      <c r="C251" s="103"/>
      <c r="D251" s="104"/>
      <c r="E251" s="13" t="str">
        <f t="shared" si="1"/>
        <v>Company view - PR14 BYR Other RCV adjustment in 2017-18 FYA (CPIH deflated) prices (ADDN1)</v>
      </c>
      <c r="F251" s="165">
        <f ca="1" xml:space="preserve"> SUMIFS(InpActive!$H:$H, InpActive!$A:$A, InpS!$F$14, InpActive!$B:$B, InpS!$B251)</f>
        <v>0</v>
      </c>
      <c r="G251" s="13" t="s">
        <v>172</v>
      </c>
    </row>
    <row r="252" spans="1:7" s="105" customFormat="1" hidden="1" outlineLevel="1">
      <c r="A252" s="21"/>
      <c r="B252" s="21" t="s">
        <v>381</v>
      </c>
      <c r="C252" s="103"/>
      <c r="D252" s="104"/>
      <c r="E252" s="13" t="str">
        <f t="shared" si="1"/>
        <v>Company view - PR14 BYR Other RCV adjustment in 2017-18 FYA (CPIH deflated) prices (ADDN2)</v>
      </c>
      <c r="F252" s="165">
        <f ca="1" xml:space="preserve"> SUMIFS(InpActive!$H:$H, InpActive!$A:$A, InpS!$F$14, InpActive!$B:$B, InpS!$B252)</f>
        <v>0</v>
      </c>
      <c r="G252" s="13" t="s">
        <v>172</v>
      </c>
    </row>
    <row r="253" spans="1:7" hidden="1" outlineLevel="1">
      <c r="A253" s="21"/>
      <c r="B253" s="21"/>
      <c r="E253" s="13"/>
      <c r="F253" s="13"/>
      <c r="G253" s="13"/>
    </row>
    <row r="254" spans="1:7" s="105" customFormat="1" hidden="1" outlineLevel="1">
      <c r="A254" s="21"/>
      <c r="B254" s="21" t="s">
        <v>385</v>
      </c>
      <c r="C254" s="103"/>
      <c r="D254" s="104"/>
      <c r="E254" s="13" t="str">
        <f t="shared" si="1"/>
        <v>Company view - PR14 IFRS16 RCV adjustment in 2017-18 FYA (CPIH deflated) prices (WR)</v>
      </c>
      <c r="F254" s="165">
        <f ca="1" xml:space="preserve"> SUMIFS(InpActive!$H:$H, InpActive!$A:$A, InpS!$F$14, InpActive!$B:$B, InpS!$B254)</f>
        <v>0</v>
      </c>
      <c r="G254" s="13" t="s">
        <v>172</v>
      </c>
    </row>
    <row r="255" spans="1:7" s="105" customFormat="1" hidden="1" outlineLevel="1">
      <c r="A255" s="21"/>
      <c r="B255" s="21" t="s">
        <v>387</v>
      </c>
      <c r="C255" s="103"/>
      <c r="D255" s="104"/>
      <c r="E255" s="13" t="str">
        <f t="shared" si="1"/>
        <v>Company view - PR14 IFRS16 RCV adjustment in 2017-18 FYA (CPIH deflated) prices (WN)</v>
      </c>
      <c r="F255" s="165">
        <f ca="1" xml:space="preserve"> SUMIFS(InpActive!$H:$H, InpActive!$A:$A, InpS!$F$14, InpActive!$B:$B, InpS!$B255)</f>
        <v>0</v>
      </c>
      <c r="G255" s="13" t="s">
        <v>172</v>
      </c>
    </row>
    <row r="256" spans="1:7" s="105" customFormat="1" hidden="1" outlineLevel="1">
      <c r="A256" s="21"/>
      <c r="B256" s="21" t="s">
        <v>389</v>
      </c>
      <c r="C256" s="103"/>
      <c r="D256" s="104"/>
      <c r="E256" s="13" t="str">
        <f t="shared" si="1"/>
        <v>Company view - PR14 IFRS16 RCV adjustment in 2017-18 FYA (CPIH deflated) prices (WWN)</v>
      </c>
      <c r="F256" s="165">
        <f ca="1" xml:space="preserve"> SUMIFS(InpActive!$H:$H, InpActive!$A:$A, InpS!$F$14, InpActive!$B:$B, InpS!$B256)</f>
        <v>0</v>
      </c>
      <c r="G256" s="13" t="s">
        <v>172</v>
      </c>
    </row>
    <row r="257" spans="1:7" s="105" customFormat="1" hidden="1" outlineLevel="1">
      <c r="A257" s="21"/>
      <c r="B257" s="21" t="s">
        <v>391</v>
      </c>
      <c r="C257" s="103"/>
      <c r="D257" s="104"/>
      <c r="E257" s="13" t="str">
        <f t="shared" si="1"/>
        <v>Company view - PR14 IFRS16 RCV adjustment in 2017-18 FYA (CPIH deflated) prices (BR)</v>
      </c>
      <c r="F257" s="165">
        <f ca="1" xml:space="preserve"> SUMIFS(InpActive!$H:$H, InpActive!$A:$A, InpS!$F$14, InpActive!$B:$B, InpS!$B257)</f>
        <v>0</v>
      </c>
      <c r="G257" s="13" t="s">
        <v>172</v>
      </c>
    </row>
    <row r="258" spans="1:7" s="105" customFormat="1" hidden="1" outlineLevel="1">
      <c r="A258" s="21"/>
      <c r="B258" s="21" t="s">
        <v>393</v>
      </c>
      <c r="C258" s="103"/>
      <c r="D258" s="104"/>
      <c r="E258" s="13" t="str">
        <f t="shared" si="1"/>
        <v>Company view - PR14 IFRS16 RCV adjustment in 2017-18 FYA (CPIH deflated) prices (ADDN1)</v>
      </c>
      <c r="F258" s="165">
        <f ca="1" xml:space="preserve"> SUMIFS(InpActive!$H:$H, InpActive!$A:$A, InpS!$F$14, InpActive!$B:$B, InpS!$B258)</f>
        <v>0</v>
      </c>
      <c r="G258" s="13" t="s">
        <v>172</v>
      </c>
    </row>
    <row r="259" spans="1:7" s="105" customFormat="1" hidden="1" outlineLevel="1">
      <c r="A259" s="21"/>
      <c r="B259" s="21" t="s">
        <v>395</v>
      </c>
      <c r="C259" s="103"/>
      <c r="D259" s="104"/>
      <c r="E259" s="13" t="str">
        <f t="shared" si="1"/>
        <v>Company view - PR14 IFRS16 RCV adjustment in 2017-18 FYA (CPIH deflated) prices (ADDN2)</v>
      </c>
      <c r="F259" s="165">
        <f ca="1" xml:space="preserve"> SUMIFS(InpActive!$H:$H, InpActive!$A:$A, InpS!$F$14, InpActive!$B:$B, InpS!$B259)</f>
        <v>0</v>
      </c>
      <c r="G259" s="13" t="s">
        <v>172</v>
      </c>
    </row>
    <row r="261" spans="1:7">
      <c r="A261" s="10" t="s">
        <v>92</v>
      </c>
    </row>
  </sheetData>
  <conditionalFormatting sqref="F2">
    <cfRule type="cellIs" dxfId="96" priority="6" stopIfTrue="1" operator="notEqual">
      <formula>0</formula>
    </cfRule>
    <cfRule type="cellIs" dxfId="95" priority="7" stopIfTrue="1" operator="equal">
      <formula>""</formula>
    </cfRule>
  </conditionalFormatting>
  <conditionalFormatting sqref="J3:GO3">
    <cfRule type="cellIs" dxfId="94" priority="1" operator="equal">
      <formula>"PPA ext."</formula>
    </cfRule>
    <cfRule type="cellIs" dxfId="93" priority="2" operator="equal">
      <formula>"Delay"</formula>
    </cfRule>
    <cfRule type="cellIs" dxfId="92" priority="3" operator="equal">
      <formula>"Fin Close"</formula>
    </cfRule>
    <cfRule type="cellIs" dxfId="91" priority="4" stopIfTrue="1" operator="equal">
      <formula>"Construction"</formula>
    </cfRule>
    <cfRule type="cellIs" dxfId="90" priority="5" stopIfTrue="1" operator="equal">
      <formula>"Operations"</formula>
    </cfRule>
  </conditionalFormatting>
  <conditionalFormatting sqref="GP4:LI4">
    <cfRule type="cellIs" dxfId="89" priority="21" stopIfTrue="1" operator="equal">
      <formula>"Budget"</formula>
    </cfRule>
    <cfRule type="cellIs" dxfId="88" priority="22" stopIfTrue="1" operator="equal">
      <formula>"Actuals"</formula>
    </cfRule>
    <cfRule type="cellIs" dxfId="87" priority="23" stopIfTrue="1" operator="equal">
      <formula>"Forecast"</formula>
    </cfRule>
  </conditionalFormatting>
  <conditionalFormatting sqref="GP4:XFD4">
    <cfRule type="cellIs" dxfId="86" priority="13" operator="equal">
      <formula xml:space="preserve"> "FC/Const."</formula>
    </cfRule>
    <cfRule type="cellIs" dxfId="85" priority="14" operator="equal">
      <formula>"Ops/Post-cont."</formula>
    </cfRule>
    <cfRule type="cellIs" dxfId="84" priority="15" operator="equal">
      <formula>"Const/Ops"</formula>
    </cfRule>
    <cfRule type="cellIs" dxfId="83" priority="16" operator="equal">
      <formula>"Fin-close"</formula>
    </cfRule>
    <cfRule type="cellIs" dxfId="82" priority="17" stopIfTrue="1" operator="equal">
      <formula>"Const"</formula>
    </cfRule>
    <cfRule type="cellIs" dxfId="81" priority="18" stopIfTrue="1" operator="equal">
      <formula>"Ops"</formula>
    </cfRule>
    <cfRule type="cellIs" dxfId="80" priority="19" stopIfTrue="1" operator="equal">
      <formula>"Const"</formula>
    </cfRule>
    <cfRule type="cellIs" dxfId="79" priority="20" stopIfTrue="1" operator="equal">
      <formula>"Ops"</formula>
    </cfRule>
  </conditionalFormatting>
  <pageMargins left="0.70866141732283472" right="0.70866141732283472" top="0.74803149606299213" bottom="0.74803149606299213" header="0.31496062992125984" footer="0.31496062992125984"/>
  <pageSetup paperSize="8" scale="64" fitToHeight="0" orientation="landscape" r:id="rId1"/>
  <headerFooter>
    <oddHeader>&amp;L&amp;F&amp;C&amp;A</oddHeader>
    <oddFooter>&amp;LPrinted on &amp;D at &amp;T&amp;CPage &amp;P of &amp;N&amp;ROfwat</oddFooter>
  </headerFooter>
  <rowBreaks count="1" manualBreakCount="1">
    <brk id="152" max="22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1574E-FC72-465C-A98F-D58AB2E812E9}">
  <sheetPr>
    <outlinePr summaryBelow="0" summaryRight="0"/>
    <pageSetUpPr fitToPage="1"/>
  </sheetPr>
  <dimension ref="A1:AAE52"/>
  <sheetViews>
    <sheetView showGridLines="0" defaultGridColor="0" colorId="22" zoomScale="80" zoomScaleNormal="80" workbookViewId="0">
      <pane xSplit="9" ySplit="5" topLeftCell="J6" activePane="bottomRight" state="frozen"/>
      <selection pane="bottomRight"/>
      <selection pane="bottomLeft" activeCell="A37" sqref="A37:XFD37"/>
      <selection pane="topRight" activeCell="A37" sqref="A37:XFD37"/>
    </sheetView>
  </sheetViews>
  <sheetFormatPr defaultColWidth="0" defaultRowHeight="13.15"/>
  <cols>
    <col min="1" max="2" width="1.5" style="10" customWidth="1"/>
    <col min="3" max="3" width="1.5" style="19" customWidth="1"/>
    <col min="4" max="4" width="1.5" style="31" customWidth="1"/>
    <col min="5" max="5" width="36.83203125" style="24" bestFit="1" customWidth="1"/>
    <col min="6" max="6" width="14.5" style="24" bestFit="1" customWidth="1"/>
    <col min="7" max="7" width="13.1640625" style="24" bestFit="1" customWidth="1"/>
    <col min="8" max="8" width="7" style="24" bestFit="1" customWidth="1"/>
    <col min="9" max="9" width="3.5" style="24" customWidth="1"/>
    <col min="10" max="23" width="11.83203125" style="24" bestFit="1" customWidth="1"/>
    <col min="24" max="16384" width="15.1640625" style="24" hidden="1"/>
  </cols>
  <sheetData>
    <row r="1" spans="1:707" s="15" customFormat="1" ht="30.75">
      <c r="A1" s="1" t="e">
        <f ca="1" xml:space="preserve"> RIGHT(CELL("filename", A1), LEN(CELL("filename", A1)) - SEARCH("]", CELL("filename", A1)))</f>
        <v>#VALUE!</v>
      </c>
      <c r="B1" s="1"/>
    </row>
    <row r="2" spans="1:707" s="30" customFormat="1">
      <c r="A2" s="18"/>
      <c r="B2" s="18"/>
      <c r="C2" s="27"/>
      <c r="D2" s="25"/>
      <c r="E2" s="9" t="s">
        <v>697</v>
      </c>
      <c r="F2" s="29">
        <f ca="1">Checks!$F$19</f>
        <v>0</v>
      </c>
      <c r="G2" s="28" t="s">
        <v>698</v>
      </c>
      <c r="H2" s="9"/>
      <c r="I2" s="9"/>
      <c r="J2" s="5">
        <f t="shared" ref="J2:W2" si="0" xml:space="preserve"> J$12</f>
        <v>42825</v>
      </c>
      <c r="K2" s="5">
        <f t="shared" si="0"/>
        <v>43190</v>
      </c>
      <c r="L2" s="5">
        <f t="shared" si="0"/>
        <v>43555</v>
      </c>
      <c r="M2" s="5">
        <f t="shared" si="0"/>
        <v>43921</v>
      </c>
      <c r="N2" s="5">
        <f t="shared" si="0"/>
        <v>44286</v>
      </c>
      <c r="O2" s="5">
        <f t="shared" si="0"/>
        <v>44651</v>
      </c>
      <c r="P2" s="5">
        <f t="shared" si="0"/>
        <v>45016</v>
      </c>
      <c r="Q2" s="5">
        <f t="shared" si="0"/>
        <v>45382</v>
      </c>
      <c r="R2" s="5">
        <f t="shared" si="0"/>
        <v>45747</v>
      </c>
      <c r="S2" s="5">
        <f t="shared" si="0"/>
        <v>46112</v>
      </c>
      <c r="T2" s="5">
        <f t="shared" si="0"/>
        <v>46477</v>
      </c>
      <c r="U2" s="5">
        <f t="shared" si="0"/>
        <v>46843</v>
      </c>
      <c r="V2" s="5">
        <f t="shared" si="0"/>
        <v>47208</v>
      </c>
      <c r="W2" s="5">
        <f t="shared" si="0"/>
        <v>47573</v>
      </c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</row>
    <row r="3" spans="1:707" s="3" customFormat="1">
      <c r="A3" s="18"/>
      <c r="B3" s="18"/>
      <c r="C3" s="27"/>
      <c r="D3" s="25"/>
      <c r="E3" s="13" t="s">
        <v>699</v>
      </c>
      <c r="F3" s="9"/>
      <c r="G3" s="9"/>
      <c r="H3" s="9"/>
      <c r="I3" s="9"/>
      <c r="J3" s="2" t="str">
        <f>J$40</f>
        <v/>
      </c>
      <c r="K3" s="2" t="str">
        <f t="shared" ref="K3:W3" si="1">K$40</f>
        <v/>
      </c>
      <c r="L3" s="2" t="str">
        <f t="shared" si="1"/>
        <v/>
      </c>
      <c r="M3" s="2" t="str">
        <f t="shared" si="1"/>
        <v/>
      </c>
      <c r="N3" s="2" t="str">
        <f t="shared" si="1"/>
        <v/>
      </c>
      <c r="O3" s="2" t="str">
        <f t="shared" si="1"/>
        <v/>
      </c>
      <c r="P3" s="2" t="str">
        <f t="shared" si="1"/>
        <v/>
      </c>
      <c r="Q3" s="2" t="str">
        <f t="shared" si="1"/>
        <v/>
      </c>
      <c r="R3" s="2" t="str">
        <f t="shared" si="1"/>
        <v/>
      </c>
      <c r="S3" s="2" t="str">
        <f t="shared" si="1"/>
        <v>PR24</v>
      </c>
      <c r="T3" s="2" t="str">
        <f t="shared" si="1"/>
        <v>PR24</v>
      </c>
      <c r="U3" s="2" t="str">
        <f t="shared" si="1"/>
        <v>PR24</v>
      </c>
      <c r="V3" s="2" t="str">
        <f t="shared" si="1"/>
        <v>PR24</v>
      </c>
      <c r="W3" s="2" t="str">
        <f t="shared" si="1"/>
        <v>PR24</v>
      </c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</row>
    <row r="4" spans="1:707" s="7" customFormat="1">
      <c r="A4" s="18"/>
      <c r="B4" s="18"/>
      <c r="C4" s="27"/>
      <c r="D4" s="25"/>
      <c r="E4" s="9" t="s">
        <v>700</v>
      </c>
      <c r="F4" s="12"/>
      <c r="G4" s="9"/>
      <c r="H4" s="9"/>
      <c r="I4" s="9"/>
      <c r="J4" s="7">
        <f xml:space="preserve"> J$45</f>
        <v>2017</v>
      </c>
      <c r="K4" s="7">
        <f t="shared" ref="K4:W4" si="2" xml:space="preserve"> K$45</f>
        <v>2018</v>
      </c>
      <c r="L4" s="7">
        <f t="shared" si="2"/>
        <v>2019</v>
      </c>
      <c r="M4" s="7">
        <f t="shared" si="2"/>
        <v>2020</v>
      </c>
      <c r="N4" s="7">
        <f t="shared" si="2"/>
        <v>2021</v>
      </c>
      <c r="O4" s="7">
        <f t="shared" si="2"/>
        <v>2022</v>
      </c>
      <c r="P4" s="7">
        <f t="shared" si="2"/>
        <v>2023</v>
      </c>
      <c r="Q4" s="7">
        <f t="shared" si="2"/>
        <v>2024</v>
      </c>
      <c r="R4" s="7">
        <f t="shared" si="2"/>
        <v>2025</v>
      </c>
      <c r="S4" s="7">
        <f t="shared" si="2"/>
        <v>2026</v>
      </c>
      <c r="T4" s="7">
        <f t="shared" si="2"/>
        <v>2027</v>
      </c>
      <c r="U4" s="7">
        <f t="shared" si="2"/>
        <v>2028</v>
      </c>
      <c r="V4" s="7">
        <f t="shared" si="2"/>
        <v>2029</v>
      </c>
      <c r="W4" s="7">
        <f t="shared" si="2"/>
        <v>2030</v>
      </c>
    </row>
    <row r="5" spans="1:707" s="3" customFormat="1">
      <c r="A5" s="18"/>
      <c r="B5" s="18"/>
      <c r="C5" s="27"/>
      <c r="D5" s="25"/>
      <c r="E5" s="9" t="s">
        <v>703</v>
      </c>
      <c r="F5" s="12" t="s">
        <v>597</v>
      </c>
      <c r="G5" s="12" t="s">
        <v>139</v>
      </c>
      <c r="H5" s="12" t="s">
        <v>704</v>
      </c>
      <c r="I5" s="9"/>
      <c r="J5" s="4">
        <f t="shared" ref="J5:W5" si="3" xml:space="preserve"> J$15</f>
        <v>1</v>
      </c>
      <c r="K5" s="4">
        <f t="shared" si="3"/>
        <v>2</v>
      </c>
      <c r="L5" s="4">
        <f t="shared" si="3"/>
        <v>3</v>
      </c>
      <c r="M5" s="4">
        <f t="shared" si="3"/>
        <v>4</v>
      </c>
      <c r="N5" s="4">
        <f t="shared" si="3"/>
        <v>5</v>
      </c>
      <c r="O5" s="4">
        <f t="shared" si="3"/>
        <v>6</v>
      </c>
      <c r="P5" s="4">
        <f t="shared" si="3"/>
        <v>7</v>
      </c>
      <c r="Q5" s="4">
        <f t="shared" si="3"/>
        <v>8</v>
      </c>
      <c r="R5" s="4">
        <f t="shared" si="3"/>
        <v>9</v>
      </c>
      <c r="S5" s="4">
        <f t="shared" si="3"/>
        <v>10</v>
      </c>
      <c r="T5" s="4">
        <f t="shared" si="3"/>
        <v>11</v>
      </c>
      <c r="U5" s="4">
        <f t="shared" si="3"/>
        <v>12</v>
      </c>
      <c r="V5" s="4">
        <f t="shared" si="3"/>
        <v>13</v>
      </c>
      <c r="W5" s="4">
        <f t="shared" si="3"/>
        <v>14</v>
      </c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</row>
    <row r="6" spans="1:707" s="26" customFormat="1">
      <c r="A6" s="10"/>
      <c r="B6" s="10"/>
      <c r="C6" s="19"/>
      <c r="F6" s="10"/>
      <c r="G6" s="10"/>
      <c r="H6" s="10"/>
    </row>
    <row r="8" spans="1:707">
      <c r="A8" s="10" t="s">
        <v>858</v>
      </c>
    </row>
    <row r="9" spans="1:707">
      <c r="B9" s="10" t="s">
        <v>859</v>
      </c>
    </row>
    <row r="10" spans="1:707">
      <c r="E10" s="11" t="str">
        <f t="shared" ref="E10:W10" si="4" xml:space="preserve">  E$21</f>
        <v>Model period start</v>
      </c>
      <c r="F10" s="11">
        <f t="shared" si="4"/>
        <v>0</v>
      </c>
      <c r="G10" s="11" t="str">
        <f t="shared" si="4"/>
        <v>date</v>
      </c>
      <c r="H10" s="11">
        <f t="shared" si="4"/>
        <v>0</v>
      </c>
      <c r="I10" s="11">
        <f t="shared" si="4"/>
        <v>0</v>
      </c>
      <c r="J10" s="11">
        <f t="shared" si="4"/>
        <v>42461</v>
      </c>
      <c r="K10" s="11">
        <f t="shared" si="4"/>
        <v>42826</v>
      </c>
      <c r="L10" s="11">
        <f t="shared" si="4"/>
        <v>43191</v>
      </c>
      <c r="M10" s="11">
        <f t="shared" si="4"/>
        <v>43556</v>
      </c>
      <c r="N10" s="11">
        <f t="shared" si="4"/>
        <v>43922</v>
      </c>
      <c r="O10" s="11">
        <f t="shared" si="4"/>
        <v>44287</v>
      </c>
      <c r="P10" s="11">
        <f t="shared" si="4"/>
        <v>44652</v>
      </c>
      <c r="Q10" s="11">
        <f t="shared" si="4"/>
        <v>45017</v>
      </c>
      <c r="R10" s="11">
        <f t="shared" si="4"/>
        <v>45383</v>
      </c>
      <c r="S10" s="11">
        <f t="shared" si="4"/>
        <v>45748</v>
      </c>
      <c r="T10" s="11">
        <f t="shared" si="4"/>
        <v>46113</v>
      </c>
      <c r="U10" s="11">
        <f t="shared" si="4"/>
        <v>46478</v>
      </c>
      <c r="V10" s="11">
        <f t="shared" si="4"/>
        <v>46844</v>
      </c>
      <c r="W10" s="11">
        <f t="shared" si="4"/>
        <v>47209</v>
      </c>
    </row>
    <row r="11" spans="1:707">
      <c r="E11" s="16" t="str">
        <f xml:space="preserve">  InpS!E$11</f>
        <v>Months per period (Primary)</v>
      </c>
      <c r="F11" s="16">
        <f xml:space="preserve">  InpS!F$11</f>
        <v>12</v>
      </c>
      <c r="G11" s="16" t="str">
        <f xml:space="preserve">  InpS!G$11</f>
        <v>Months</v>
      </c>
    </row>
    <row r="12" spans="1:707">
      <c r="A12" s="39"/>
      <c r="B12" s="39"/>
      <c r="C12" s="53"/>
      <c r="D12" s="45"/>
      <c r="E12" s="72" t="s">
        <v>859</v>
      </c>
      <c r="F12" s="72"/>
      <c r="G12" s="72" t="s">
        <v>707</v>
      </c>
      <c r="H12" s="72"/>
      <c r="I12" s="72"/>
      <c r="J12" s="91">
        <f t="shared" ref="J12:W12" si="5" xml:space="preserve">  EDATE( J10, $F11 ) - 1</f>
        <v>42825</v>
      </c>
      <c r="K12" s="91">
        <f t="shared" si="5"/>
        <v>43190</v>
      </c>
      <c r="L12" s="91">
        <f t="shared" si="5"/>
        <v>43555</v>
      </c>
      <c r="M12" s="91">
        <f t="shared" si="5"/>
        <v>43921</v>
      </c>
      <c r="N12" s="91">
        <f t="shared" si="5"/>
        <v>44286</v>
      </c>
      <c r="O12" s="91">
        <f t="shared" si="5"/>
        <v>44651</v>
      </c>
      <c r="P12" s="91">
        <f t="shared" si="5"/>
        <v>45016</v>
      </c>
      <c r="Q12" s="91">
        <f t="shared" si="5"/>
        <v>45382</v>
      </c>
      <c r="R12" s="91">
        <f t="shared" si="5"/>
        <v>45747</v>
      </c>
      <c r="S12" s="91">
        <f t="shared" si="5"/>
        <v>46112</v>
      </c>
      <c r="T12" s="91">
        <f t="shared" si="5"/>
        <v>46477</v>
      </c>
      <c r="U12" s="91">
        <f t="shared" si="5"/>
        <v>46843</v>
      </c>
      <c r="V12" s="91">
        <f t="shared" si="5"/>
        <v>47208</v>
      </c>
      <c r="W12" s="91">
        <f t="shared" si="5"/>
        <v>47573</v>
      </c>
    </row>
    <row r="14" spans="1:707">
      <c r="B14" s="10" t="s">
        <v>860</v>
      </c>
    </row>
    <row r="15" spans="1:707">
      <c r="A15" s="39"/>
      <c r="B15" s="39"/>
      <c r="C15" s="53"/>
      <c r="D15" s="45"/>
      <c r="E15" s="72" t="s">
        <v>860</v>
      </c>
      <c r="F15" s="72"/>
      <c r="G15" s="93" t="s">
        <v>861</v>
      </c>
      <c r="H15" s="93"/>
      <c r="I15" s="93"/>
      <c r="J15" s="94">
        <f t="shared" ref="J15:W15" si="6" xml:space="preserve">  I15 + 1</f>
        <v>1</v>
      </c>
      <c r="K15" s="94">
        <f t="shared" si="6"/>
        <v>2</v>
      </c>
      <c r="L15" s="94">
        <f t="shared" si="6"/>
        <v>3</v>
      </c>
      <c r="M15" s="94">
        <f t="shared" si="6"/>
        <v>4</v>
      </c>
      <c r="N15" s="94">
        <f t="shared" si="6"/>
        <v>5</v>
      </c>
      <c r="O15" s="94">
        <f t="shared" si="6"/>
        <v>6</v>
      </c>
      <c r="P15" s="94">
        <f t="shared" si="6"/>
        <v>7</v>
      </c>
      <c r="Q15" s="94">
        <f t="shared" si="6"/>
        <v>8</v>
      </c>
      <c r="R15" s="94">
        <f t="shared" si="6"/>
        <v>9</v>
      </c>
      <c r="S15" s="94">
        <f t="shared" si="6"/>
        <v>10</v>
      </c>
      <c r="T15" s="94">
        <f t="shared" si="6"/>
        <v>11</v>
      </c>
      <c r="U15" s="94">
        <f t="shared" si="6"/>
        <v>12</v>
      </c>
      <c r="V15" s="94">
        <f t="shared" si="6"/>
        <v>13</v>
      </c>
      <c r="W15" s="94">
        <f t="shared" si="6"/>
        <v>14</v>
      </c>
    </row>
    <row r="17" spans="1:23">
      <c r="B17" s="10" t="s">
        <v>862</v>
      </c>
    </row>
    <row r="18" spans="1:23">
      <c r="E18" s="17" t="str">
        <f t="shared" ref="E18:W18" si="7" xml:space="preserve">  E$15</f>
        <v>Period number</v>
      </c>
      <c r="F18" s="17">
        <f t="shared" si="7"/>
        <v>0</v>
      </c>
      <c r="G18" s="17" t="str">
        <f t="shared" si="7"/>
        <v>Counter</v>
      </c>
      <c r="H18" s="17">
        <f t="shared" si="7"/>
        <v>0</v>
      </c>
      <c r="I18" s="17">
        <f t="shared" si="7"/>
        <v>0</v>
      </c>
      <c r="J18" s="17">
        <f t="shared" si="7"/>
        <v>1</v>
      </c>
      <c r="K18" s="17">
        <f t="shared" si="7"/>
        <v>2</v>
      </c>
      <c r="L18" s="17">
        <f t="shared" si="7"/>
        <v>3</v>
      </c>
      <c r="M18" s="17">
        <f t="shared" si="7"/>
        <v>4</v>
      </c>
      <c r="N18" s="17">
        <f t="shared" si="7"/>
        <v>5</v>
      </c>
      <c r="O18" s="17">
        <f t="shared" si="7"/>
        <v>6</v>
      </c>
      <c r="P18" s="17">
        <f t="shared" si="7"/>
        <v>7</v>
      </c>
      <c r="Q18" s="17">
        <f t="shared" si="7"/>
        <v>8</v>
      </c>
      <c r="R18" s="17">
        <f t="shared" si="7"/>
        <v>9</v>
      </c>
      <c r="S18" s="17">
        <f t="shared" si="7"/>
        <v>10</v>
      </c>
      <c r="T18" s="17">
        <f t="shared" si="7"/>
        <v>11</v>
      </c>
      <c r="U18" s="17">
        <f t="shared" si="7"/>
        <v>12</v>
      </c>
      <c r="V18" s="17">
        <f t="shared" si="7"/>
        <v>13</v>
      </c>
      <c r="W18" s="17">
        <f t="shared" si="7"/>
        <v>14</v>
      </c>
    </row>
    <row r="19" spans="1:23">
      <c r="A19" s="38"/>
      <c r="B19" s="38"/>
      <c r="C19" s="44"/>
      <c r="D19" s="48"/>
      <c r="E19" s="63" t="str">
        <f xml:space="preserve">  InpS!E$9</f>
        <v>Start date</v>
      </c>
      <c r="F19" s="92">
        <f xml:space="preserve">  InpS!F$9</f>
        <v>42461</v>
      </c>
      <c r="G19" s="88" t="str">
        <f xml:space="preserve">  InpS!G$9</f>
        <v>date</v>
      </c>
    </row>
    <row r="20" spans="1:23">
      <c r="A20" s="38"/>
      <c r="B20" s="38"/>
      <c r="C20" s="44"/>
      <c r="D20" s="48"/>
      <c r="E20" s="63" t="str">
        <f xml:space="preserve">  InpS!E$11</f>
        <v>Months per period (Primary)</v>
      </c>
      <c r="F20" s="90">
        <f xml:space="preserve">  InpS!F$11</f>
        <v>12</v>
      </c>
      <c r="G20" s="88" t="str">
        <f xml:space="preserve">  InpS!G$11</f>
        <v>Months</v>
      </c>
    </row>
    <row r="21" spans="1:23">
      <c r="E21" s="24" t="s">
        <v>862</v>
      </c>
      <c r="G21" s="24" t="s">
        <v>707</v>
      </c>
      <c r="J21" s="11">
        <f xml:space="preserve">  IF( J18 = 1, $F19, EDATE( I21, $F20 ) )</f>
        <v>42461</v>
      </c>
      <c r="K21" s="11">
        <f t="shared" ref="K21:W21" si="8" xml:space="preserve">  IF( K18 = 1, $F19, EDATE( J21, $F20 ) )</f>
        <v>42826</v>
      </c>
      <c r="L21" s="11">
        <f t="shared" si="8"/>
        <v>43191</v>
      </c>
      <c r="M21" s="11">
        <f t="shared" si="8"/>
        <v>43556</v>
      </c>
      <c r="N21" s="11">
        <f t="shared" si="8"/>
        <v>43922</v>
      </c>
      <c r="O21" s="11">
        <f t="shared" si="8"/>
        <v>44287</v>
      </c>
      <c r="P21" s="11">
        <f t="shared" si="8"/>
        <v>44652</v>
      </c>
      <c r="Q21" s="11">
        <f t="shared" si="8"/>
        <v>45017</v>
      </c>
      <c r="R21" s="11">
        <f t="shared" si="8"/>
        <v>45383</v>
      </c>
      <c r="S21" s="11">
        <f t="shared" si="8"/>
        <v>45748</v>
      </c>
      <c r="T21" s="11">
        <f t="shared" si="8"/>
        <v>46113</v>
      </c>
      <c r="U21" s="11">
        <f t="shared" si="8"/>
        <v>46478</v>
      </c>
      <c r="V21" s="11">
        <f t="shared" si="8"/>
        <v>46844</v>
      </c>
      <c r="W21" s="11">
        <f t="shared" si="8"/>
        <v>47209</v>
      </c>
    </row>
    <row r="23" spans="1:23">
      <c r="A23" s="85" t="s">
        <v>863</v>
      </c>
      <c r="B23" s="85"/>
      <c r="C23" s="84"/>
      <c r="D23" s="83"/>
      <c r="E23" s="82"/>
      <c r="F23" s="82"/>
      <c r="G23" s="82"/>
      <c r="H23" s="82"/>
      <c r="I23" s="82"/>
      <c r="J23" s="82"/>
      <c r="K23" s="82"/>
      <c r="L23" s="82"/>
      <c r="M23" s="82"/>
      <c r="N23" s="82"/>
      <c r="O23" s="82"/>
      <c r="P23" s="82"/>
      <c r="Q23" s="82"/>
      <c r="R23" s="82"/>
      <c r="S23" s="82"/>
      <c r="T23" s="82"/>
      <c r="U23" s="82"/>
      <c r="V23" s="82"/>
      <c r="W23" s="82"/>
    </row>
    <row r="24" spans="1:23">
      <c r="B24" s="10" t="s">
        <v>863</v>
      </c>
    </row>
    <row r="25" spans="1:23">
      <c r="A25" s="38"/>
      <c r="B25" s="38"/>
      <c r="C25" s="44"/>
      <c r="D25" s="48"/>
      <c r="E25" s="63" t="str">
        <f>InpS!E12</f>
        <v>Forecast start date</v>
      </c>
      <c r="F25" s="92">
        <f>InpS!F12</f>
        <v>45748</v>
      </c>
      <c r="G25" s="88" t="str">
        <f>InpS!G12</f>
        <v>date</v>
      </c>
    </row>
    <row r="26" spans="1:23">
      <c r="E26" s="11" t="str">
        <f>E10</f>
        <v>Model period start</v>
      </c>
      <c r="F26" s="11">
        <f t="shared" ref="F26:W26" si="9">F10</f>
        <v>0</v>
      </c>
      <c r="G26" s="11" t="str">
        <f t="shared" si="9"/>
        <v>date</v>
      </c>
      <c r="H26" s="11">
        <f t="shared" si="9"/>
        <v>0</v>
      </c>
      <c r="I26" s="11">
        <f t="shared" si="9"/>
        <v>0</v>
      </c>
      <c r="J26" s="11">
        <f t="shared" si="9"/>
        <v>42461</v>
      </c>
      <c r="K26" s="11">
        <f t="shared" si="9"/>
        <v>42826</v>
      </c>
      <c r="L26" s="11">
        <f t="shared" si="9"/>
        <v>43191</v>
      </c>
      <c r="M26" s="11">
        <f t="shared" si="9"/>
        <v>43556</v>
      </c>
      <c r="N26" s="11">
        <f t="shared" si="9"/>
        <v>43922</v>
      </c>
      <c r="O26" s="11">
        <f t="shared" si="9"/>
        <v>44287</v>
      </c>
      <c r="P26" s="11">
        <f t="shared" si="9"/>
        <v>44652</v>
      </c>
      <c r="Q26" s="11">
        <f t="shared" si="9"/>
        <v>45017</v>
      </c>
      <c r="R26" s="11">
        <f t="shared" si="9"/>
        <v>45383</v>
      </c>
      <c r="S26" s="11">
        <f t="shared" si="9"/>
        <v>45748</v>
      </c>
      <c r="T26" s="11">
        <f t="shared" si="9"/>
        <v>46113</v>
      </c>
      <c r="U26" s="11">
        <f t="shared" si="9"/>
        <v>46478</v>
      </c>
      <c r="V26" s="11">
        <f t="shared" si="9"/>
        <v>46844</v>
      </c>
      <c r="W26" s="11">
        <f t="shared" si="9"/>
        <v>47209</v>
      </c>
    </row>
    <row r="27" spans="1:23">
      <c r="E27" s="11" t="str">
        <f>E12</f>
        <v>Model period end</v>
      </c>
      <c r="F27" s="11">
        <f t="shared" ref="F27:W27" si="10">F12</f>
        <v>0</v>
      </c>
      <c r="G27" s="11" t="str">
        <f t="shared" si="10"/>
        <v>date</v>
      </c>
      <c r="H27" s="11">
        <f t="shared" si="10"/>
        <v>0</v>
      </c>
      <c r="I27" s="11">
        <f t="shared" si="10"/>
        <v>0</v>
      </c>
      <c r="J27" s="11">
        <f t="shared" si="10"/>
        <v>42825</v>
      </c>
      <c r="K27" s="11">
        <f t="shared" si="10"/>
        <v>43190</v>
      </c>
      <c r="L27" s="11">
        <f t="shared" si="10"/>
        <v>43555</v>
      </c>
      <c r="M27" s="11">
        <f t="shared" si="10"/>
        <v>43921</v>
      </c>
      <c r="N27" s="11">
        <f t="shared" si="10"/>
        <v>44286</v>
      </c>
      <c r="O27" s="11">
        <f t="shared" si="10"/>
        <v>44651</v>
      </c>
      <c r="P27" s="11">
        <f t="shared" si="10"/>
        <v>45016</v>
      </c>
      <c r="Q27" s="11">
        <f t="shared" si="10"/>
        <v>45382</v>
      </c>
      <c r="R27" s="11">
        <f t="shared" si="10"/>
        <v>45747</v>
      </c>
      <c r="S27" s="11">
        <f t="shared" si="10"/>
        <v>46112</v>
      </c>
      <c r="T27" s="11">
        <f t="shared" si="10"/>
        <v>46477</v>
      </c>
      <c r="U27" s="11">
        <f t="shared" si="10"/>
        <v>46843</v>
      </c>
      <c r="V27" s="11">
        <f t="shared" si="10"/>
        <v>47208</v>
      </c>
      <c r="W27" s="11">
        <f t="shared" si="10"/>
        <v>47573</v>
      </c>
    </row>
    <row r="28" spans="1:23">
      <c r="A28" s="39"/>
      <c r="B28" s="39"/>
      <c r="C28" s="53"/>
      <c r="D28" s="45"/>
      <c r="E28" s="72" t="s">
        <v>863</v>
      </c>
      <c r="F28" s="72"/>
      <c r="G28" s="93" t="s">
        <v>864</v>
      </c>
      <c r="H28" s="93">
        <f xml:space="preserve"> SUM( J28:W28 )</f>
        <v>1</v>
      </c>
      <c r="I28" s="93"/>
      <c r="J28" s="94">
        <f xml:space="preserve">  IF( AND( $F25 &gt;= J26, $F25 &lt;= J27 ), 1, 0 )</f>
        <v>0</v>
      </c>
      <c r="K28" s="94">
        <f t="shared" ref="K28:W28" si="11" xml:space="preserve">  IF( AND( $F25 &gt;= K26, $F25 &lt;= K27 ), 1, 0 )</f>
        <v>0</v>
      </c>
      <c r="L28" s="94">
        <f t="shared" si="11"/>
        <v>0</v>
      </c>
      <c r="M28" s="94">
        <f t="shared" si="11"/>
        <v>0</v>
      </c>
      <c r="N28" s="94">
        <f t="shared" si="11"/>
        <v>0</v>
      </c>
      <c r="O28" s="94">
        <f t="shared" si="11"/>
        <v>0</v>
      </c>
      <c r="P28" s="94">
        <f t="shared" si="11"/>
        <v>0</v>
      </c>
      <c r="Q28" s="94">
        <f t="shared" si="11"/>
        <v>0</v>
      </c>
      <c r="R28" s="94">
        <f t="shared" si="11"/>
        <v>0</v>
      </c>
      <c r="S28" s="94">
        <f t="shared" si="11"/>
        <v>1</v>
      </c>
      <c r="T28" s="94">
        <f t="shared" si="11"/>
        <v>0</v>
      </c>
      <c r="U28" s="94">
        <f t="shared" si="11"/>
        <v>0</v>
      </c>
      <c r="V28" s="94">
        <f t="shared" si="11"/>
        <v>0</v>
      </c>
      <c r="W28" s="94">
        <f t="shared" si="11"/>
        <v>0</v>
      </c>
    </row>
    <row r="29" spans="1:23">
      <c r="A29" s="39"/>
      <c r="B29" s="39"/>
      <c r="C29" s="53"/>
      <c r="D29" s="45"/>
      <c r="E29" s="72"/>
      <c r="F29" s="72"/>
      <c r="G29" s="93"/>
      <c r="H29" s="93"/>
      <c r="I29" s="93"/>
      <c r="J29" s="94"/>
      <c r="K29" s="94"/>
      <c r="L29" s="94"/>
      <c r="M29" s="94"/>
      <c r="N29" s="94"/>
      <c r="O29" s="94"/>
      <c r="P29" s="94"/>
      <c r="Q29" s="94"/>
      <c r="R29" s="94"/>
      <c r="S29" s="94"/>
      <c r="T29" s="94"/>
      <c r="U29" s="94"/>
      <c r="V29" s="94"/>
      <c r="W29" s="94"/>
    </row>
    <row r="30" spans="1:23">
      <c r="A30" s="85" t="s">
        <v>865</v>
      </c>
      <c r="B30" s="85"/>
      <c r="C30" s="84"/>
      <c r="D30" s="83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2"/>
      <c r="W30" s="82"/>
    </row>
    <row r="31" spans="1:23">
      <c r="B31" s="10" t="s">
        <v>865</v>
      </c>
    </row>
    <row r="32" spans="1:23">
      <c r="E32" s="11" t="str">
        <f>E12</f>
        <v>Model period end</v>
      </c>
      <c r="F32" s="11">
        <f t="shared" ref="F32:W32" si="12">F12</f>
        <v>0</v>
      </c>
      <c r="G32" s="11" t="str">
        <f t="shared" si="12"/>
        <v>date</v>
      </c>
      <c r="H32" s="11">
        <f t="shared" si="12"/>
        <v>0</v>
      </c>
      <c r="I32" s="11">
        <f t="shared" si="12"/>
        <v>0</v>
      </c>
      <c r="J32" s="11">
        <f t="shared" si="12"/>
        <v>42825</v>
      </c>
      <c r="K32" s="11">
        <f t="shared" si="12"/>
        <v>43190</v>
      </c>
      <c r="L32" s="11">
        <f t="shared" si="12"/>
        <v>43555</v>
      </c>
      <c r="M32" s="11">
        <f t="shared" si="12"/>
        <v>43921</v>
      </c>
      <c r="N32" s="11">
        <f t="shared" si="12"/>
        <v>44286</v>
      </c>
      <c r="O32" s="11">
        <f t="shared" si="12"/>
        <v>44651</v>
      </c>
      <c r="P32" s="11">
        <f t="shared" si="12"/>
        <v>45016</v>
      </c>
      <c r="Q32" s="11">
        <f t="shared" si="12"/>
        <v>45382</v>
      </c>
      <c r="R32" s="11">
        <f t="shared" si="12"/>
        <v>45747</v>
      </c>
      <c r="S32" s="11">
        <f t="shared" si="12"/>
        <v>46112</v>
      </c>
      <c r="T32" s="11">
        <f t="shared" si="12"/>
        <v>46477</v>
      </c>
      <c r="U32" s="11">
        <f t="shared" si="12"/>
        <v>46843</v>
      </c>
      <c r="V32" s="11">
        <f t="shared" si="12"/>
        <v>47208</v>
      </c>
      <c r="W32" s="11">
        <f t="shared" si="12"/>
        <v>47573</v>
      </c>
    </row>
    <row r="33" spans="1:23">
      <c r="A33" s="38"/>
      <c r="B33" s="38"/>
      <c r="C33" s="44"/>
      <c r="D33" s="48"/>
      <c r="E33" s="63" t="str">
        <f>InpS!E12</f>
        <v>Forecast start date</v>
      </c>
      <c r="F33" s="92">
        <f>InpS!F12</f>
        <v>45748</v>
      </c>
      <c r="G33" s="88" t="str">
        <f>InpS!G12</f>
        <v>date</v>
      </c>
    </row>
    <row r="34" spans="1:23">
      <c r="E34" s="11" t="str">
        <f t="shared" ref="E34:W34" si="13">E21</f>
        <v>Model period start</v>
      </c>
      <c r="F34" s="11">
        <f t="shared" si="13"/>
        <v>0</v>
      </c>
      <c r="G34" s="11" t="str">
        <f t="shared" si="13"/>
        <v>date</v>
      </c>
      <c r="H34" s="11">
        <f t="shared" si="13"/>
        <v>0</v>
      </c>
      <c r="I34" s="11">
        <f t="shared" si="13"/>
        <v>0</v>
      </c>
      <c r="J34" s="11">
        <f t="shared" si="13"/>
        <v>42461</v>
      </c>
      <c r="K34" s="11">
        <f t="shared" si="13"/>
        <v>42826</v>
      </c>
      <c r="L34" s="11">
        <f t="shared" si="13"/>
        <v>43191</v>
      </c>
      <c r="M34" s="11">
        <f t="shared" si="13"/>
        <v>43556</v>
      </c>
      <c r="N34" s="11">
        <f t="shared" si="13"/>
        <v>43922</v>
      </c>
      <c r="O34" s="11">
        <f t="shared" si="13"/>
        <v>44287</v>
      </c>
      <c r="P34" s="11">
        <f t="shared" si="13"/>
        <v>44652</v>
      </c>
      <c r="Q34" s="11">
        <f t="shared" si="13"/>
        <v>45017</v>
      </c>
      <c r="R34" s="11">
        <f t="shared" si="13"/>
        <v>45383</v>
      </c>
      <c r="S34" s="11">
        <f t="shared" si="13"/>
        <v>45748</v>
      </c>
      <c r="T34" s="11">
        <f t="shared" si="13"/>
        <v>46113</v>
      </c>
      <c r="U34" s="11">
        <f t="shared" si="13"/>
        <v>46478</v>
      </c>
      <c r="V34" s="11">
        <f t="shared" si="13"/>
        <v>46844</v>
      </c>
      <c r="W34" s="11">
        <f t="shared" si="13"/>
        <v>47209</v>
      </c>
    </row>
    <row r="35" spans="1:23">
      <c r="E35" s="63" t="str">
        <f>InpS!E13</f>
        <v>End of AMP period flag date</v>
      </c>
      <c r="F35" s="92">
        <f>InpS!F13</f>
        <v>47573</v>
      </c>
      <c r="G35" s="88" t="str">
        <f>InpS!G13</f>
        <v>date</v>
      </c>
    </row>
    <row r="36" spans="1:23" s="101" customFormat="1">
      <c r="A36" s="98"/>
      <c r="B36" s="98"/>
      <c r="C36" s="99"/>
      <c r="D36" s="121"/>
      <c r="E36" s="101" t="s">
        <v>865</v>
      </c>
      <c r="G36" s="101" t="s">
        <v>864</v>
      </c>
      <c r="H36" s="122">
        <f xml:space="preserve"> SUM( J36:W36 )</f>
        <v>5</v>
      </c>
      <c r="J36" s="122">
        <f xml:space="preserve">  IF( AND( J32 &gt;= $F33, J34 &lt;= $F35 ), 1, 0 )</f>
        <v>0</v>
      </c>
      <c r="K36" s="122">
        <f t="shared" ref="K36:W36" si="14" xml:space="preserve">  IF( AND( K32 &gt;= $F33, K34 &lt;= $F35 ), 1, 0 )</f>
        <v>0</v>
      </c>
      <c r="L36" s="122">
        <f t="shared" si="14"/>
        <v>0</v>
      </c>
      <c r="M36" s="122">
        <f t="shared" si="14"/>
        <v>0</v>
      </c>
      <c r="N36" s="122">
        <f t="shared" si="14"/>
        <v>0</v>
      </c>
      <c r="O36" s="122">
        <f t="shared" si="14"/>
        <v>0</v>
      </c>
      <c r="P36" s="122">
        <f t="shared" si="14"/>
        <v>0</v>
      </c>
      <c r="Q36" s="122">
        <f t="shared" si="14"/>
        <v>0</v>
      </c>
      <c r="R36" s="122">
        <f t="shared" si="14"/>
        <v>0</v>
      </c>
      <c r="S36" s="122">
        <f t="shared" si="14"/>
        <v>1</v>
      </c>
      <c r="T36" s="122">
        <f t="shared" si="14"/>
        <v>1</v>
      </c>
      <c r="U36" s="122">
        <f t="shared" si="14"/>
        <v>1</v>
      </c>
      <c r="V36" s="122">
        <f t="shared" si="14"/>
        <v>1</v>
      </c>
      <c r="W36" s="122">
        <f t="shared" si="14"/>
        <v>1</v>
      </c>
    </row>
    <row r="37" spans="1:23">
      <c r="A37" s="39"/>
      <c r="B37" s="39"/>
      <c r="C37" s="53"/>
      <c r="D37" s="45"/>
      <c r="E37" s="72"/>
      <c r="F37" s="72"/>
      <c r="G37" s="93"/>
      <c r="H37" s="93"/>
      <c r="I37" s="93"/>
      <c r="J37" s="94"/>
      <c r="K37" s="94"/>
      <c r="L37" s="94"/>
      <c r="M37" s="94"/>
      <c r="N37" s="94"/>
      <c r="O37" s="94"/>
      <c r="P37" s="94"/>
      <c r="Q37" s="94"/>
      <c r="R37" s="94"/>
      <c r="S37" s="94"/>
      <c r="T37" s="94"/>
      <c r="U37" s="94"/>
      <c r="V37" s="94"/>
      <c r="W37" s="94"/>
    </row>
    <row r="38" spans="1:23">
      <c r="B38" s="10" t="s">
        <v>699</v>
      </c>
    </row>
    <row r="39" spans="1:23">
      <c r="E39" s="16" t="str">
        <f>E36</f>
        <v>AMP period flag</v>
      </c>
      <c r="F39" s="16">
        <f t="shared" ref="F39:W39" si="15">F36</f>
        <v>0</v>
      </c>
      <c r="G39" s="16" t="str">
        <f t="shared" si="15"/>
        <v>flag</v>
      </c>
      <c r="H39" s="16">
        <f t="shared" si="15"/>
        <v>5</v>
      </c>
      <c r="I39" s="16">
        <f t="shared" si="15"/>
        <v>0</v>
      </c>
      <c r="J39" s="16">
        <f t="shared" si="15"/>
        <v>0</v>
      </c>
      <c r="K39" s="16">
        <f t="shared" si="15"/>
        <v>0</v>
      </c>
      <c r="L39" s="16">
        <f t="shared" si="15"/>
        <v>0</v>
      </c>
      <c r="M39" s="16">
        <f t="shared" si="15"/>
        <v>0</v>
      </c>
      <c r="N39" s="16">
        <f t="shared" si="15"/>
        <v>0</v>
      </c>
      <c r="O39" s="16">
        <f t="shared" si="15"/>
        <v>0</v>
      </c>
      <c r="P39" s="16">
        <f t="shared" si="15"/>
        <v>0</v>
      </c>
      <c r="Q39" s="16">
        <f t="shared" si="15"/>
        <v>0</v>
      </c>
      <c r="R39" s="16">
        <f t="shared" si="15"/>
        <v>0</v>
      </c>
      <c r="S39" s="16">
        <f t="shared" si="15"/>
        <v>1</v>
      </c>
      <c r="T39" s="16">
        <f t="shared" si="15"/>
        <v>1</v>
      </c>
      <c r="U39" s="16">
        <f t="shared" si="15"/>
        <v>1</v>
      </c>
      <c r="V39" s="16">
        <f t="shared" si="15"/>
        <v>1</v>
      </c>
      <c r="W39" s="16">
        <f t="shared" si="15"/>
        <v>1</v>
      </c>
    </row>
    <row r="40" spans="1:23" s="101" customFormat="1">
      <c r="A40" s="98"/>
      <c r="B40" s="98"/>
      <c r="C40" s="99"/>
      <c r="D40" s="121"/>
      <c r="E40" s="101" t="s">
        <v>699</v>
      </c>
      <c r="G40" s="101" t="s">
        <v>866</v>
      </c>
      <c r="H40" s="122">
        <f xml:space="preserve"> SUM( J40:AH40 )</f>
        <v>0</v>
      </c>
      <c r="J40" s="122" t="str">
        <f t="shared" ref="J40:W40" si="16" xml:space="preserve">  IF( J39 = 1, "PR24", "" )</f>
        <v/>
      </c>
      <c r="K40" s="122" t="str">
        <f t="shared" si="16"/>
        <v/>
      </c>
      <c r="L40" s="122" t="str">
        <f t="shared" si="16"/>
        <v/>
      </c>
      <c r="M40" s="122" t="str">
        <f t="shared" si="16"/>
        <v/>
      </c>
      <c r="N40" s="122" t="str">
        <f t="shared" si="16"/>
        <v/>
      </c>
      <c r="O40" s="122" t="str">
        <f t="shared" si="16"/>
        <v/>
      </c>
      <c r="P40" s="122" t="str">
        <f t="shared" si="16"/>
        <v/>
      </c>
      <c r="Q40" s="122" t="str">
        <f t="shared" si="16"/>
        <v/>
      </c>
      <c r="R40" s="122" t="str">
        <f t="shared" si="16"/>
        <v/>
      </c>
      <c r="S40" s="122" t="str">
        <f t="shared" si="16"/>
        <v>PR24</v>
      </c>
      <c r="T40" s="122" t="str">
        <f t="shared" si="16"/>
        <v>PR24</v>
      </c>
      <c r="U40" s="122" t="str">
        <f t="shared" si="16"/>
        <v>PR24</v>
      </c>
      <c r="V40" s="122" t="str">
        <f t="shared" si="16"/>
        <v>PR24</v>
      </c>
      <c r="W40" s="122" t="str">
        <f t="shared" si="16"/>
        <v>PR24</v>
      </c>
    </row>
    <row r="41" spans="1:23">
      <c r="A41" s="39"/>
      <c r="B41" s="39"/>
      <c r="C41" s="53"/>
      <c r="D41" s="45"/>
      <c r="E41" s="72"/>
      <c r="F41" s="72"/>
      <c r="G41" s="93"/>
      <c r="H41" s="93"/>
      <c r="I41" s="93"/>
      <c r="J41" s="94"/>
      <c r="K41" s="94"/>
      <c r="L41" s="94"/>
      <c r="M41" s="94"/>
      <c r="N41" s="94"/>
      <c r="O41" s="94"/>
      <c r="P41" s="94"/>
      <c r="Q41" s="94"/>
      <c r="R41" s="94"/>
      <c r="S41" s="94"/>
      <c r="T41" s="94"/>
      <c r="U41" s="94"/>
      <c r="V41" s="94"/>
      <c r="W41" s="94"/>
    </row>
    <row r="42" spans="1:23">
      <c r="B42" s="10" t="s">
        <v>867</v>
      </c>
    </row>
    <row r="43" spans="1:23">
      <c r="E43" s="17" t="str">
        <f t="shared" ref="E43:W43" si="17" xml:space="preserve">  E$15</f>
        <v>Period number</v>
      </c>
      <c r="F43" s="17">
        <f t="shared" si="17"/>
        <v>0</v>
      </c>
      <c r="G43" s="17" t="str">
        <f t="shared" si="17"/>
        <v>Counter</v>
      </c>
      <c r="H43" s="17">
        <f t="shared" si="17"/>
        <v>0</v>
      </c>
      <c r="I43" s="17">
        <f t="shared" si="17"/>
        <v>0</v>
      </c>
      <c r="J43" s="17">
        <f t="shared" si="17"/>
        <v>1</v>
      </c>
      <c r="K43" s="17">
        <f t="shared" si="17"/>
        <v>2</v>
      </c>
      <c r="L43" s="17">
        <f t="shared" si="17"/>
        <v>3</v>
      </c>
      <c r="M43" s="17">
        <f t="shared" si="17"/>
        <v>4</v>
      </c>
      <c r="N43" s="17">
        <f t="shared" si="17"/>
        <v>5</v>
      </c>
      <c r="O43" s="17">
        <f t="shared" si="17"/>
        <v>6</v>
      </c>
      <c r="P43" s="17">
        <f t="shared" si="17"/>
        <v>7</v>
      </c>
      <c r="Q43" s="17">
        <f t="shared" si="17"/>
        <v>8</v>
      </c>
      <c r="R43" s="17">
        <f t="shared" si="17"/>
        <v>9</v>
      </c>
      <c r="S43" s="17">
        <f t="shared" si="17"/>
        <v>10</v>
      </c>
      <c r="T43" s="17">
        <f t="shared" si="17"/>
        <v>11</v>
      </c>
      <c r="U43" s="17">
        <f t="shared" si="17"/>
        <v>12</v>
      </c>
      <c r="V43" s="17">
        <f t="shared" si="17"/>
        <v>13</v>
      </c>
      <c r="W43" s="17">
        <f t="shared" si="17"/>
        <v>14</v>
      </c>
    </row>
    <row r="44" spans="1:23">
      <c r="A44" s="38"/>
      <c r="B44" s="38"/>
      <c r="C44" s="44"/>
      <c r="D44" s="48"/>
      <c r="E44" s="63" t="str">
        <f xml:space="preserve">  InpS!E$9</f>
        <v>Start date</v>
      </c>
      <c r="F44" s="92">
        <f xml:space="preserve">  InpS!F$9</f>
        <v>42461</v>
      </c>
      <c r="G44" s="88" t="str">
        <f xml:space="preserve">  InpS!G$9</f>
        <v>date</v>
      </c>
    </row>
    <row r="45" spans="1:23" s="101" customFormat="1">
      <c r="A45" s="98"/>
      <c r="B45" s="98"/>
      <c r="C45" s="99"/>
      <c r="D45" s="121"/>
      <c r="E45" s="101" t="s">
        <v>700</v>
      </c>
      <c r="F45" s="123"/>
      <c r="G45" s="123" t="s">
        <v>747</v>
      </c>
      <c r="H45" s="123"/>
      <c r="I45" s="123"/>
      <c r="J45" s="123">
        <f xml:space="preserve">  IF( J43 &lt;&gt;0, YEAR( $F44) + J43 )</f>
        <v>2017</v>
      </c>
      <c r="K45" s="123">
        <f t="shared" ref="K45:W45" si="18" xml:space="preserve">  IF( K43 &lt;&gt;0, YEAR( $F44) + K43 )</f>
        <v>2018</v>
      </c>
      <c r="L45" s="123">
        <f t="shared" si="18"/>
        <v>2019</v>
      </c>
      <c r="M45" s="123">
        <f t="shared" si="18"/>
        <v>2020</v>
      </c>
      <c r="N45" s="123">
        <f t="shared" si="18"/>
        <v>2021</v>
      </c>
      <c r="O45" s="123">
        <f t="shared" si="18"/>
        <v>2022</v>
      </c>
      <c r="P45" s="123">
        <f t="shared" si="18"/>
        <v>2023</v>
      </c>
      <c r="Q45" s="123">
        <f t="shared" si="18"/>
        <v>2024</v>
      </c>
      <c r="R45" s="123">
        <f t="shared" si="18"/>
        <v>2025</v>
      </c>
      <c r="S45" s="123">
        <f t="shared" si="18"/>
        <v>2026</v>
      </c>
      <c r="T45" s="123">
        <f t="shared" si="18"/>
        <v>2027</v>
      </c>
      <c r="U45" s="123">
        <f t="shared" si="18"/>
        <v>2028</v>
      </c>
      <c r="V45" s="123">
        <f t="shared" si="18"/>
        <v>2029</v>
      </c>
      <c r="W45" s="123">
        <f t="shared" si="18"/>
        <v>2030</v>
      </c>
    </row>
    <row r="47" spans="1:23">
      <c r="B47" s="10" t="s">
        <v>868</v>
      </c>
    </row>
    <row r="48" spans="1:23">
      <c r="E48" s="17" t="str">
        <f xml:space="preserve"> E$45</f>
        <v>Contract year (year ending March)</v>
      </c>
      <c r="F48" s="17">
        <f t="shared" ref="F48:W48" si="19" xml:space="preserve"> F$45</f>
        <v>0</v>
      </c>
      <c r="G48" s="17" t="str">
        <f t="shared" si="19"/>
        <v>Year #</v>
      </c>
      <c r="H48" s="17">
        <f t="shared" si="19"/>
        <v>0</v>
      </c>
      <c r="I48" s="17">
        <f t="shared" si="19"/>
        <v>0</v>
      </c>
      <c r="J48" s="17">
        <f t="shared" si="19"/>
        <v>2017</v>
      </c>
      <c r="K48" s="17">
        <f t="shared" si="19"/>
        <v>2018</v>
      </c>
      <c r="L48" s="17">
        <f t="shared" si="19"/>
        <v>2019</v>
      </c>
      <c r="M48" s="17">
        <f t="shared" si="19"/>
        <v>2020</v>
      </c>
      <c r="N48" s="17">
        <f t="shared" si="19"/>
        <v>2021</v>
      </c>
      <c r="O48" s="17">
        <f t="shared" si="19"/>
        <v>2022</v>
      </c>
      <c r="P48" s="17">
        <f t="shared" si="19"/>
        <v>2023</v>
      </c>
      <c r="Q48" s="17">
        <f t="shared" si="19"/>
        <v>2024</v>
      </c>
      <c r="R48" s="17">
        <f t="shared" si="19"/>
        <v>2025</v>
      </c>
      <c r="S48" s="17">
        <f t="shared" si="19"/>
        <v>2026</v>
      </c>
      <c r="T48" s="17">
        <f t="shared" si="19"/>
        <v>2027</v>
      </c>
      <c r="U48" s="17">
        <f t="shared" si="19"/>
        <v>2028</v>
      </c>
      <c r="V48" s="17">
        <f t="shared" si="19"/>
        <v>2029</v>
      </c>
      <c r="W48" s="17">
        <f t="shared" si="19"/>
        <v>2030</v>
      </c>
    </row>
    <row r="49" spans="1:23">
      <c r="A49" s="38"/>
      <c r="B49" s="38"/>
      <c r="C49" s="44"/>
      <c r="D49" s="48"/>
      <c r="E49" s="63" t="str">
        <f xml:space="preserve"> InpS!E$54</f>
        <v>Year reference for FYE end price</v>
      </c>
      <c r="F49" s="63">
        <f xml:space="preserve"> InpS!F$54</f>
        <v>2025</v>
      </c>
      <c r="G49" s="63" t="str">
        <f xml:space="preserve"> InpS!G$54</f>
        <v>Year #</v>
      </c>
    </row>
    <row r="50" spans="1:23" s="101" customFormat="1">
      <c r="A50" s="98"/>
      <c r="B50" s="98"/>
      <c r="C50" s="99"/>
      <c r="D50" s="121"/>
      <c r="E50" s="101" t="s">
        <v>869</v>
      </c>
      <c r="F50" s="123"/>
      <c r="G50" s="123" t="s">
        <v>864</v>
      </c>
      <c r="H50" s="122">
        <f xml:space="preserve"> SUM( J50:W50 )</f>
        <v>9</v>
      </c>
      <c r="I50" s="123"/>
      <c r="J50" s="123">
        <f xml:space="preserve"> IF( J$48 &gt; $F$49, 0, 1)</f>
        <v>1</v>
      </c>
      <c r="K50" s="123">
        <f t="shared" ref="K50:W50" si="20" xml:space="preserve"> IF( K$48 &gt; $F$49, 0, 1)</f>
        <v>1</v>
      </c>
      <c r="L50" s="123">
        <f t="shared" si="20"/>
        <v>1</v>
      </c>
      <c r="M50" s="123">
        <f t="shared" si="20"/>
        <v>1</v>
      </c>
      <c r="N50" s="123">
        <f t="shared" si="20"/>
        <v>1</v>
      </c>
      <c r="O50" s="123">
        <f t="shared" si="20"/>
        <v>1</v>
      </c>
      <c r="P50" s="123">
        <f t="shared" si="20"/>
        <v>1</v>
      </c>
      <c r="Q50" s="123">
        <f t="shared" si="20"/>
        <v>1</v>
      </c>
      <c r="R50" s="123">
        <f t="shared" si="20"/>
        <v>1</v>
      </c>
      <c r="S50" s="123">
        <f t="shared" si="20"/>
        <v>0</v>
      </c>
      <c r="T50" s="123">
        <f t="shared" si="20"/>
        <v>0</v>
      </c>
      <c r="U50" s="123">
        <f t="shared" si="20"/>
        <v>0</v>
      </c>
      <c r="V50" s="123">
        <f t="shared" si="20"/>
        <v>0</v>
      </c>
      <c r="W50" s="123">
        <f t="shared" si="20"/>
        <v>0</v>
      </c>
    </row>
    <row r="52" spans="1:23">
      <c r="B52" s="10" t="s">
        <v>92</v>
      </c>
    </row>
  </sheetData>
  <conditionalFormatting sqref="F2">
    <cfRule type="cellIs" dxfId="78" priority="1" stopIfTrue="1" operator="notEqual">
      <formula>0</formula>
    </cfRule>
    <cfRule type="cellIs" dxfId="77" priority="2" stopIfTrue="1" operator="equal">
      <formula>""</formula>
    </cfRule>
  </conditionalFormatting>
  <conditionalFormatting sqref="J3:AAE3">
    <cfRule type="cellIs" dxfId="76" priority="5" operator="equal">
      <formula>"PPA ext."</formula>
    </cfRule>
    <cfRule type="cellIs" dxfId="75" priority="6" operator="equal">
      <formula>"Delay"</formula>
    </cfRule>
    <cfRule type="cellIs" dxfId="74" priority="7" operator="equal">
      <formula>"Fin Close"</formula>
    </cfRule>
    <cfRule type="cellIs" dxfId="73" priority="8" stopIfTrue="1" operator="equal">
      <formula>"Construction"</formula>
    </cfRule>
    <cfRule type="cellIs" dxfId="72" priority="9" stopIfTrue="1" operator="equal">
      <formula>"Operations"</formula>
    </cfRule>
  </conditionalFormatting>
  <pageMargins left="0.70866141732283472" right="0.70866141732283472" top="0.74803149606299213" bottom="0.74803149606299213" header="0.31496062992125984" footer="0.31496062992125984"/>
  <pageSetup paperSize="8" scale="99" fitToHeight="0" orientation="landscape" r:id="rId1"/>
  <headerFooter>
    <oddHeader>&amp;L&amp;F&amp;C&amp;A</oddHeader>
    <oddFooter>&amp;LPrinted on &amp;D at &amp;T&amp;CPage &amp;P of &amp;N&amp;ROfwat</oddFooter>
  </headerFooter>
  <colBreaks count="10" manualBreakCount="10">
    <brk id="25" max="1048575" man="1"/>
    <brk id="36" max="1048575" man="1"/>
    <brk id="47" max="1048575" man="1"/>
    <brk id="58" max="1048575" man="1"/>
    <brk id="69" max="1048575" man="1"/>
    <brk id="80" max="1048575" man="1"/>
    <brk id="91" max="1048575" man="1"/>
    <brk id="102" max="1048575" man="1"/>
    <brk id="113" max="1048575" man="1"/>
    <brk id="124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3B267-5A26-4115-9522-535CAD83F6DB}">
  <sheetPr>
    <outlinePr summaryBelow="0" summaryRight="0"/>
    <pageSetUpPr fitToPage="1"/>
  </sheetPr>
  <dimension ref="A1:AAE312"/>
  <sheetViews>
    <sheetView showGridLines="0" defaultGridColor="0" colorId="22" zoomScale="80" zoomScaleNormal="80" workbookViewId="0">
      <pane xSplit="9" ySplit="5" topLeftCell="J6" activePane="bottomRight" state="frozen"/>
      <selection pane="bottomRight"/>
      <selection pane="bottomLeft" activeCell="A37" sqref="A37:XFD37"/>
      <selection pane="topRight" activeCell="A37" sqref="A37:XFD37"/>
    </sheetView>
  </sheetViews>
  <sheetFormatPr defaultColWidth="0" defaultRowHeight="13.15" zeroHeight="1" outlineLevelRow="1"/>
  <cols>
    <col min="1" max="2" width="1.5" style="10" customWidth="1"/>
    <col min="3" max="3" width="1.5" style="19" customWidth="1"/>
    <col min="4" max="4" width="1.5" style="31" customWidth="1"/>
    <col min="5" max="5" width="108.83203125" style="24" customWidth="1"/>
    <col min="6" max="6" width="12.5" style="24" customWidth="1"/>
    <col min="7" max="7" width="13.1640625" style="24" bestFit="1" customWidth="1"/>
    <col min="8" max="8" width="7" style="24" bestFit="1" customWidth="1"/>
    <col min="9" max="9" width="3.5" style="24" customWidth="1"/>
    <col min="10" max="23" width="11.83203125" style="24" bestFit="1" customWidth="1"/>
    <col min="24" max="708" width="15.1640625" style="24" hidden="1" customWidth="1"/>
    <col min="709" max="16384" width="15.1640625" style="24" hidden="1"/>
  </cols>
  <sheetData>
    <row r="1" spans="1:707" s="15" customFormat="1" ht="30.75">
      <c r="A1" s="1" t="e">
        <f ca="1" xml:space="preserve"> RIGHT(CELL("filename", A1), LEN(CELL("filename", A1)) - SEARCH("]", CELL("filename", A1)))</f>
        <v>#VALUE!</v>
      </c>
      <c r="B1" s="1"/>
    </row>
    <row r="2" spans="1:707" s="30" customFormat="1">
      <c r="A2" s="18"/>
      <c r="B2" s="18"/>
      <c r="C2" s="27"/>
      <c r="D2" s="25"/>
      <c r="E2" s="9" t="s">
        <v>697</v>
      </c>
      <c r="F2" s="29">
        <f ca="1">Checks!$F$19</f>
        <v>0</v>
      </c>
      <c r="G2" s="28" t="s">
        <v>698</v>
      </c>
      <c r="H2" s="9"/>
      <c r="I2" s="9"/>
      <c r="J2" s="5">
        <f xml:space="preserve"> Time!J$12</f>
        <v>42825</v>
      </c>
      <c r="K2" s="5">
        <f xml:space="preserve"> Time!K$12</f>
        <v>43190</v>
      </c>
      <c r="L2" s="5">
        <f xml:space="preserve"> Time!L$12</f>
        <v>43555</v>
      </c>
      <c r="M2" s="5">
        <f xml:space="preserve"> Time!M$12</f>
        <v>43921</v>
      </c>
      <c r="N2" s="5">
        <f xml:space="preserve"> Time!N$12</f>
        <v>44286</v>
      </c>
      <c r="O2" s="5">
        <f xml:space="preserve"> Time!O$12</f>
        <v>44651</v>
      </c>
      <c r="P2" s="5">
        <f xml:space="preserve"> Time!P$12</f>
        <v>45016</v>
      </c>
      <c r="Q2" s="5">
        <f xml:space="preserve"> Time!Q$12</f>
        <v>45382</v>
      </c>
      <c r="R2" s="5">
        <f xml:space="preserve"> Time!R$12</f>
        <v>45747</v>
      </c>
      <c r="S2" s="5">
        <f xml:space="preserve"> Time!S$12</f>
        <v>46112</v>
      </c>
      <c r="T2" s="5">
        <f xml:space="preserve"> Time!T$12</f>
        <v>46477</v>
      </c>
      <c r="U2" s="5">
        <f xml:space="preserve"> Time!U$12</f>
        <v>46843</v>
      </c>
      <c r="V2" s="5">
        <f xml:space="preserve"> Time!V$12</f>
        <v>47208</v>
      </c>
      <c r="W2" s="5">
        <f xml:space="preserve"> Time!W$12</f>
        <v>47573</v>
      </c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</row>
    <row r="3" spans="1:707" s="3" customFormat="1">
      <c r="A3" s="18"/>
      <c r="B3" s="18"/>
      <c r="C3" s="27"/>
      <c r="D3" s="25"/>
      <c r="E3" s="13" t="s">
        <v>699</v>
      </c>
      <c r="F3" s="9"/>
      <c r="G3" s="9"/>
      <c r="H3" s="9"/>
      <c r="I3" s="9"/>
      <c r="J3" s="2" t="str">
        <f>Time!J$40</f>
        <v/>
      </c>
      <c r="K3" s="2" t="str">
        <f>Time!K$40</f>
        <v/>
      </c>
      <c r="L3" s="2" t="str">
        <f>Time!L$40</f>
        <v/>
      </c>
      <c r="M3" s="2" t="str">
        <f>Time!M$40</f>
        <v/>
      </c>
      <c r="N3" s="2" t="str">
        <f>Time!N$40</f>
        <v/>
      </c>
      <c r="O3" s="2" t="str">
        <f>Time!O$40</f>
        <v/>
      </c>
      <c r="P3" s="2" t="str">
        <f>Time!P$40</f>
        <v/>
      </c>
      <c r="Q3" s="2" t="str">
        <f>Time!Q$40</f>
        <v/>
      </c>
      <c r="R3" s="2" t="str">
        <f>Time!R$40</f>
        <v/>
      </c>
      <c r="S3" s="2" t="str">
        <f>Time!S$40</f>
        <v>PR24</v>
      </c>
      <c r="T3" s="2" t="str">
        <f>Time!T$40</f>
        <v>PR24</v>
      </c>
      <c r="U3" s="2" t="str">
        <f>Time!U$40</f>
        <v>PR24</v>
      </c>
      <c r="V3" s="2" t="str">
        <f>Time!V$40</f>
        <v>PR24</v>
      </c>
      <c r="W3" s="2" t="str">
        <f>Time!W$40</f>
        <v>PR24</v>
      </c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</row>
    <row r="4" spans="1:707" s="7" customFormat="1">
      <c r="A4" s="18"/>
      <c r="B4" s="18"/>
      <c r="C4" s="27"/>
      <c r="D4" s="25"/>
      <c r="E4" s="9" t="s">
        <v>700</v>
      </c>
      <c r="F4" s="12"/>
      <c r="G4" s="9"/>
      <c r="H4" s="9"/>
      <c r="I4" s="9"/>
      <c r="J4" s="7">
        <f xml:space="preserve"> Time!J$45</f>
        <v>2017</v>
      </c>
      <c r="K4" s="7">
        <f xml:space="preserve"> Time!K$45</f>
        <v>2018</v>
      </c>
      <c r="L4" s="7">
        <f xml:space="preserve"> Time!L$45</f>
        <v>2019</v>
      </c>
      <c r="M4" s="7">
        <f xml:space="preserve"> Time!M$45</f>
        <v>2020</v>
      </c>
      <c r="N4" s="7">
        <f xml:space="preserve"> Time!N$45</f>
        <v>2021</v>
      </c>
      <c r="O4" s="7">
        <f xml:space="preserve"> Time!O$45</f>
        <v>2022</v>
      </c>
      <c r="P4" s="7">
        <f xml:space="preserve"> Time!P$45</f>
        <v>2023</v>
      </c>
      <c r="Q4" s="7">
        <f xml:space="preserve"> Time!Q$45</f>
        <v>2024</v>
      </c>
      <c r="R4" s="7">
        <f xml:space="preserve"> Time!R$45</f>
        <v>2025</v>
      </c>
      <c r="S4" s="7">
        <f xml:space="preserve"> Time!S$45</f>
        <v>2026</v>
      </c>
      <c r="T4" s="7">
        <f xml:space="preserve"> Time!T$45</f>
        <v>2027</v>
      </c>
      <c r="U4" s="7">
        <f xml:space="preserve"> Time!U$45</f>
        <v>2028</v>
      </c>
      <c r="V4" s="7">
        <f xml:space="preserve"> Time!V$45</f>
        <v>2029</v>
      </c>
      <c r="W4" s="7">
        <f xml:space="preserve"> Time!W$45</f>
        <v>2030</v>
      </c>
    </row>
    <row r="5" spans="1:707" s="3" customFormat="1">
      <c r="A5" s="18"/>
      <c r="B5" s="18"/>
      <c r="C5" s="27"/>
      <c r="D5" s="25"/>
      <c r="E5" s="9" t="s">
        <v>703</v>
      </c>
      <c r="F5" s="12" t="s">
        <v>597</v>
      </c>
      <c r="G5" s="12" t="s">
        <v>139</v>
      </c>
      <c r="H5" s="12" t="s">
        <v>704</v>
      </c>
      <c r="I5" s="9"/>
      <c r="J5" s="4">
        <f xml:space="preserve"> Time!J$15</f>
        <v>1</v>
      </c>
      <c r="K5" s="4">
        <f xml:space="preserve"> Time!K$15</f>
        <v>2</v>
      </c>
      <c r="L5" s="4">
        <f xml:space="preserve"> Time!L$15</f>
        <v>3</v>
      </c>
      <c r="M5" s="4">
        <f xml:space="preserve"> Time!M$15</f>
        <v>4</v>
      </c>
      <c r="N5" s="4">
        <f xml:space="preserve"> Time!N$15</f>
        <v>5</v>
      </c>
      <c r="O5" s="4">
        <f xml:space="preserve"> Time!O$15</f>
        <v>6</v>
      </c>
      <c r="P5" s="4">
        <f xml:space="preserve"> Time!P$15</f>
        <v>7</v>
      </c>
      <c r="Q5" s="4">
        <f xml:space="preserve"> Time!Q$15</f>
        <v>8</v>
      </c>
      <c r="R5" s="4">
        <f xml:space="preserve"> Time!R$15</f>
        <v>9</v>
      </c>
      <c r="S5" s="4">
        <f xml:space="preserve"> Time!S$15</f>
        <v>10</v>
      </c>
      <c r="T5" s="4">
        <f xml:space="preserve"> Time!T$15</f>
        <v>11</v>
      </c>
      <c r="U5" s="4">
        <f xml:space="preserve"> Time!U$15</f>
        <v>12</v>
      </c>
      <c r="V5" s="4">
        <f xml:space="preserve"> Time!V$15</f>
        <v>13</v>
      </c>
      <c r="W5" s="4">
        <f xml:space="preserve"> Time!W$15</f>
        <v>14</v>
      </c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</row>
    <row r="6" spans="1:707" s="26" customFormat="1">
      <c r="A6" s="10"/>
      <c r="B6" s="10"/>
      <c r="C6" s="19"/>
      <c r="F6" s="10"/>
      <c r="G6" s="10"/>
      <c r="H6" s="10"/>
    </row>
    <row r="7" spans="1:707">
      <c r="H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</row>
    <row r="8" spans="1:707" collapsed="1">
      <c r="A8" s="85" t="s">
        <v>870</v>
      </c>
      <c r="B8" s="85"/>
      <c r="C8" s="84"/>
      <c r="D8" s="83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</row>
    <row r="9" spans="1:707" hidden="1" outlineLevel="1">
      <c r="B9" s="10" t="s">
        <v>871</v>
      </c>
    </row>
    <row r="10" spans="1:707" hidden="1" outlineLevel="1">
      <c r="A10" s="38"/>
      <c r="B10" s="38"/>
      <c r="C10" s="44"/>
      <c r="D10" s="48"/>
      <c r="E10" s="63" t="str">
        <f xml:space="preserve"> InpS!E$20</f>
        <v>Consumer price index (including housing costs) - Consumer Price Index (with housing) for April</v>
      </c>
      <c r="F10" s="88">
        <f xml:space="preserve"> InpS!F$20</f>
        <v>0</v>
      </c>
      <c r="G10" s="88" t="str">
        <f xml:space="preserve"> InpS!G$20</f>
        <v>index</v>
      </c>
      <c r="H10" s="88">
        <f xml:space="preserve"> InpS!H$20</f>
        <v>0</v>
      </c>
      <c r="I10" s="88">
        <f xml:space="preserve"> InpS!I$20</f>
        <v>0</v>
      </c>
      <c r="J10" s="88">
        <f xml:space="preserve"> InpS!J$20</f>
        <v>100.6</v>
      </c>
      <c r="K10" s="88">
        <f xml:space="preserve"> InpS!K$20</f>
        <v>103.2</v>
      </c>
      <c r="L10" s="88">
        <f xml:space="preserve"> InpS!L$20</f>
        <v>105.5</v>
      </c>
      <c r="M10" s="88">
        <f xml:space="preserve"> InpS!M$20</f>
        <v>107.6</v>
      </c>
      <c r="N10" s="88">
        <f xml:space="preserve"> InpS!N$20</f>
        <v>108.6</v>
      </c>
      <c r="O10" s="88">
        <f xml:space="preserve"> InpS!O$20</f>
        <v>110.4</v>
      </c>
      <c r="P10" s="88">
        <f xml:space="preserve"> InpS!P$20</f>
        <v>119</v>
      </c>
      <c r="Q10" s="88">
        <f xml:space="preserve"> InpS!Q$20</f>
        <v>128.30000000000001</v>
      </c>
      <c r="R10" s="88">
        <f xml:space="preserve"> InpS!R$20</f>
        <v>132.19999999999999</v>
      </c>
      <c r="S10" s="88">
        <f xml:space="preserve"> InpS!S$20</f>
        <v>0</v>
      </c>
      <c r="T10" s="88">
        <f xml:space="preserve"> InpS!T$20</f>
        <v>0</v>
      </c>
      <c r="U10" s="88">
        <f xml:space="preserve"> InpS!U$20</f>
        <v>0</v>
      </c>
      <c r="V10" s="88">
        <f xml:space="preserve"> InpS!V$20</f>
        <v>0</v>
      </c>
      <c r="W10" s="88">
        <f xml:space="preserve"> InpS!W$20</f>
        <v>0</v>
      </c>
    </row>
    <row r="11" spans="1:707" hidden="1" outlineLevel="1">
      <c r="A11" s="38"/>
      <c r="B11" s="38"/>
      <c r="C11" s="44"/>
      <c r="D11" s="48"/>
      <c r="E11" s="63" t="str">
        <f xml:space="preserve"> InpS!E$19</f>
        <v>Year on year % change - CPI(H): Financial year average indices year on year %</v>
      </c>
      <c r="F11" s="89">
        <f xml:space="preserve"> InpS!F$19</f>
        <v>0</v>
      </c>
      <c r="G11" s="89" t="str">
        <f xml:space="preserve"> InpS!G$19</f>
        <v>%</v>
      </c>
      <c r="H11" s="89">
        <f xml:space="preserve"> InpS!H$19</f>
        <v>0</v>
      </c>
      <c r="I11" s="89">
        <f xml:space="preserve"> InpS!I$19</f>
        <v>0</v>
      </c>
      <c r="J11" s="89">
        <f xml:space="preserve"> InpS!J$19</f>
        <v>0</v>
      </c>
      <c r="K11" s="89">
        <f xml:space="preserve"> InpS!K$19</f>
        <v>0</v>
      </c>
      <c r="L11" s="89">
        <f xml:space="preserve"> InpS!L$19</f>
        <v>0</v>
      </c>
      <c r="M11" s="89">
        <f xml:space="preserve"> InpS!M$19</f>
        <v>0</v>
      </c>
      <c r="N11" s="89">
        <f xml:space="preserve"> InpS!N$19</f>
        <v>0</v>
      </c>
      <c r="O11" s="89">
        <f xml:space="preserve"> InpS!O$19</f>
        <v>0</v>
      </c>
      <c r="P11" s="89">
        <f xml:space="preserve"> InpS!P$19</f>
        <v>0</v>
      </c>
      <c r="Q11" s="89">
        <f xml:space="preserve"> InpS!Q$19</f>
        <v>0</v>
      </c>
      <c r="R11" s="89">
        <f xml:space="preserve"> InpS!R$19</f>
        <v>0</v>
      </c>
      <c r="S11" s="89">
        <f xml:space="preserve"> InpS!S$19</f>
        <v>0</v>
      </c>
      <c r="T11" s="89">
        <f xml:space="preserve"> InpS!T$19</f>
        <v>0</v>
      </c>
      <c r="U11" s="89">
        <f xml:space="preserve"> InpS!U$19</f>
        <v>0</v>
      </c>
      <c r="V11" s="89">
        <f xml:space="preserve"> InpS!V$19</f>
        <v>0</v>
      </c>
      <c r="W11" s="89">
        <f xml:space="preserve"> InpS!W$19</f>
        <v>0</v>
      </c>
    </row>
    <row r="12" spans="1:707" hidden="1" outlineLevel="1">
      <c r="E12" s="24" t="s">
        <v>871</v>
      </c>
      <c r="G12" s="24" t="s">
        <v>720</v>
      </c>
      <c r="J12" s="81">
        <f t="shared" ref="J12" si="0" xml:space="preserve">  IF( J10 &gt; 0, J10, I12 * ( 1 + J11 ) )</f>
        <v>100.6</v>
      </c>
      <c r="K12" s="81">
        <f xml:space="preserve">  IF( K10 &gt; 0, K10, J12 * ( 1 + K11 ) )</f>
        <v>103.2</v>
      </c>
      <c r="L12" s="81">
        <f t="shared" ref="L12:W12" si="1" xml:space="preserve">  IF( L10 &gt; 0, L10, K12 * ( 1 + L11 ) )</f>
        <v>105.5</v>
      </c>
      <c r="M12" s="81">
        <f t="shared" si="1"/>
        <v>107.6</v>
      </c>
      <c r="N12" s="81">
        <f t="shared" si="1"/>
        <v>108.6</v>
      </c>
      <c r="O12" s="81">
        <f t="shared" si="1"/>
        <v>110.4</v>
      </c>
      <c r="P12" s="81">
        <f t="shared" si="1"/>
        <v>119</v>
      </c>
      <c r="Q12" s="81">
        <f t="shared" si="1"/>
        <v>128.30000000000001</v>
      </c>
      <c r="R12" s="81">
        <f t="shared" si="1"/>
        <v>132.19999999999999</v>
      </c>
      <c r="S12" s="81">
        <f t="shared" si="1"/>
        <v>132.19999999999999</v>
      </c>
      <c r="T12" s="81">
        <f t="shared" si="1"/>
        <v>132.19999999999999</v>
      </c>
      <c r="U12" s="81">
        <f t="shared" si="1"/>
        <v>132.19999999999999</v>
      </c>
      <c r="V12" s="81">
        <f t="shared" si="1"/>
        <v>132.19999999999999</v>
      </c>
      <c r="W12" s="81">
        <f t="shared" si="1"/>
        <v>132.19999999999999</v>
      </c>
    </row>
    <row r="13" spans="1:707" hidden="1" outlineLevel="1"/>
    <row r="14" spans="1:707" hidden="1" outlineLevel="1">
      <c r="B14" s="10" t="s">
        <v>872</v>
      </c>
    </row>
    <row r="15" spans="1:707" hidden="1" outlineLevel="1">
      <c r="A15" s="38"/>
      <c r="B15" s="38"/>
      <c r="C15" s="44"/>
      <c r="D15" s="48"/>
      <c r="E15" s="63" t="str">
        <f xml:space="preserve"> InpS!E$21</f>
        <v>Consumer price index (including housing costs) - Consumer Price Index (with housing) for May</v>
      </c>
      <c r="F15" s="88">
        <f xml:space="preserve"> InpS!F$21</f>
        <v>0</v>
      </c>
      <c r="G15" s="88" t="str">
        <f xml:space="preserve"> InpS!G$21</f>
        <v>index</v>
      </c>
      <c r="H15" s="88">
        <f xml:space="preserve"> InpS!H$21</f>
        <v>0</v>
      </c>
      <c r="I15" s="88">
        <f xml:space="preserve"> InpS!I$21</f>
        <v>0</v>
      </c>
      <c r="J15" s="88">
        <f xml:space="preserve"> InpS!J$21</f>
        <v>100.8</v>
      </c>
      <c r="K15" s="88">
        <f xml:space="preserve"> InpS!K$21</f>
        <v>103.5</v>
      </c>
      <c r="L15" s="88">
        <f xml:space="preserve"> InpS!L$21</f>
        <v>105.9</v>
      </c>
      <c r="M15" s="88">
        <f xml:space="preserve"> InpS!M$21</f>
        <v>107.9</v>
      </c>
      <c r="N15" s="88">
        <f xml:space="preserve"> InpS!N$21</f>
        <v>108.6</v>
      </c>
      <c r="O15" s="88">
        <f xml:space="preserve"> InpS!O$21</f>
        <v>111</v>
      </c>
      <c r="P15" s="88">
        <f xml:space="preserve"> InpS!P$21</f>
        <v>119.7</v>
      </c>
      <c r="Q15" s="88">
        <f xml:space="preserve"> InpS!Q$21</f>
        <v>129.1</v>
      </c>
      <c r="R15" s="88">
        <f xml:space="preserve"> InpS!R$21</f>
        <v>132.69999999999999</v>
      </c>
      <c r="S15" s="88">
        <f xml:space="preserve"> InpS!S$21</f>
        <v>0</v>
      </c>
      <c r="T15" s="88">
        <f xml:space="preserve"> InpS!T$21</f>
        <v>0</v>
      </c>
      <c r="U15" s="88">
        <f xml:space="preserve"> InpS!U$21</f>
        <v>0</v>
      </c>
      <c r="V15" s="88">
        <f xml:space="preserve"> InpS!V$21</f>
        <v>0</v>
      </c>
      <c r="W15" s="88">
        <f xml:space="preserve"> InpS!W$21</f>
        <v>0</v>
      </c>
    </row>
    <row r="16" spans="1:707" hidden="1" outlineLevel="1">
      <c r="A16" s="38"/>
      <c r="B16" s="38"/>
      <c r="C16" s="44"/>
      <c r="D16" s="48"/>
      <c r="E16" s="63" t="str">
        <f xml:space="preserve"> InpS!E$19</f>
        <v>Year on year % change - CPI(H): Financial year average indices year on year %</v>
      </c>
      <c r="F16" s="89">
        <f xml:space="preserve"> InpS!F$19</f>
        <v>0</v>
      </c>
      <c r="G16" s="89" t="str">
        <f xml:space="preserve"> InpS!G$19</f>
        <v>%</v>
      </c>
      <c r="H16" s="89">
        <f xml:space="preserve"> InpS!H$19</f>
        <v>0</v>
      </c>
      <c r="I16" s="89">
        <f xml:space="preserve"> InpS!I$19</f>
        <v>0</v>
      </c>
      <c r="J16" s="89">
        <f xml:space="preserve"> InpS!J$19</f>
        <v>0</v>
      </c>
      <c r="K16" s="89">
        <f xml:space="preserve"> InpS!K$19</f>
        <v>0</v>
      </c>
      <c r="L16" s="89">
        <f xml:space="preserve"> InpS!L$19</f>
        <v>0</v>
      </c>
      <c r="M16" s="89">
        <f xml:space="preserve"> InpS!M$19</f>
        <v>0</v>
      </c>
      <c r="N16" s="89">
        <f xml:space="preserve"> InpS!N$19</f>
        <v>0</v>
      </c>
      <c r="O16" s="89">
        <f xml:space="preserve"> InpS!O$19</f>
        <v>0</v>
      </c>
      <c r="P16" s="89">
        <f xml:space="preserve"> InpS!P$19</f>
        <v>0</v>
      </c>
      <c r="Q16" s="89">
        <f xml:space="preserve"> InpS!Q$19</f>
        <v>0</v>
      </c>
      <c r="R16" s="89">
        <f xml:space="preserve"> InpS!R$19</f>
        <v>0</v>
      </c>
      <c r="S16" s="89">
        <f xml:space="preserve"> InpS!S$19</f>
        <v>0</v>
      </c>
      <c r="T16" s="89">
        <f xml:space="preserve"> InpS!T$19</f>
        <v>0</v>
      </c>
      <c r="U16" s="89">
        <f xml:space="preserve"> InpS!U$19</f>
        <v>0</v>
      </c>
      <c r="V16" s="89">
        <f xml:space="preserve"> InpS!V$19</f>
        <v>0</v>
      </c>
      <c r="W16" s="89">
        <f xml:space="preserve"> InpS!W$19</f>
        <v>0</v>
      </c>
    </row>
    <row r="17" spans="1:23" hidden="1" outlineLevel="1">
      <c r="E17" s="24" t="s">
        <v>872</v>
      </c>
      <c r="G17" s="24" t="s">
        <v>720</v>
      </c>
      <c r="J17" s="81">
        <f t="shared" ref="J17:W17" si="2" xml:space="preserve">  IF( J15 &gt; 0, J15, I17 * ( 1 + J16 ) )</f>
        <v>100.8</v>
      </c>
      <c r="K17" s="81">
        <f t="shared" si="2"/>
        <v>103.5</v>
      </c>
      <c r="L17" s="81">
        <f t="shared" si="2"/>
        <v>105.9</v>
      </c>
      <c r="M17" s="81">
        <f t="shared" si="2"/>
        <v>107.9</v>
      </c>
      <c r="N17" s="81">
        <f t="shared" si="2"/>
        <v>108.6</v>
      </c>
      <c r="O17" s="81">
        <f t="shared" si="2"/>
        <v>111</v>
      </c>
      <c r="P17" s="81">
        <f t="shared" si="2"/>
        <v>119.7</v>
      </c>
      <c r="Q17" s="81">
        <f t="shared" si="2"/>
        <v>129.1</v>
      </c>
      <c r="R17" s="81">
        <f t="shared" si="2"/>
        <v>132.69999999999999</v>
      </c>
      <c r="S17" s="81">
        <f t="shared" si="2"/>
        <v>132.69999999999999</v>
      </c>
      <c r="T17" s="81">
        <f t="shared" si="2"/>
        <v>132.69999999999999</v>
      </c>
      <c r="U17" s="81">
        <f t="shared" si="2"/>
        <v>132.69999999999999</v>
      </c>
      <c r="V17" s="81">
        <f t="shared" si="2"/>
        <v>132.69999999999999</v>
      </c>
      <c r="W17" s="81">
        <f t="shared" si="2"/>
        <v>132.69999999999999</v>
      </c>
    </row>
    <row r="18" spans="1:23" hidden="1" outlineLevel="1"/>
    <row r="19" spans="1:23" hidden="1" outlineLevel="1">
      <c r="B19" s="10" t="s">
        <v>873</v>
      </c>
    </row>
    <row r="20" spans="1:23" hidden="1" outlineLevel="1">
      <c r="A20" s="38"/>
      <c r="B20" s="38"/>
      <c r="C20" s="44"/>
      <c r="D20" s="48"/>
      <c r="E20" s="63" t="str">
        <f xml:space="preserve"> InpS!E$22</f>
        <v>Consumer price index (including housing costs) - Consumer Price Index (with housing) for June</v>
      </c>
      <c r="F20" s="88">
        <f xml:space="preserve"> InpS!F$22</f>
        <v>0</v>
      </c>
      <c r="G20" s="88" t="str">
        <f xml:space="preserve"> InpS!G$22</f>
        <v>index</v>
      </c>
      <c r="H20" s="88">
        <f xml:space="preserve"> InpS!H$22</f>
        <v>0</v>
      </c>
      <c r="I20" s="88">
        <f xml:space="preserve"> InpS!I$22</f>
        <v>0</v>
      </c>
      <c r="J20" s="88">
        <f xml:space="preserve"> InpS!J$22</f>
        <v>101</v>
      </c>
      <c r="K20" s="88">
        <f xml:space="preserve"> InpS!K$22</f>
        <v>103.5</v>
      </c>
      <c r="L20" s="88">
        <f xml:space="preserve"> InpS!L$22</f>
        <v>105.9</v>
      </c>
      <c r="M20" s="88">
        <f xml:space="preserve"> InpS!M$22</f>
        <v>107.9</v>
      </c>
      <c r="N20" s="88">
        <f xml:space="preserve"> InpS!N$22</f>
        <v>108.8</v>
      </c>
      <c r="O20" s="88">
        <f xml:space="preserve"> InpS!O$22</f>
        <v>111.4</v>
      </c>
      <c r="P20" s="88">
        <f xml:space="preserve"> InpS!P$22</f>
        <v>120.5</v>
      </c>
      <c r="Q20" s="88">
        <f xml:space="preserve"> InpS!Q$22</f>
        <v>129.4</v>
      </c>
      <c r="R20" s="88">
        <f xml:space="preserve"> InpS!R$22</f>
        <v>133</v>
      </c>
      <c r="S20" s="88">
        <f xml:space="preserve"> InpS!S$22</f>
        <v>0</v>
      </c>
      <c r="T20" s="88">
        <f xml:space="preserve"> InpS!T$22</f>
        <v>0</v>
      </c>
      <c r="U20" s="88">
        <f xml:space="preserve"> InpS!U$22</f>
        <v>0</v>
      </c>
      <c r="V20" s="88">
        <f xml:space="preserve"> InpS!V$22</f>
        <v>0</v>
      </c>
      <c r="W20" s="88">
        <f xml:space="preserve"> InpS!W$22</f>
        <v>0</v>
      </c>
    </row>
    <row r="21" spans="1:23" hidden="1" outlineLevel="1">
      <c r="A21" s="38"/>
      <c r="B21" s="38"/>
      <c r="C21" s="44"/>
      <c r="D21" s="48"/>
      <c r="E21" s="63" t="str">
        <f xml:space="preserve"> InpS!E$19</f>
        <v>Year on year % change - CPI(H): Financial year average indices year on year %</v>
      </c>
      <c r="F21" s="89">
        <f xml:space="preserve"> InpS!F$19</f>
        <v>0</v>
      </c>
      <c r="G21" s="89" t="str">
        <f xml:space="preserve"> InpS!G$19</f>
        <v>%</v>
      </c>
      <c r="H21" s="89">
        <f xml:space="preserve"> InpS!H$19</f>
        <v>0</v>
      </c>
      <c r="I21" s="89">
        <f xml:space="preserve"> InpS!I$19</f>
        <v>0</v>
      </c>
      <c r="J21" s="89">
        <f xml:space="preserve"> InpS!J$19</f>
        <v>0</v>
      </c>
      <c r="K21" s="89">
        <f xml:space="preserve"> InpS!K$19</f>
        <v>0</v>
      </c>
      <c r="L21" s="89">
        <f xml:space="preserve"> InpS!L$19</f>
        <v>0</v>
      </c>
      <c r="M21" s="89">
        <f xml:space="preserve"> InpS!M$19</f>
        <v>0</v>
      </c>
      <c r="N21" s="89">
        <f xml:space="preserve"> InpS!N$19</f>
        <v>0</v>
      </c>
      <c r="O21" s="89">
        <f xml:space="preserve"> InpS!O$19</f>
        <v>0</v>
      </c>
      <c r="P21" s="89">
        <f xml:space="preserve"> InpS!P$19</f>
        <v>0</v>
      </c>
      <c r="Q21" s="89">
        <f xml:space="preserve"> InpS!Q$19</f>
        <v>0</v>
      </c>
      <c r="R21" s="89">
        <f xml:space="preserve"> InpS!R$19</f>
        <v>0</v>
      </c>
      <c r="S21" s="89">
        <f xml:space="preserve"> InpS!S$19</f>
        <v>0</v>
      </c>
      <c r="T21" s="89">
        <f xml:space="preserve"> InpS!T$19</f>
        <v>0</v>
      </c>
      <c r="U21" s="89">
        <f xml:space="preserve"> InpS!U$19</f>
        <v>0</v>
      </c>
      <c r="V21" s="89">
        <f xml:space="preserve"> InpS!V$19</f>
        <v>0</v>
      </c>
      <c r="W21" s="89">
        <f xml:space="preserve"> InpS!W$19</f>
        <v>0</v>
      </c>
    </row>
    <row r="22" spans="1:23" hidden="1" outlineLevel="1">
      <c r="E22" s="24" t="s">
        <v>873</v>
      </c>
      <c r="G22" s="24" t="s">
        <v>720</v>
      </c>
      <c r="J22" s="81">
        <f t="shared" ref="J22:W22" si="3" xml:space="preserve">  IF( J20 &gt; 0, J20, I22 * ( 1 + J21 ) )</f>
        <v>101</v>
      </c>
      <c r="K22" s="81">
        <f t="shared" si="3"/>
        <v>103.5</v>
      </c>
      <c r="L22" s="81">
        <f t="shared" si="3"/>
        <v>105.9</v>
      </c>
      <c r="M22" s="81">
        <f t="shared" si="3"/>
        <v>107.9</v>
      </c>
      <c r="N22" s="81">
        <f t="shared" si="3"/>
        <v>108.8</v>
      </c>
      <c r="O22" s="81">
        <f t="shared" si="3"/>
        <v>111.4</v>
      </c>
      <c r="P22" s="81">
        <f t="shared" si="3"/>
        <v>120.5</v>
      </c>
      <c r="Q22" s="81">
        <f t="shared" si="3"/>
        <v>129.4</v>
      </c>
      <c r="R22" s="81">
        <f t="shared" si="3"/>
        <v>133</v>
      </c>
      <c r="S22" s="81">
        <f t="shared" si="3"/>
        <v>133</v>
      </c>
      <c r="T22" s="81">
        <f t="shared" si="3"/>
        <v>133</v>
      </c>
      <c r="U22" s="81">
        <f t="shared" si="3"/>
        <v>133</v>
      </c>
      <c r="V22" s="81">
        <f t="shared" si="3"/>
        <v>133</v>
      </c>
      <c r="W22" s="81">
        <f t="shared" si="3"/>
        <v>133</v>
      </c>
    </row>
    <row r="23" spans="1:23" hidden="1" outlineLevel="1"/>
    <row r="24" spans="1:23" hidden="1" outlineLevel="1">
      <c r="B24" s="10" t="s">
        <v>874</v>
      </c>
    </row>
    <row r="25" spans="1:23" hidden="1" outlineLevel="1">
      <c r="A25" s="38"/>
      <c r="B25" s="38"/>
      <c r="C25" s="44"/>
      <c r="D25" s="48"/>
      <c r="E25" s="63" t="str">
        <f xml:space="preserve"> InpS!E$23</f>
        <v>Consumer price index (including housing costs) - Consumer Price Index (with housing) for July</v>
      </c>
      <c r="F25" s="88">
        <f xml:space="preserve"> InpS!F$23</f>
        <v>0</v>
      </c>
      <c r="G25" s="88" t="str">
        <f xml:space="preserve"> InpS!G$23</f>
        <v>index</v>
      </c>
      <c r="H25" s="88">
        <f xml:space="preserve"> InpS!H$23</f>
        <v>0</v>
      </c>
      <c r="I25" s="88">
        <f xml:space="preserve"> InpS!I$23</f>
        <v>0</v>
      </c>
      <c r="J25" s="88">
        <f xml:space="preserve"> InpS!J$23</f>
        <v>100.9</v>
      </c>
      <c r="K25" s="88">
        <f xml:space="preserve"> InpS!K$23</f>
        <v>103.5</v>
      </c>
      <c r="L25" s="88">
        <f xml:space="preserve"> InpS!L$23</f>
        <v>105.9</v>
      </c>
      <c r="M25" s="88">
        <f xml:space="preserve"> InpS!M$23</f>
        <v>108</v>
      </c>
      <c r="N25" s="88">
        <f xml:space="preserve"> InpS!N$23</f>
        <v>109.2</v>
      </c>
      <c r="O25" s="88">
        <f xml:space="preserve"> InpS!O$23</f>
        <v>111.4</v>
      </c>
      <c r="P25" s="88">
        <f xml:space="preserve"> InpS!P$23</f>
        <v>121.2</v>
      </c>
      <c r="Q25" s="88">
        <f xml:space="preserve"> InpS!Q$23</f>
        <v>129</v>
      </c>
      <c r="R25" s="88">
        <f xml:space="preserve"> InpS!R$23</f>
        <v>132.9</v>
      </c>
      <c r="S25" s="88">
        <f xml:space="preserve"> InpS!S$23</f>
        <v>0</v>
      </c>
      <c r="T25" s="88">
        <f xml:space="preserve"> InpS!T$23</f>
        <v>0</v>
      </c>
      <c r="U25" s="88">
        <f xml:space="preserve"> InpS!U$23</f>
        <v>0</v>
      </c>
      <c r="V25" s="88">
        <f xml:space="preserve"> InpS!V$23</f>
        <v>0</v>
      </c>
      <c r="W25" s="88">
        <f xml:space="preserve"> InpS!W$23</f>
        <v>0</v>
      </c>
    </row>
    <row r="26" spans="1:23" hidden="1" outlineLevel="1">
      <c r="A26" s="38"/>
      <c r="B26" s="38"/>
      <c r="C26" s="44"/>
      <c r="D26" s="48"/>
      <c r="E26" s="63" t="str">
        <f xml:space="preserve"> InpS!E$19</f>
        <v>Year on year % change - CPI(H): Financial year average indices year on year %</v>
      </c>
      <c r="F26" s="89">
        <f xml:space="preserve"> InpS!F$19</f>
        <v>0</v>
      </c>
      <c r="G26" s="89" t="str">
        <f xml:space="preserve"> InpS!G$19</f>
        <v>%</v>
      </c>
      <c r="H26" s="89">
        <f xml:space="preserve"> InpS!H$19</f>
        <v>0</v>
      </c>
      <c r="I26" s="89">
        <f xml:space="preserve"> InpS!I$19</f>
        <v>0</v>
      </c>
      <c r="J26" s="89">
        <f xml:space="preserve"> InpS!J$19</f>
        <v>0</v>
      </c>
      <c r="K26" s="89">
        <f xml:space="preserve"> InpS!K$19</f>
        <v>0</v>
      </c>
      <c r="L26" s="89">
        <f xml:space="preserve"> InpS!L$19</f>
        <v>0</v>
      </c>
      <c r="M26" s="89">
        <f xml:space="preserve"> InpS!M$19</f>
        <v>0</v>
      </c>
      <c r="N26" s="89">
        <f xml:space="preserve"> InpS!N$19</f>
        <v>0</v>
      </c>
      <c r="O26" s="89">
        <f xml:space="preserve"> InpS!O$19</f>
        <v>0</v>
      </c>
      <c r="P26" s="89">
        <f xml:space="preserve"> InpS!P$19</f>
        <v>0</v>
      </c>
      <c r="Q26" s="89">
        <f xml:space="preserve"> InpS!Q$19</f>
        <v>0</v>
      </c>
      <c r="R26" s="89">
        <f xml:space="preserve"> InpS!R$19</f>
        <v>0</v>
      </c>
      <c r="S26" s="89">
        <f xml:space="preserve"> InpS!S$19</f>
        <v>0</v>
      </c>
      <c r="T26" s="89">
        <f xml:space="preserve"> InpS!T$19</f>
        <v>0</v>
      </c>
      <c r="U26" s="89">
        <f xml:space="preserve"> InpS!U$19</f>
        <v>0</v>
      </c>
      <c r="V26" s="89">
        <f xml:space="preserve"> InpS!V$19</f>
        <v>0</v>
      </c>
      <c r="W26" s="89">
        <f xml:space="preserve"> InpS!W$19</f>
        <v>0</v>
      </c>
    </row>
    <row r="27" spans="1:23" hidden="1" outlineLevel="1">
      <c r="E27" s="24" t="s">
        <v>874</v>
      </c>
      <c r="G27" s="24" t="s">
        <v>720</v>
      </c>
      <c r="J27" s="81">
        <f t="shared" ref="J27:W27" si="4" xml:space="preserve">  IF( J25 &gt; 0, J25, I27 * ( 1 + J26 ) )</f>
        <v>100.9</v>
      </c>
      <c r="K27" s="81">
        <f t="shared" si="4"/>
        <v>103.5</v>
      </c>
      <c r="L27" s="81">
        <f t="shared" si="4"/>
        <v>105.9</v>
      </c>
      <c r="M27" s="81">
        <f t="shared" si="4"/>
        <v>108</v>
      </c>
      <c r="N27" s="81">
        <f t="shared" si="4"/>
        <v>109.2</v>
      </c>
      <c r="O27" s="81">
        <f t="shared" si="4"/>
        <v>111.4</v>
      </c>
      <c r="P27" s="81">
        <f t="shared" si="4"/>
        <v>121.2</v>
      </c>
      <c r="Q27" s="81">
        <f t="shared" si="4"/>
        <v>129</v>
      </c>
      <c r="R27" s="81">
        <f t="shared" si="4"/>
        <v>132.9</v>
      </c>
      <c r="S27" s="81">
        <f t="shared" si="4"/>
        <v>132.9</v>
      </c>
      <c r="T27" s="81">
        <f t="shared" si="4"/>
        <v>132.9</v>
      </c>
      <c r="U27" s="81">
        <f t="shared" si="4"/>
        <v>132.9</v>
      </c>
      <c r="V27" s="81">
        <f t="shared" si="4"/>
        <v>132.9</v>
      </c>
      <c r="W27" s="81">
        <f t="shared" si="4"/>
        <v>132.9</v>
      </c>
    </row>
    <row r="28" spans="1:23" hidden="1" outlineLevel="1"/>
    <row r="29" spans="1:23" hidden="1" outlineLevel="1">
      <c r="B29" s="10" t="s">
        <v>875</v>
      </c>
    </row>
    <row r="30" spans="1:23" hidden="1" outlineLevel="1">
      <c r="A30" s="38"/>
      <c r="B30" s="38"/>
      <c r="C30" s="44"/>
      <c r="D30" s="48"/>
      <c r="E30" s="63" t="str">
        <f xml:space="preserve"> InpS!E$24</f>
        <v>Consumer price index (including housing costs) - Consumer Price Index (with housing) for August</v>
      </c>
      <c r="F30" s="88">
        <f xml:space="preserve"> InpS!F$24</f>
        <v>0</v>
      </c>
      <c r="G30" s="88" t="str">
        <f xml:space="preserve"> InpS!G$24</f>
        <v>index</v>
      </c>
      <c r="H30" s="88">
        <f xml:space="preserve"> InpS!H$24</f>
        <v>0</v>
      </c>
      <c r="I30" s="88">
        <f xml:space="preserve"> InpS!I$24</f>
        <v>0</v>
      </c>
      <c r="J30" s="88">
        <f xml:space="preserve"> InpS!J$24</f>
        <v>101.2</v>
      </c>
      <c r="K30" s="88">
        <f xml:space="preserve"> InpS!K$24</f>
        <v>104</v>
      </c>
      <c r="L30" s="88">
        <f xml:space="preserve"> InpS!L$24</f>
        <v>106.5</v>
      </c>
      <c r="M30" s="88">
        <f xml:space="preserve"> InpS!M$24</f>
        <v>108.3</v>
      </c>
      <c r="N30" s="88">
        <f xml:space="preserve"> InpS!N$24</f>
        <v>108.8</v>
      </c>
      <c r="O30" s="88">
        <f xml:space="preserve"> InpS!O$24</f>
        <v>112.1</v>
      </c>
      <c r="P30" s="88">
        <f xml:space="preserve"> InpS!P$24</f>
        <v>121.8</v>
      </c>
      <c r="Q30" s="88">
        <f xml:space="preserve"> InpS!Q$24</f>
        <v>129.4</v>
      </c>
      <c r="R30" s="88">
        <f xml:space="preserve"> InpS!R$24</f>
        <v>133.4</v>
      </c>
      <c r="S30" s="88">
        <f xml:space="preserve"> InpS!S$24</f>
        <v>0</v>
      </c>
      <c r="T30" s="88">
        <f xml:space="preserve"> InpS!T$24</f>
        <v>0</v>
      </c>
      <c r="U30" s="88">
        <f xml:space="preserve"> InpS!U$24</f>
        <v>0</v>
      </c>
      <c r="V30" s="88">
        <f xml:space="preserve"> InpS!V$24</f>
        <v>0</v>
      </c>
      <c r="W30" s="88">
        <f xml:space="preserve"> InpS!W$24</f>
        <v>0</v>
      </c>
    </row>
    <row r="31" spans="1:23" hidden="1" outlineLevel="1">
      <c r="A31" s="38"/>
      <c r="B31" s="38"/>
      <c r="C31" s="44"/>
      <c r="D31" s="48"/>
      <c r="E31" s="63" t="str">
        <f xml:space="preserve"> InpS!E$19</f>
        <v>Year on year % change - CPI(H): Financial year average indices year on year %</v>
      </c>
      <c r="F31" s="89">
        <f xml:space="preserve"> InpS!F$19</f>
        <v>0</v>
      </c>
      <c r="G31" s="89" t="str">
        <f xml:space="preserve"> InpS!G$19</f>
        <v>%</v>
      </c>
      <c r="H31" s="89">
        <f xml:space="preserve"> InpS!H$19</f>
        <v>0</v>
      </c>
      <c r="I31" s="89">
        <f xml:space="preserve"> InpS!I$19</f>
        <v>0</v>
      </c>
      <c r="J31" s="89">
        <f xml:space="preserve"> InpS!J$19</f>
        <v>0</v>
      </c>
      <c r="K31" s="89">
        <f xml:space="preserve"> InpS!K$19</f>
        <v>0</v>
      </c>
      <c r="L31" s="89">
        <f xml:space="preserve"> InpS!L$19</f>
        <v>0</v>
      </c>
      <c r="M31" s="89">
        <f xml:space="preserve"> InpS!M$19</f>
        <v>0</v>
      </c>
      <c r="N31" s="89">
        <f xml:space="preserve"> InpS!N$19</f>
        <v>0</v>
      </c>
      <c r="O31" s="89">
        <f xml:space="preserve"> InpS!O$19</f>
        <v>0</v>
      </c>
      <c r="P31" s="89">
        <f xml:space="preserve"> InpS!P$19</f>
        <v>0</v>
      </c>
      <c r="Q31" s="89">
        <f xml:space="preserve"> InpS!Q$19</f>
        <v>0</v>
      </c>
      <c r="R31" s="89">
        <f xml:space="preserve"> InpS!R$19</f>
        <v>0</v>
      </c>
      <c r="S31" s="89">
        <f xml:space="preserve"> InpS!S$19</f>
        <v>0</v>
      </c>
      <c r="T31" s="89">
        <f xml:space="preserve"> InpS!T$19</f>
        <v>0</v>
      </c>
      <c r="U31" s="89">
        <f xml:space="preserve"> InpS!U$19</f>
        <v>0</v>
      </c>
      <c r="V31" s="89">
        <f xml:space="preserve"> InpS!V$19</f>
        <v>0</v>
      </c>
      <c r="W31" s="89">
        <f xml:space="preserve"> InpS!W$19</f>
        <v>0</v>
      </c>
    </row>
    <row r="32" spans="1:23" hidden="1" outlineLevel="1">
      <c r="E32" s="24" t="s">
        <v>875</v>
      </c>
      <c r="G32" s="24" t="s">
        <v>720</v>
      </c>
      <c r="J32" s="81">
        <f t="shared" ref="J32:W32" si="5" xml:space="preserve">  IF( J30 &gt; 0, J30, I32 * ( 1 + J31 ) )</f>
        <v>101.2</v>
      </c>
      <c r="K32" s="81">
        <f t="shared" si="5"/>
        <v>104</v>
      </c>
      <c r="L32" s="81">
        <f t="shared" si="5"/>
        <v>106.5</v>
      </c>
      <c r="M32" s="81">
        <f t="shared" si="5"/>
        <v>108.3</v>
      </c>
      <c r="N32" s="81">
        <f t="shared" si="5"/>
        <v>108.8</v>
      </c>
      <c r="O32" s="81">
        <f t="shared" si="5"/>
        <v>112.1</v>
      </c>
      <c r="P32" s="81">
        <f t="shared" si="5"/>
        <v>121.8</v>
      </c>
      <c r="Q32" s="81">
        <f t="shared" si="5"/>
        <v>129.4</v>
      </c>
      <c r="R32" s="81">
        <f t="shared" si="5"/>
        <v>133.4</v>
      </c>
      <c r="S32" s="81">
        <f t="shared" si="5"/>
        <v>133.4</v>
      </c>
      <c r="T32" s="81">
        <f t="shared" si="5"/>
        <v>133.4</v>
      </c>
      <c r="U32" s="81">
        <f t="shared" si="5"/>
        <v>133.4</v>
      </c>
      <c r="V32" s="81">
        <f t="shared" si="5"/>
        <v>133.4</v>
      </c>
      <c r="W32" s="81">
        <f t="shared" si="5"/>
        <v>133.4</v>
      </c>
    </row>
    <row r="33" spans="1:23" hidden="1" outlineLevel="1"/>
    <row r="34" spans="1:23" hidden="1" outlineLevel="1">
      <c r="B34" s="10" t="s">
        <v>876</v>
      </c>
    </row>
    <row r="35" spans="1:23" hidden="1" outlineLevel="1">
      <c r="A35" s="38"/>
      <c r="B35" s="38"/>
      <c r="C35" s="44"/>
      <c r="D35" s="48"/>
      <c r="E35" s="63" t="str">
        <f xml:space="preserve"> InpS!E$25</f>
        <v>Consumer price index (including housing costs) - Consumer Price Index (with housing) for September</v>
      </c>
      <c r="F35" s="88">
        <f xml:space="preserve"> InpS!F$25</f>
        <v>0</v>
      </c>
      <c r="G35" s="88" t="str">
        <f xml:space="preserve"> InpS!G$25</f>
        <v>index</v>
      </c>
      <c r="H35" s="88">
        <f xml:space="preserve"> InpS!H$25</f>
        <v>0</v>
      </c>
      <c r="I35" s="88">
        <f xml:space="preserve"> InpS!I$25</f>
        <v>0</v>
      </c>
      <c r="J35" s="88">
        <f xml:space="preserve"> InpS!J$25</f>
        <v>101.5</v>
      </c>
      <c r="K35" s="88">
        <f xml:space="preserve"> InpS!K$25</f>
        <v>104.3</v>
      </c>
      <c r="L35" s="88">
        <f xml:space="preserve"> InpS!L$25</f>
        <v>106.6</v>
      </c>
      <c r="M35" s="88">
        <f xml:space="preserve"> InpS!M$25</f>
        <v>108.4</v>
      </c>
      <c r="N35" s="88">
        <f xml:space="preserve"> InpS!N$25</f>
        <v>109.2</v>
      </c>
      <c r="O35" s="88">
        <f xml:space="preserve"> InpS!O$25</f>
        <v>112.4</v>
      </c>
      <c r="P35" s="88">
        <f xml:space="preserve"> InpS!P$25</f>
        <v>122.3</v>
      </c>
      <c r="Q35" s="88">
        <f xml:space="preserve"> InpS!Q$25</f>
        <v>130.1</v>
      </c>
      <c r="R35" s="88">
        <f xml:space="preserve"> InpS!R$25</f>
        <v>133.6856451702761</v>
      </c>
      <c r="S35" s="88">
        <f xml:space="preserve"> InpS!S$25</f>
        <v>0</v>
      </c>
      <c r="T35" s="88">
        <f xml:space="preserve"> InpS!T$25</f>
        <v>0</v>
      </c>
      <c r="U35" s="88">
        <f xml:space="preserve"> InpS!U$25</f>
        <v>0</v>
      </c>
      <c r="V35" s="88">
        <f xml:space="preserve"> InpS!V$25</f>
        <v>0</v>
      </c>
      <c r="W35" s="88">
        <f xml:space="preserve"> InpS!W$25</f>
        <v>0</v>
      </c>
    </row>
    <row r="36" spans="1:23" hidden="1" outlineLevel="1">
      <c r="A36" s="38"/>
      <c r="B36" s="38"/>
      <c r="C36" s="44"/>
      <c r="D36" s="48"/>
      <c r="E36" s="63" t="str">
        <f xml:space="preserve"> InpS!E$19</f>
        <v>Year on year % change - CPI(H): Financial year average indices year on year %</v>
      </c>
      <c r="F36" s="89">
        <f xml:space="preserve"> InpS!F$19</f>
        <v>0</v>
      </c>
      <c r="G36" s="89" t="str">
        <f xml:space="preserve"> InpS!G$19</f>
        <v>%</v>
      </c>
      <c r="H36" s="89">
        <f xml:space="preserve"> InpS!H$19</f>
        <v>0</v>
      </c>
      <c r="I36" s="89">
        <f xml:space="preserve"> InpS!I$19</f>
        <v>0</v>
      </c>
      <c r="J36" s="89">
        <f xml:space="preserve"> InpS!J$19</f>
        <v>0</v>
      </c>
      <c r="K36" s="89">
        <f xml:space="preserve"> InpS!K$19</f>
        <v>0</v>
      </c>
      <c r="L36" s="89">
        <f xml:space="preserve"> InpS!L$19</f>
        <v>0</v>
      </c>
      <c r="M36" s="89">
        <f xml:space="preserve"> InpS!M$19</f>
        <v>0</v>
      </c>
      <c r="N36" s="89">
        <f xml:space="preserve"> InpS!N$19</f>
        <v>0</v>
      </c>
      <c r="O36" s="89">
        <f xml:space="preserve"> InpS!O$19</f>
        <v>0</v>
      </c>
      <c r="P36" s="89">
        <f xml:space="preserve"> InpS!P$19</f>
        <v>0</v>
      </c>
      <c r="Q36" s="89">
        <f xml:space="preserve"> InpS!Q$19</f>
        <v>0</v>
      </c>
      <c r="R36" s="89">
        <f xml:space="preserve"> InpS!R$19</f>
        <v>0</v>
      </c>
      <c r="S36" s="89">
        <f xml:space="preserve"> InpS!S$19</f>
        <v>0</v>
      </c>
      <c r="T36" s="89">
        <f xml:space="preserve"> InpS!T$19</f>
        <v>0</v>
      </c>
      <c r="U36" s="89">
        <f xml:space="preserve"> InpS!U$19</f>
        <v>0</v>
      </c>
      <c r="V36" s="89">
        <f xml:space="preserve"> InpS!V$19</f>
        <v>0</v>
      </c>
      <c r="W36" s="89">
        <f xml:space="preserve"> InpS!W$19</f>
        <v>0</v>
      </c>
    </row>
    <row r="37" spans="1:23" hidden="1" outlineLevel="1">
      <c r="E37" s="24" t="s">
        <v>876</v>
      </c>
      <c r="G37" s="24" t="s">
        <v>720</v>
      </c>
      <c r="J37" s="81">
        <f t="shared" ref="J37:W37" si="6" xml:space="preserve">  IF( J35 &gt; 0, J35, I37 * ( 1 + J36 ) )</f>
        <v>101.5</v>
      </c>
      <c r="K37" s="81">
        <f t="shared" si="6"/>
        <v>104.3</v>
      </c>
      <c r="L37" s="81">
        <f t="shared" si="6"/>
        <v>106.6</v>
      </c>
      <c r="M37" s="81">
        <f t="shared" si="6"/>
        <v>108.4</v>
      </c>
      <c r="N37" s="81">
        <f t="shared" si="6"/>
        <v>109.2</v>
      </c>
      <c r="O37" s="81">
        <f t="shared" si="6"/>
        <v>112.4</v>
      </c>
      <c r="P37" s="81">
        <f t="shared" si="6"/>
        <v>122.3</v>
      </c>
      <c r="Q37" s="81">
        <f t="shared" si="6"/>
        <v>130.1</v>
      </c>
      <c r="R37" s="81">
        <f t="shared" si="6"/>
        <v>133.6856451702761</v>
      </c>
      <c r="S37" s="81">
        <f t="shared" si="6"/>
        <v>133.6856451702761</v>
      </c>
      <c r="T37" s="81">
        <f t="shared" si="6"/>
        <v>133.6856451702761</v>
      </c>
      <c r="U37" s="81">
        <f t="shared" si="6"/>
        <v>133.6856451702761</v>
      </c>
      <c r="V37" s="81">
        <f t="shared" si="6"/>
        <v>133.6856451702761</v>
      </c>
      <c r="W37" s="81">
        <f t="shared" si="6"/>
        <v>133.6856451702761</v>
      </c>
    </row>
    <row r="38" spans="1:23" hidden="1" outlineLevel="1"/>
    <row r="39" spans="1:23" hidden="1" outlineLevel="1">
      <c r="B39" s="10" t="s">
        <v>877</v>
      </c>
    </row>
    <row r="40" spans="1:23" hidden="1" outlineLevel="1">
      <c r="A40" s="38"/>
      <c r="B40" s="38"/>
      <c r="C40" s="44"/>
      <c r="D40" s="48"/>
      <c r="E40" s="63" t="str">
        <f xml:space="preserve"> InpS!E$26</f>
        <v>Consumer price index (including housing costs) - Consumer Price Index (with housing) for October</v>
      </c>
      <c r="F40" s="88">
        <f xml:space="preserve"> InpS!F$26</f>
        <v>0</v>
      </c>
      <c r="G40" s="88" t="str">
        <f xml:space="preserve"> InpS!G$26</f>
        <v>index</v>
      </c>
      <c r="H40" s="88">
        <f xml:space="preserve"> InpS!H$26</f>
        <v>0</v>
      </c>
      <c r="I40" s="88">
        <f xml:space="preserve"> InpS!I$26</f>
        <v>0</v>
      </c>
      <c r="J40" s="88">
        <f xml:space="preserve"> InpS!J$26</f>
        <v>101.6</v>
      </c>
      <c r="K40" s="88">
        <f xml:space="preserve"> InpS!K$26</f>
        <v>104.4</v>
      </c>
      <c r="L40" s="88">
        <f xml:space="preserve"> InpS!L$26</f>
        <v>106.7</v>
      </c>
      <c r="M40" s="88">
        <f xml:space="preserve"> InpS!M$26</f>
        <v>108.3</v>
      </c>
      <c r="N40" s="88">
        <f xml:space="preserve"> InpS!N$26</f>
        <v>109.2</v>
      </c>
      <c r="O40" s="88">
        <f xml:space="preserve"> InpS!O$26</f>
        <v>113.4</v>
      </c>
      <c r="P40" s="88">
        <f xml:space="preserve"> InpS!P$26</f>
        <v>124.3</v>
      </c>
      <c r="Q40" s="88">
        <f xml:space="preserve"> InpS!Q$26</f>
        <v>130.19999999999999</v>
      </c>
      <c r="R40" s="88">
        <f xml:space="preserve"> InpS!R$26</f>
        <v>133.97190198345552</v>
      </c>
      <c r="S40" s="88">
        <f xml:space="preserve"> InpS!S$26</f>
        <v>0</v>
      </c>
      <c r="T40" s="88">
        <f xml:space="preserve"> InpS!T$26</f>
        <v>0</v>
      </c>
      <c r="U40" s="88">
        <f xml:space="preserve"> InpS!U$26</f>
        <v>0</v>
      </c>
      <c r="V40" s="88">
        <f xml:space="preserve"> InpS!V$26</f>
        <v>0</v>
      </c>
      <c r="W40" s="88">
        <f xml:space="preserve"> InpS!W$26</f>
        <v>0</v>
      </c>
    </row>
    <row r="41" spans="1:23" hidden="1" outlineLevel="1">
      <c r="A41" s="38"/>
      <c r="B41" s="38"/>
      <c r="C41" s="44"/>
      <c r="D41" s="48"/>
      <c r="E41" s="63" t="str">
        <f xml:space="preserve"> InpS!E$19</f>
        <v>Year on year % change - CPI(H): Financial year average indices year on year %</v>
      </c>
      <c r="F41" s="89">
        <f xml:space="preserve"> InpS!F$19</f>
        <v>0</v>
      </c>
      <c r="G41" s="89" t="str">
        <f xml:space="preserve"> InpS!G$19</f>
        <v>%</v>
      </c>
      <c r="H41" s="89">
        <f xml:space="preserve"> InpS!H$19</f>
        <v>0</v>
      </c>
      <c r="I41" s="89">
        <f xml:space="preserve"> InpS!I$19</f>
        <v>0</v>
      </c>
      <c r="J41" s="89">
        <f xml:space="preserve"> InpS!J$19</f>
        <v>0</v>
      </c>
      <c r="K41" s="89">
        <f xml:space="preserve"> InpS!K$19</f>
        <v>0</v>
      </c>
      <c r="L41" s="89">
        <f xml:space="preserve"> InpS!L$19</f>
        <v>0</v>
      </c>
      <c r="M41" s="89">
        <f xml:space="preserve"> InpS!M$19</f>
        <v>0</v>
      </c>
      <c r="N41" s="89">
        <f xml:space="preserve"> InpS!N$19</f>
        <v>0</v>
      </c>
      <c r="O41" s="89">
        <f xml:space="preserve"> InpS!O$19</f>
        <v>0</v>
      </c>
      <c r="P41" s="89">
        <f xml:space="preserve"> InpS!P$19</f>
        <v>0</v>
      </c>
      <c r="Q41" s="89">
        <f xml:space="preserve"> InpS!Q$19</f>
        <v>0</v>
      </c>
      <c r="R41" s="89">
        <f xml:space="preserve"> InpS!R$19</f>
        <v>0</v>
      </c>
      <c r="S41" s="89">
        <f xml:space="preserve"> InpS!S$19</f>
        <v>0</v>
      </c>
      <c r="T41" s="89">
        <f xml:space="preserve"> InpS!T$19</f>
        <v>0</v>
      </c>
      <c r="U41" s="89">
        <f xml:space="preserve"> InpS!U$19</f>
        <v>0</v>
      </c>
      <c r="V41" s="89">
        <f xml:space="preserve"> InpS!V$19</f>
        <v>0</v>
      </c>
      <c r="W41" s="89">
        <f xml:space="preserve"> InpS!W$19</f>
        <v>0</v>
      </c>
    </row>
    <row r="42" spans="1:23" hidden="1" outlineLevel="1">
      <c r="E42" s="24" t="s">
        <v>877</v>
      </c>
      <c r="G42" s="24" t="s">
        <v>720</v>
      </c>
      <c r="J42" s="81">
        <f t="shared" ref="J42:W42" si="7" xml:space="preserve">  IF( J40 &gt; 0, J40, I42 * ( 1 + J41 ) )</f>
        <v>101.6</v>
      </c>
      <c r="K42" s="81">
        <f t="shared" si="7"/>
        <v>104.4</v>
      </c>
      <c r="L42" s="81">
        <f t="shared" si="7"/>
        <v>106.7</v>
      </c>
      <c r="M42" s="81">
        <f t="shared" si="7"/>
        <v>108.3</v>
      </c>
      <c r="N42" s="81">
        <f t="shared" si="7"/>
        <v>109.2</v>
      </c>
      <c r="O42" s="81">
        <f t="shared" si="7"/>
        <v>113.4</v>
      </c>
      <c r="P42" s="81">
        <f t="shared" si="7"/>
        <v>124.3</v>
      </c>
      <c r="Q42" s="81">
        <f t="shared" si="7"/>
        <v>130.19999999999999</v>
      </c>
      <c r="R42" s="81">
        <f t="shared" si="7"/>
        <v>133.97190198345552</v>
      </c>
      <c r="S42" s="81">
        <f t="shared" si="7"/>
        <v>133.97190198345552</v>
      </c>
      <c r="T42" s="81">
        <f t="shared" si="7"/>
        <v>133.97190198345552</v>
      </c>
      <c r="U42" s="81">
        <f t="shared" si="7"/>
        <v>133.97190198345552</v>
      </c>
      <c r="V42" s="81">
        <f t="shared" si="7"/>
        <v>133.97190198345552</v>
      </c>
      <c r="W42" s="81">
        <f t="shared" si="7"/>
        <v>133.97190198345552</v>
      </c>
    </row>
    <row r="43" spans="1:23" hidden="1" outlineLevel="1"/>
    <row r="44" spans="1:23" hidden="1" outlineLevel="1">
      <c r="B44" s="10" t="s">
        <v>878</v>
      </c>
    </row>
    <row r="45" spans="1:23" hidden="1" outlineLevel="1">
      <c r="A45" s="38"/>
      <c r="B45" s="38"/>
      <c r="C45" s="44"/>
      <c r="D45" s="48"/>
      <c r="E45" s="63" t="str">
        <f xml:space="preserve"> InpS!E$27</f>
        <v>Consumer price index (including housing costs) - Consumer Price Index (with housing) for November</v>
      </c>
      <c r="F45" s="88">
        <f xml:space="preserve"> InpS!F$27</f>
        <v>0</v>
      </c>
      <c r="G45" s="88" t="str">
        <f xml:space="preserve"> InpS!G$27</f>
        <v>index</v>
      </c>
      <c r="H45" s="88">
        <f xml:space="preserve"> InpS!H$27</f>
        <v>0</v>
      </c>
      <c r="I45" s="88">
        <f xml:space="preserve"> InpS!I$27</f>
        <v>0</v>
      </c>
      <c r="J45" s="88">
        <f xml:space="preserve"> InpS!J$27</f>
        <v>101.8</v>
      </c>
      <c r="K45" s="88">
        <f xml:space="preserve"> InpS!K$27</f>
        <v>104.7</v>
      </c>
      <c r="L45" s="88">
        <f xml:space="preserve"> InpS!L$27</f>
        <v>106.9</v>
      </c>
      <c r="M45" s="88">
        <f xml:space="preserve"> InpS!M$27</f>
        <v>108.5</v>
      </c>
      <c r="N45" s="88">
        <f xml:space="preserve"> InpS!N$27</f>
        <v>109.1</v>
      </c>
      <c r="O45" s="88">
        <f xml:space="preserve"> InpS!O$27</f>
        <v>114.1</v>
      </c>
      <c r="P45" s="88">
        <f xml:space="preserve"> InpS!P$27</f>
        <v>124.8</v>
      </c>
      <c r="Q45" s="88">
        <f xml:space="preserve"> InpS!Q$27</f>
        <v>130</v>
      </c>
      <c r="R45" s="88">
        <f xml:space="preserve"> InpS!R$27</f>
        <v>134.25877174922974</v>
      </c>
      <c r="S45" s="88">
        <f xml:space="preserve"> InpS!S$27</f>
        <v>0</v>
      </c>
      <c r="T45" s="88">
        <f xml:space="preserve"> InpS!T$27</f>
        <v>0</v>
      </c>
      <c r="U45" s="88">
        <f xml:space="preserve"> InpS!U$27</f>
        <v>0</v>
      </c>
      <c r="V45" s="88">
        <f xml:space="preserve"> InpS!V$27</f>
        <v>0</v>
      </c>
      <c r="W45" s="88">
        <f xml:space="preserve"> InpS!W$27</f>
        <v>0</v>
      </c>
    </row>
    <row r="46" spans="1:23" hidden="1" outlineLevel="1">
      <c r="A46" s="38"/>
      <c r="B46" s="38"/>
      <c r="C46" s="44"/>
      <c r="D46" s="48"/>
      <c r="E46" s="63" t="str">
        <f xml:space="preserve"> InpS!E$19</f>
        <v>Year on year % change - CPI(H): Financial year average indices year on year %</v>
      </c>
      <c r="F46" s="89">
        <f xml:space="preserve"> InpS!F$19</f>
        <v>0</v>
      </c>
      <c r="G46" s="89" t="str">
        <f xml:space="preserve"> InpS!G$19</f>
        <v>%</v>
      </c>
      <c r="H46" s="89">
        <f xml:space="preserve"> InpS!H$19</f>
        <v>0</v>
      </c>
      <c r="I46" s="89">
        <f xml:space="preserve"> InpS!I$19</f>
        <v>0</v>
      </c>
      <c r="J46" s="89">
        <f xml:space="preserve"> InpS!J$19</f>
        <v>0</v>
      </c>
      <c r="K46" s="89">
        <f xml:space="preserve"> InpS!K$19</f>
        <v>0</v>
      </c>
      <c r="L46" s="89">
        <f xml:space="preserve"> InpS!L$19</f>
        <v>0</v>
      </c>
      <c r="M46" s="89">
        <f xml:space="preserve"> InpS!M$19</f>
        <v>0</v>
      </c>
      <c r="N46" s="89">
        <f xml:space="preserve"> InpS!N$19</f>
        <v>0</v>
      </c>
      <c r="O46" s="89">
        <f xml:space="preserve"> InpS!O$19</f>
        <v>0</v>
      </c>
      <c r="P46" s="89">
        <f xml:space="preserve"> InpS!P$19</f>
        <v>0</v>
      </c>
      <c r="Q46" s="89">
        <f xml:space="preserve"> InpS!Q$19</f>
        <v>0</v>
      </c>
      <c r="R46" s="89">
        <f xml:space="preserve"> InpS!R$19</f>
        <v>0</v>
      </c>
      <c r="S46" s="89">
        <f xml:space="preserve"> InpS!S$19</f>
        <v>0</v>
      </c>
      <c r="T46" s="89">
        <f xml:space="preserve"> InpS!T$19</f>
        <v>0</v>
      </c>
      <c r="U46" s="89">
        <f xml:space="preserve"> InpS!U$19</f>
        <v>0</v>
      </c>
      <c r="V46" s="89">
        <f xml:space="preserve"> InpS!V$19</f>
        <v>0</v>
      </c>
      <c r="W46" s="89">
        <f xml:space="preserve"> InpS!W$19</f>
        <v>0</v>
      </c>
    </row>
    <row r="47" spans="1:23" hidden="1" outlineLevel="1">
      <c r="E47" s="24" t="s">
        <v>878</v>
      </c>
      <c r="G47" s="24" t="s">
        <v>720</v>
      </c>
      <c r="J47" s="81">
        <f t="shared" ref="J47:W47" si="8" xml:space="preserve">  IF( J45 &gt; 0, J45, I47 * ( 1 + J46 ) )</f>
        <v>101.8</v>
      </c>
      <c r="K47" s="81">
        <f t="shared" si="8"/>
        <v>104.7</v>
      </c>
      <c r="L47" s="81">
        <f t="shared" si="8"/>
        <v>106.9</v>
      </c>
      <c r="M47" s="81">
        <f t="shared" si="8"/>
        <v>108.5</v>
      </c>
      <c r="N47" s="81">
        <f t="shared" si="8"/>
        <v>109.1</v>
      </c>
      <c r="O47" s="81">
        <f t="shared" si="8"/>
        <v>114.1</v>
      </c>
      <c r="P47" s="81">
        <f t="shared" si="8"/>
        <v>124.8</v>
      </c>
      <c r="Q47" s="81">
        <f t="shared" si="8"/>
        <v>130</v>
      </c>
      <c r="R47" s="81">
        <f t="shared" si="8"/>
        <v>134.25877174922974</v>
      </c>
      <c r="S47" s="81">
        <f t="shared" si="8"/>
        <v>134.25877174922974</v>
      </c>
      <c r="T47" s="81">
        <f t="shared" si="8"/>
        <v>134.25877174922974</v>
      </c>
      <c r="U47" s="81">
        <f t="shared" si="8"/>
        <v>134.25877174922974</v>
      </c>
      <c r="V47" s="81">
        <f t="shared" si="8"/>
        <v>134.25877174922974</v>
      </c>
      <c r="W47" s="81">
        <f t="shared" si="8"/>
        <v>134.25877174922974</v>
      </c>
    </row>
    <row r="48" spans="1:23" hidden="1" outlineLevel="1"/>
    <row r="49" spans="1:23" hidden="1" outlineLevel="1">
      <c r="B49" s="10" t="s">
        <v>879</v>
      </c>
    </row>
    <row r="50" spans="1:23" hidden="1" outlineLevel="1">
      <c r="A50" s="38"/>
      <c r="B50" s="38"/>
      <c r="C50" s="44"/>
      <c r="D50" s="48"/>
      <c r="E50" s="63" t="str">
        <f xml:space="preserve"> InpS!E$28</f>
        <v>Consumer price index (including housing costs) - Consumer Price Index (with housing) for December</v>
      </c>
      <c r="F50" s="88">
        <f xml:space="preserve"> InpS!F$28</f>
        <v>0</v>
      </c>
      <c r="G50" s="88" t="str">
        <f xml:space="preserve"> InpS!G$28</f>
        <v>index</v>
      </c>
      <c r="H50" s="88">
        <f xml:space="preserve"> InpS!H$28</f>
        <v>0</v>
      </c>
      <c r="I50" s="88">
        <f xml:space="preserve"> InpS!I$28</f>
        <v>0</v>
      </c>
      <c r="J50" s="88">
        <f xml:space="preserve"> InpS!J$28</f>
        <v>102.2</v>
      </c>
      <c r="K50" s="88">
        <f xml:space="preserve"> InpS!K$28</f>
        <v>105</v>
      </c>
      <c r="L50" s="88">
        <f xml:space="preserve"> InpS!L$28</f>
        <v>107.1</v>
      </c>
      <c r="M50" s="88">
        <f xml:space="preserve"> InpS!M$28</f>
        <v>108.5</v>
      </c>
      <c r="N50" s="88">
        <f xml:space="preserve"> InpS!N$28</f>
        <v>109.4</v>
      </c>
      <c r="O50" s="88">
        <f xml:space="preserve"> InpS!O$28</f>
        <v>114.7</v>
      </c>
      <c r="P50" s="88">
        <f xml:space="preserve"> InpS!P$28</f>
        <v>125.3</v>
      </c>
      <c r="Q50" s="88">
        <f xml:space="preserve"> InpS!Q$28</f>
        <v>130.5</v>
      </c>
      <c r="R50" s="88">
        <f xml:space="preserve"> InpS!R$28</f>
        <v>134.54625578009458</v>
      </c>
      <c r="S50" s="88">
        <f xml:space="preserve"> InpS!S$28</f>
        <v>0</v>
      </c>
      <c r="T50" s="88">
        <f xml:space="preserve"> InpS!T$28</f>
        <v>0</v>
      </c>
      <c r="U50" s="88">
        <f xml:space="preserve"> InpS!U$28</f>
        <v>0</v>
      </c>
      <c r="V50" s="88">
        <f xml:space="preserve"> InpS!V$28</f>
        <v>0</v>
      </c>
      <c r="W50" s="88">
        <f xml:space="preserve"> InpS!W$28</f>
        <v>0</v>
      </c>
    </row>
    <row r="51" spans="1:23" hidden="1" outlineLevel="1">
      <c r="A51" s="38"/>
      <c r="B51" s="38"/>
      <c r="C51" s="44"/>
      <c r="D51" s="48"/>
      <c r="E51" s="63" t="str">
        <f xml:space="preserve"> InpS!E$19</f>
        <v>Year on year % change - CPI(H): Financial year average indices year on year %</v>
      </c>
      <c r="F51" s="89">
        <f xml:space="preserve"> InpS!F$19</f>
        <v>0</v>
      </c>
      <c r="G51" s="89" t="str">
        <f xml:space="preserve"> InpS!G$19</f>
        <v>%</v>
      </c>
      <c r="H51" s="89">
        <f xml:space="preserve"> InpS!H$19</f>
        <v>0</v>
      </c>
      <c r="I51" s="89">
        <f xml:space="preserve"> InpS!I$19</f>
        <v>0</v>
      </c>
      <c r="J51" s="89">
        <f xml:space="preserve"> InpS!J$19</f>
        <v>0</v>
      </c>
      <c r="K51" s="89">
        <f xml:space="preserve"> InpS!K$19</f>
        <v>0</v>
      </c>
      <c r="L51" s="89">
        <f xml:space="preserve"> InpS!L$19</f>
        <v>0</v>
      </c>
      <c r="M51" s="89">
        <f xml:space="preserve"> InpS!M$19</f>
        <v>0</v>
      </c>
      <c r="N51" s="89">
        <f xml:space="preserve"> InpS!N$19</f>
        <v>0</v>
      </c>
      <c r="O51" s="89">
        <f xml:space="preserve"> InpS!O$19</f>
        <v>0</v>
      </c>
      <c r="P51" s="89">
        <f xml:space="preserve"> InpS!P$19</f>
        <v>0</v>
      </c>
      <c r="Q51" s="89">
        <f xml:space="preserve"> InpS!Q$19</f>
        <v>0</v>
      </c>
      <c r="R51" s="89">
        <f xml:space="preserve"> InpS!R$19</f>
        <v>0</v>
      </c>
      <c r="S51" s="89">
        <f xml:space="preserve"> InpS!S$19</f>
        <v>0</v>
      </c>
      <c r="T51" s="89">
        <f xml:space="preserve"> InpS!T$19</f>
        <v>0</v>
      </c>
      <c r="U51" s="89">
        <f xml:space="preserve"> InpS!U$19</f>
        <v>0</v>
      </c>
      <c r="V51" s="89">
        <f xml:space="preserve"> InpS!V$19</f>
        <v>0</v>
      </c>
      <c r="W51" s="89">
        <f xml:space="preserve"> InpS!W$19</f>
        <v>0</v>
      </c>
    </row>
    <row r="52" spans="1:23" hidden="1" outlineLevel="1">
      <c r="E52" s="24" t="s">
        <v>879</v>
      </c>
      <c r="G52" s="24" t="s">
        <v>720</v>
      </c>
      <c r="J52" s="81">
        <f t="shared" ref="J52:W52" si="9" xml:space="preserve">  IF( J50 &gt; 0, J50, I52 * ( 1 + J51 ) )</f>
        <v>102.2</v>
      </c>
      <c r="K52" s="81">
        <f t="shared" si="9"/>
        <v>105</v>
      </c>
      <c r="L52" s="81">
        <f t="shared" si="9"/>
        <v>107.1</v>
      </c>
      <c r="M52" s="81">
        <f t="shared" si="9"/>
        <v>108.5</v>
      </c>
      <c r="N52" s="81">
        <f t="shared" si="9"/>
        <v>109.4</v>
      </c>
      <c r="O52" s="81">
        <f t="shared" si="9"/>
        <v>114.7</v>
      </c>
      <c r="P52" s="81">
        <f t="shared" si="9"/>
        <v>125.3</v>
      </c>
      <c r="Q52" s="81">
        <f t="shared" si="9"/>
        <v>130.5</v>
      </c>
      <c r="R52" s="81">
        <f t="shared" si="9"/>
        <v>134.54625578009458</v>
      </c>
      <c r="S52" s="81">
        <f t="shared" si="9"/>
        <v>134.54625578009458</v>
      </c>
      <c r="T52" s="81">
        <f t="shared" si="9"/>
        <v>134.54625578009458</v>
      </c>
      <c r="U52" s="81">
        <f t="shared" si="9"/>
        <v>134.54625578009458</v>
      </c>
      <c r="V52" s="81">
        <f t="shared" si="9"/>
        <v>134.54625578009458</v>
      </c>
      <c r="W52" s="81">
        <f t="shared" si="9"/>
        <v>134.54625578009458</v>
      </c>
    </row>
    <row r="53" spans="1:23" hidden="1" outlineLevel="1"/>
    <row r="54" spans="1:23" hidden="1" outlineLevel="1">
      <c r="B54" s="10" t="s">
        <v>880</v>
      </c>
    </row>
    <row r="55" spans="1:23" hidden="1" outlineLevel="1">
      <c r="A55" s="38"/>
      <c r="B55" s="38"/>
      <c r="C55" s="44"/>
      <c r="D55" s="48"/>
      <c r="E55" s="63" t="str">
        <f xml:space="preserve"> InpS!E$29</f>
        <v>Consumer price index (including housing costs) - Consumer Price Index (with housing) for January</v>
      </c>
      <c r="F55" s="88">
        <f xml:space="preserve"> InpS!F$29</f>
        <v>0</v>
      </c>
      <c r="G55" s="88" t="str">
        <f xml:space="preserve"> InpS!G$29</f>
        <v>index</v>
      </c>
      <c r="H55" s="88">
        <f xml:space="preserve"> InpS!H$29</f>
        <v>0</v>
      </c>
      <c r="I55" s="88">
        <f xml:space="preserve"> InpS!I$29</f>
        <v>0</v>
      </c>
      <c r="J55" s="88">
        <f xml:space="preserve"> InpS!J$29</f>
        <v>101.8</v>
      </c>
      <c r="K55" s="88">
        <f xml:space="preserve"> InpS!K$29</f>
        <v>104.5</v>
      </c>
      <c r="L55" s="88">
        <f xml:space="preserve"> InpS!L$29</f>
        <v>106.4</v>
      </c>
      <c r="M55" s="88">
        <f xml:space="preserve"> InpS!M$29</f>
        <v>108.3</v>
      </c>
      <c r="N55" s="88">
        <f xml:space="preserve"> InpS!N$29</f>
        <v>109.3</v>
      </c>
      <c r="O55" s="88">
        <f xml:space="preserve"> InpS!O$29</f>
        <v>114.6</v>
      </c>
      <c r="P55" s="88">
        <f xml:space="preserve"> InpS!P$29</f>
        <v>124.8</v>
      </c>
      <c r="Q55" s="88">
        <f xml:space="preserve"> InpS!Q$29</f>
        <v>130</v>
      </c>
      <c r="R55" s="88">
        <f xml:space="preserve"> InpS!R$29</f>
        <v>134.79047113195841</v>
      </c>
      <c r="S55" s="88">
        <f xml:space="preserve"> InpS!S$29</f>
        <v>0</v>
      </c>
      <c r="T55" s="88">
        <f xml:space="preserve"> InpS!T$29</f>
        <v>0</v>
      </c>
      <c r="U55" s="88">
        <f xml:space="preserve"> InpS!U$29</f>
        <v>0</v>
      </c>
      <c r="V55" s="88">
        <f xml:space="preserve"> InpS!V$29</f>
        <v>0</v>
      </c>
      <c r="W55" s="88">
        <f xml:space="preserve"> InpS!W$29</f>
        <v>0</v>
      </c>
    </row>
    <row r="56" spans="1:23" hidden="1" outlineLevel="1">
      <c r="A56" s="38"/>
      <c r="B56" s="38"/>
      <c r="C56" s="44"/>
      <c r="D56" s="48"/>
      <c r="E56" s="63" t="str">
        <f xml:space="preserve"> InpS!E$19</f>
        <v>Year on year % change - CPI(H): Financial year average indices year on year %</v>
      </c>
      <c r="F56" s="89">
        <f xml:space="preserve"> InpS!F$19</f>
        <v>0</v>
      </c>
      <c r="G56" s="89" t="str">
        <f xml:space="preserve"> InpS!G$19</f>
        <v>%</v>
      </c>
      <c r="H56" s="89">
        <f xml:space="preserve"> InpS!H$19</f>
        <v>0</v>
      </c>
      <c r="I56" s="89">
        <f xml:space="preserve"> InpS!I$19</f>
        <v>0</v>
      </c>
      <c r="J56" s="89">
        <f xml:space="preserve"> InpS!J$19</f>
        <v>0</v>
      </c>
      <c r="K56" s="89">
        <f xml:space="preserve"> InpS!K$19</f>
        <v>0</v>
      </c>
      <c r="L56" s="89">
        <f xml:space="preserve"> InpS!L$19</f>
        <v>0</v>
      </c>
      <c r="M56" s="89">
        <f xml:space="preserve"> InpS!M$19</f>
        <v>0</v>
      </c>
      <c r="N56" s="89">
        <f xml:space="preserve"> InpS!N$19</f>
        <v>0</v>
      </c>
      <c r="O56" s="89">
        <f xml:space="preserve"> InpS!O$19</f>
        <v>0</v>
      </c>
      <c r="P56" s="89">
        <f xml:space="preserve"> InpS!P$19</f>
        <v>0</v>
      </c>
      <c r="Q56" s="89">
        <f xml:space="preserve"> InpS!Q$19</f>
        <v>0</v>
      </c>
      <c r="R56" s="89">
        <f xml:space="preserve"> InpS!R$19</f>
        <v>0</v>
      </c>
      <c r="S56" s="89">
        <f xml:space="preserve"> InpS!S$19</f>
        <v>0</v>
      </c>
      <c r="T56" s="89">
        <f xml:space="preserve"> InpS!T$19</f>
        <v>0</v>
      </c>
      <c r="U56" s="89">
        <f xml:space="preserve"> InpS!U$19</f>
        <v>0</v>
      </c>
      <c r="V56" s="89">
        <f xml:space="preserve"> InpS!V$19</f>
        <v>0</v>
      </c>
      <c r="W56" s="89">
        <f xml:space="preserve"> InpS!W$19</f>
        <v>0</v>
      </c>
    </row>
    <row r="57" spans="1:23" hidden="1" outlineLevel="1">
      <c r="E57" s="24" t="s">
        <v>880</v>
      </c>
      <c r="G57" s="24" t="s">
        <v>720</v>
      </c>
      <c r="J57" s="81">
        <f t="shared" ref="J57:W57" si="10" xml:space="preserve">  IF( J55 &gt; 0, J55, I57 * ( 1 + J56 ) )</f>
        <v>101.8</v>
      </c>
      <c r="K57" s="81">
        <f t="shared" si="10"/>
        <v>104.5</v>
      </c>
      <c r="L57" s="81">
        <f t="shared" si="10"/>
        <v>106.4</v>
      </c>
      <c r="M57" s="81">
        <f t="shared" si="10"/>
        <v>108.3</v>
      </c>
      <c r="N57" s="81">
        <f t="shared" si="10"/>
        <v>109.3</v>
      </c>
      <c r="O57" s="81">
        <f t="shared" si="10"/>
        <v>114.6</v>
      </c>
      <c r="P57" s="81">
        <f t="shared" si="10"/>
        <v>124.8</v>
      </c>
      <c r="Q57" s="81">
        <f t="shared" si="10"/>
        <v>130</v>
      </c>
      <c r="R57" s="81">
        <f t="shared" si="10"/>
        <v>134.79047113195841</v>
      </c>
      <c r="S57" s="81">
        <f t="shared" si="10"/>
        <v>134.79047113195841</v>
      </c>
      <c r="T57" s="81">
        <f t="shared" si="10"/>
        <v>134.79047113195841</v>
      </c>
      <c r="U57" s="81">
        <f t="shared" si="10"/>
        <v>134.79047113195841</v>
      </c>
      <c r="V57" s="81">
        <f t="shared" si="10"/>
        <v>134.79047113195841</v>
      </c>
      <c r="W57" s="81">
        <f t="shared" si="10"/>
        <v>134.79047113195841</v>
      </c>
    </row>
    <row r="58" spans="1:23" hidden="1" outlineLevel="1"/>
    <row r="59" spans="1:23" hidden="1" outlineLevel="1">
      <c r="B59" s="10" t="s">
        <v>881</v>
      </c>
    </row>
    <row r="60" spans="1:23" hidden="1" outlineLevel="1">
      <c r="A60" s="38"/>
      <c r="B60" s="38"/>
      <c r="C60" s="44"/>
      <c r="D60" s="48"/>
      <c r="E60" s="63" t="str">
        <f xml:space="preserve"> InpS!E$30</f>
        <v>Consumer price index (including housing costs) - Consumer Price Index (with housing) for February</v>
      </c>
      <c r="F60" s="88">
        <f xml:space="preserve"> InpS!F$30</f>
        <v>0</v>
      </c>
      <c r="G60" s="88" t="str">
        <f xml:space="preserve"> InpS!G$30</f>
        <v>index</v>
      </c>
      <c r="H60" s="88">
        <f xml:space="preserve"> InpS!H$30</f>
        <v>0</v>
      </c>
      <c r="I60" s="88">
        <f xml:space="preserve"> InpS!I$30</f>
        <v>0</v>
      </c>
      <c r="J60" s="88">
        <f xml:space="preserve"> InpS!J$30</f>
        <v>102.4</v>
      </c>
      <c r="K60" s="88">
        <f xml:space="preserve"> InpS!K$30</f>
        <v>104.9</v>
      </c>
      <c r="L60" s="88">
        <f xml:space="preserve"> InpS!L$30</f>
        <v>106.8</v>
      </c>
      <c r="M60" s="88">
        <f xml:space="preserve"> InpS!M$30</f>
        <v>108.6</v>
      </c>
      <c r="N60" s="88">
        <f xml:space="preserve"> InpS!N$30</f>
        <v>109.4</v>
      </c>
      <c r="O60" s="88">
        <f xml:space="preserve"> InpS!O$30</f>
        <v>115.4</v>
      </c>
      <c r="P60" s="88">
        <f xml:space="preserve"> InpS!P$30</f>
        <v>126</v>
      </c>
      <c r="Q60" s="88">
        <f xml:space="preserve"> InpS!Q$30</f>
        <v>130.80000000000001</v>
      </c>
      <c r="R60" s="88">
        <f xml:space="preserve"> InpS!R$30</f>
        <v>135.03512975991148</v>
      </c>
      <c r="S60" s="88">
        <f xml:space="preserve"> InpS!S$30</f>
        <v>0</v>
      </c>
      <c r="T60" s="88">
        <f xml:space="preserve"> InpS!T$30</f>
        <v>0</v>
      </c>
      <c r="U60" s="88">
        <f xml:space="preserve"> InpS!U$30</f>
        <v>0</v>
      </c>
      <c r="V60" s="88">
        <f xml:space="preserve"> InpS!V$30</f>
        <v>0</v>
      </c>
      <c r="W60" s="88">
        <f xml:space="preserve"> InpS!W$30</f>
        <v>0</v>
      </c>
    </row>
    <row r="61" spans="1:23" hidden="1" outlineLevel="1">
      <c r="A61" s="38"/>
      <c r="B61" s="38"/>
      <c r="C61" s="44"/>
      <c r="D61" s="48"/>
      <c r="E61" s="63" t="str">
        <f xml:space="preserve"> InpS!E$19</f>
        <v>Year on year % change - CPI(H): Financial year average indices year on year %</v>
      </c>
      <c r="F61" s="89">
        <f xml:space="preserve"> InpS!F$19</f>
        <v>0</v>
      </c>
      <c r="G61" s="89" t="str">
        <f xml:space="preserve"> InpS!G$19</f>
        <v>%</v>
      </c>
      <c r="H61" s="89">
        <f xml:space="preserve"> InpS!H$19</f>
        <v>0</v>
      </c>
      <c r="I61" s="89">
        <f xml:space="preserve"> InpS!I$19</f>
        <v>0</v>
      </c>
      <c r="J61" s="89">
        <f xml:space="preserve"> InpS!J$19</f>
        <v>0</v>
      </c>
      <c r="K61" s="89">
        <f xml:space="preserve"> InpS!K$19</f>
        <v>0</v>
      </c>
      <c r="L61" s="89">
        <f xml:space="preserve"> InpS!L$19</f>
        <v>0</v>
      </c>
      <c r="M61" s="89">
        <f xml:space="preserve"> InpS!M$19</f>
        <v>0</v>
      </c>
      <c r="N61" s="89">
        <f xml:space="preserve"> InpS!N$19</f>
        <v>0</v>
      </c>
      <c r="O61" s="89">
        <f xml:space="preserve"> InpS!O$19</f>
        <v>0</v>
      </c>
      <c r="P61" s="89">
        <f xml:space="preserve"> InpS!P$19</f>
        <v>0</v>
      </c>
      <c r="Q61" s="89">
        <f xml:space="preserve"> InpS!Q$19</f>
        <v>0</v>
      </c>
      <c r="R61" s="89">
        <f xml:space="preserve"> InpS!R$19</f>
        <v>0</v>
      </c>
      <c r="S61" s="89">
        <f xml:space="preserve"> InpS!S$19</f>
        <v>0</v>
      </c>
      <c r="T61" s="89">
        <f xml:space="preserve"> InpS!T$19</f>
        <v>0</v>
      </c>
      <c r="U61" s="89">
        <f xml:space="preserve"> InpS!U$19</f>
        <v>0</v>
      </c>
      <c r="V61" s="89">
        <f xml:space="preserve"> InpS!V$19</f>
        <v>0</v>
      </c>
      <c r="W61" s="89">
        <f xml:space="preserve"> InpS!W$19</f>
        <v>0</v>
      </c>
    </row>
    <row r="62" spans="1:23" hidden="1" outlineLevel="1">
      <c r="E62" s="24" t="s">
        <v>881</v>
      </c>
      <c r="G62" s="24" t="s">
        <v>720</v>
      </c>
      <c r="J62" s="81">
        <f t="shared" ref="J62:W62" si="11" xml:space="preserve">  IF( J60 &gt; 0, J60, I62 * ( 1 + J61 ) )</f>
        <v>102.4</v>
      </c>
      <c r="K62" s="81">
        <f t="shared" si="11"/>
        <v>104.9</v>
      </c>
      <c r="L62" s="81">
        <f t="shared" si="11"/>
        <v>106.8</v>
      </c>
      <c r="M62" s="81">
        <f t="shared" si="11"/>
        <v>108.6</v>
      </c>
      <c r="N62" s="81">
        <f t="shared" si="11"/>
        <v>109.4</v>
      </c>
      <c r="O62" s="81">
        <f t="shared" si="11"/>
        <v>115.4</v>
      </c>
      <c r="P62" s="81">
        <f t="shared" si="11"/>
        <v>126</v>
      </c>
      <c r="Q62" s="81">
        <f t="shared" si="11"/>
        <v>130.80000000000001</v>
      </c>
      <c r="R62" s="81">
        <f t="shared" si="11"/>
        <v>135.03512975991148</v>
      </c>
      <c r="S62" s="81">
        <f t="shared" si="11"/>
        <v>135.03512975991148</v>
      </c>
      <c r="T62" s="81">
        <f t="shared" si="11"/>
        <v>135.03512975991148</v>
      </c>
      <c r="U62" s="81">
        <f t="shared" si="11"/>
        <v>135.03512975991148</v>
      </c>
      <c r="V62" s="81">
        <f t="shared" si="11"/>
        <v>135.03512975991148</v>
      </c>
      <c r="W62" s="81">
        <f t="shared" si="11"/>
        <v>135.03512975991148</v>
      </c>
    </row>
    <row r="63" spans="1:23" hidden="1" outlineLevel="1"/>
    <row r="64" spans="1:23" hidden="1" outlineLevel="1">
      <c r="B64" s="10" t="s">
        <v>882</v>
      </c>
    </row>
    <row r="65" spans="1:23" hidden="1" outlineLevel="1">
      <c r="A65" s="38"/>
      <c r="B65" s="38"/>
      <c r="C65" s="44"/>
      <c r="D65" s="48"/>
      <c r="E65" s="63" t="str">
        <f xml:space="preserve"> InpS!E$31</f>
        <v>Consumer price index (including housing costs) - Consumer Price Index (with housing) for March</v>
      </c>
      <c r="F65" s="88">
        <f xml:space="preserve"> InpS!F$31</f>
        <v>0</v>
      </c>
      <c r="G65" s="88" t="str">
        <f xml:space="preserve"> InpS!G$31</f>
        <v>index</v>
      </c>
      <c r="H65" s="88">
        <f xml:space="preserve"> InpS!H$31</f>
        <v>0</v>
      </c>
      <c r="I65" s="88">
        <f xml:space="preserve"> InpS!I$31</f>
        <v>0</v>
      </c>
      <c r="J65" s="88">
        <f xml:space="preserve"> InpS!J$31</f>
        <v>102.7</v>
      </c>
      <c r="K65" s="88">
        <f xml:space="preserve"> InpS!K$31</f>
        <v>105.1</v>
      </c>
      <c r="L65" s="88">
        <f xml:space="preserve"> InpS!L$31</f>
        <v>107</v>
      </c>
      <c r="M65" s="88">
        <f xml:space="preserve"> InpS!M$31</f>
        <v>108.6</v>
      </c>
      <c r="N65" s="88">
        <f xml:space="preserve"> InpS!N$31</f>
        <v>109.7</v>
      </c>
      <c r="O65" s="88">
        <f xml:space="preserve"> InpS!O$31</f>
        <v>116.5</v>
      </c>
      <c r="P65" s="88">
        <f xml:space="preserve"> InpS!P$31</f>
        <v>126.8</v>
      </c>
      <c r="Q65" s="88">
        <f xml:space="preserve"> InpS!Q$31</f>
        <v>131.6</v>
      </c>
      <c r="R65" s="88">
        <f xml:space="preserve"> InpS!R$31</f>
        <v>135.28023246854571</v>
      </c>
      <c r="S65" s="88">
        <f xml:space="preserve"> InpS!S$31</f>
        <v>0</v>
      </c>
      <c r="T65" s="88">
        <f xml:space="preserve"> InpS!T$31</f>
        <v>0</v>
      </c>
      <c r="U65" s="88">
        <f xml:space="preserve"> InpS!U$31</f>
        <v>0</v>
      </c>
      <c r="V65" s="88">
        <f xml:space="preserve"> InpS!V$31</f>
        <v>0</v>
      </c>
      <c r="W65" s="88">
        <f xml:space="preserve"> InpS!W$31</f>
        <v>0</v>
      </c>
    </row>
    <row r="66" spans="1:23" hidden="1" outlineLevel="1">
      <c r="A66" s="38"/>
      <c r="B66" s="38"/>
      <c r="C66" s="44"/>
      <c r="D66" s="48"/>
      <c r="E66" s="63" t="str">
        <f xml:space="preserve"> InpS!E$19</f>
        <v>Year on year % change - CPI(H): Financial year average indices year on year %</v>
      </c>
      <c r="F66" s="89">
        <f xml:space="preserve"> InpS!F$19</f>
        <v>0</v>
      </c>
      <c r="G66" s="89" t="str">
        <f xml:space="preserve"> InpS!G$19</f>
        <v>%</v>
      </c>
      <c r="H66" s="89">
        <f xml:space="preserve"> InpS!H$19</f>
        <v>0</v>
      </c>
      <c r="I66" s="89">
        <f xml:space="preserve"> InpS!I$19</f>
        <v>0</v>
      </c>
      <c r="J66" s="89">
        <f xml:space="preserve"> InpS!J$19</f>
        <v>0</v>
      </c>
      <c r="K66" s="89">
        <f xml:space="preserve"> InpS!K$19</f>
        <v>0</v>
      </c>
      <c r="L66" s="89">
        <f xml:space="preserve"> InpS!L$19</f>
        <v>0</v>
      </c>
      <c r="M66" s="89">
        <f xml:space="preserve"> InpS!M$19</f>
        <v>0</v>
      </c>
      <c r="N66" s="89">
        <f xml:space="preserve"> InpS!N$19</f>
        <v>0</v>
      </c>
      <c r="O66" s="89">
        <f xml:space="preserve"> InpS!O$19</f>
        <v>0</v>
      </c>
      <c r="P66" s="89">
        <f xml:space="preserve"> InpS!P$19</f>
        <v>0</v>
      </c>
      <c r="Q66" s="89">
        <f xml:space="preserve"> InpS!Q$19</f>
        <v>0</v>
      </c>
      <c r="R66" s="89">
        <f xml:space="preserve"> InpS!R$19</f>
        <v>0</v>
      </c>
      <c r="S66" s="89">
        <f xml:space="preserve"> InpS!S$19</f>
        <v>0</v>
      </c>
      <c r="T66" s="89">
        <f xml:space="preserve"> InpS!T$19</f>
        <v>0</v>
      </c>
      <c r="U66" s="89">
        <f xml:space="preserve"> InpS!U$19</f>
        <v>0</v>
      </c>
      <c r="V66" s="89">
        <f xml:space="preserve"> InpS!V$19</f>
        <v>0</v>
      </c>
      <c r="W66" s="89">
        <f xml:space="preserve"> InpS!W$19</f>
        <v>0</v>
      </c>
    </row>
    <row r="67" spans="1:23" hidden="1" outlineLevel="1">
      <c r="E67" s="24" t="s">
        <v>882</v>
      </c>
      <c r="G67" s="24" t="s">
        <v>720</v>
      </c>
      <c r="J67" s="81">
        <f t="shared" ref="J67:W67" si="12" xml:space="preserve">  IF( J65 &gt; 0, J65, I67 * ( 1 + J66 ) )</f>
        <v>102.7</v>
      </c>
      <c r="K67" s="81">
        <f t="shared" si="12"/>
        <v>105.1</v>
      </c>
      <c r="L67" s="81">
        <f t="shared" si="12"/>
        <v>107</v>
      </c>
      <c r="M67" s="81">
        <f t="shared" si="12"/>
        <v>108.6</v>
      </c>
      <c r="N67" s="81">
        <f t="shared" si="12"/>
        <v>109.7</v>
      </c>
      <c r="O67" s="81">
        <f t="shared" si="12"/>
        <v>116.5</v>
      </c>
      <c r="P67" s="81">
        <f t="shared" si="12"/>
        <v>126.8</v>
      </c>
      <c r="Q67" s="81">
        <f t="shared" si="12"/>
        <v>131.6</v>
      </c>
      <c r="R67" s="81">
        <f t="shared" si="12"/>
        <v>135.28023246854571</v>
      </c>
      <c r="S67" s="81">
        <f t="shared" si="12"/>
        <v>135.28023246854571</v>
      </c>
      <c r="T67" s="81">
        <f t="shared" si="12"/>
        <v>135.28023246854571</v>
      </c>
      <c r="U67" s="81">
        <f t="shared" si="12"/>
        <v>135.28023246854571</v>
      </c>
      <c r="V67" s="81">
        <f t="shared" si="12"/>
        <v>135.28023246854571</v>
      </c>
      <c r="W67" s="81">
        <f t="shared" si="12"/>
        <v>135.28023246854571</v>
      </c>
    </row>
    <row r="68" spans="1:23"/>
    <row r="69" spans="1:23" collapsed="1">
      <c r="A69" s="85" t="s">
        <v>883</v>
      </c>
      <c r="B69" s="85"/>
      <c r="C69" s="84"/>
      <c r="D69" s="83"/>
      <c r="E69" s="82"/>
      <c r="F69" s="82"/>
      <c r="G69" s="82"/>
      <c r="H69" s="82"/>
      <c r="I69" s="82"/>
      <c r="J69" s="82"/>
      <c r="K69" s="82"/>
      <c r="L69" s="82"/>
      <c r="M69" s="82"/>
      <c r="N69" s="82"/>
      <c r="O69" s="82"/>
      <c r="P69" s="82"/>
      <c r="Q69" s="82"/>
      <c r="R69" s="82"/>
      <c r="S69" s="82"/>
      <c r="T69" s="82"/>
      <c r="U69" s="82"/>
      <c r="V69" s="82"/>
      <c r="W69" s="82"/>
    </row>
    <row r="70" spans="1:23" hidden="1" outlineLevel="1">
      <c r="B70" s="10" t="s">
        <v>884</v>
      </c>
    </row>
    <row r="71" spans="1:23" hidden="1" outlineLevel="1">
      <c r="E71" s="81" t="str">
        <f t="shared" ref="E71:W71" si="13" xml:space="preserve">  E$12</f>
        <v>CPI(H): April - index</v>
      </c>
      <c r="F71" s="81">
        <f t="shared" si="13"/>
        <v>0</v>
      </c>
      <c r="G71" s="81" t="str">
        <f t="shared" si="13"/>
        <v>index</v>
      </c>
      <c r="H71" s="81">
        <f t="shared" si="13"/>
        <v>0</v>
      </c>
      <c r="I71" s="81">
        <f t="shared" si="13"/>
        <v>0</v>
      </c>
      <c r="J71" s="81">
        <f t="shared" si="13"/>
        <v>100.6</v>
      </c>
      <c r="K71" s="81">
        <f t="shared" si="13"/>
        <v>103.2</v>
      </c>
      <c r="L71" s="81">
        <f t="shared" si="13"/>
        <v>105.5</v>
      </c>
      <c r="M71" s="81">
        <f t="shared" si="13"/>
        <v>107.6</v>
      </c>
      <c r="N71" s="81">
        <f t="shared" si="13"/>
        <v>108.6</v>
      </c>
      <c r="O71" s="81">
        <f t="shared" si="13"/>
        <v>110.4</v>
      </c>
      <c r="P71" s="81">
        <f t="shared" si="13"/>
        <v>119</v>
      </c>
      <c r="Q71" s="81">
        <f t="shared" si="13"/>
        <v>128.30000000000001</v>
      </c>
      <c r="R71" s="81">
        <f t="shared" si="13"/>
        <v>132.19999999999999</v>
      </c>
      <c r="S71" s="81">
        <f t="shared" si="13"/>
        <v>132.19999999999999</v>
      </c>
      <c r="T71" s="81">
        <f t="shared" si="13"/>
        <v>132.19999999999999</v>
      </c>
      <c r="U71" s="81">
        <f t="shared" si="13"/>
        <v>132.19999999999999</v>
      </c>
      <c r="V71" s="81">
        <f t="shared" si="13"/>
        <v>132.19999999999999</v>
      </c>
      <c r="W71" s="81">
        <f t="shared" si="13"/>
        <v>132.19999999999999</v>
      </c>
    </row>
    <row r="72" spans="1:23" hidden="1" outlineLevel="1">
      <c r="E72" s="81" t="str">
        <f t="shared" ref="E72:W72" si="14" xml:space="preserve">  E$17</f>
        <v>CPI(H): May - index</v>
      </c>
      <c r="F72" s="81">
        <f t="shared" si="14"/>
        <v>0</v>
      </c>
      <c r="G72" s="81" t="str">
        <f t="shared" si="14"/>
        <v>index</v>
      </c>
      <c r="H72" s="81">
        <f t="shared" si="14"/>
        <v>0</v>
      </c>
      <c r="I72" s="81">
        <f t="shared" si="14"/>
        <v>0</v>
      </c>
      <c r="J72" s="81">
        <f t="shared" si="14"/>
        <v>100.8</v>
      </c>
      <c r="K72" s="81">
        <f t="shared" si="14"/>
        <v>103.5</v>
      </c>
      <c r="L72" s="81">
        <f t="shared" si="14"/>
        <v>105.9</v>
      </c>
      <c r="M72" s="81">
        <f t="shared" si="14"/>
        <v>107.9</v>
      </c>
      <c r="N72" s="81">
        <f t="shared" si="14"/>
        <v>108.6</v>
      </c>
      <c r="O72" s="81">
        <f t="shared" si="14"/>
        <v>111</v>
      </c>
      <c r="P72" s="81">
        <f t="shared" si="14"/>
        <v>119.7</v>
      </c>
      <c r="Q72" s="81">
        <f t="shared" si="14"/>
        <v>129.1</v>
      </c>
      <c r="R72" s="81">
        <f t="shared" si="14"/>
        <v>132.69999999999999</v>
      </c>
      <c r="S72" s="81">
        <f t="shared" si="14"/>
        <v>132.69999999999999</v>
      </c>
      <c r="T72" s="81">
        <f t="shared" si="14"/>
        <v>132.69999999999999</v>
      </c>
      <c r="U72" s="81">
        <f t="shared" si="14"/>
        <v>132.69999999999999</v>
      </c>
      <c r="V72" s="81">
        <f t="shared" si="14"/>
        <v>132.69999999999999</v>
      </c>
      <c r="W72" s="81">
        <f t="shared" si="14"/>
        <v>132.69999999999999</v>
      </c>
    </row>
    <row r="73" spans="1:23" hidden="1" outlineLevel="1">
      <c r="E73" s="81" t="str">
        <f t="shared" ref="E73:W73" si="15" xml:space="preserve">  E$22</f>
        <v>CPI(H): June - index</v>
      </c>
      <c r="F73" s="81">
        <f t="shared" si="15"/>
        <v>0</v>
      </c>
      <c r="G73" s="81" t="str">
        <f t="shared" si="15"/>
        <v>index</v>
      </c>
      <c r="H73" s="81">
        <f t="shared" si="15"/>
        <v>0</v>
      </c>
      <c r="I73" s="81">
        <f t="shared" si="15"/>
        <v>0</v>
      </c>
      <c r="J73" s="81">
        <f t="shared" si="15"/>
        <v>101</v>
      </c>
      <c r="K73" s="81">
        <f t="shared" si="15"/>
        <v>103.5</v>
      </c>
      <c r="L73" s="81">
        <f t="shared" si="15"/>
        <v>105.9</v>
      </c>
      <c r="M73" s="81">
        <f t="shared" si="15"/>
        <v>107.9</v>
      </c>
      <c r="N73" s="81">
        <f t="shared" si="15"/>
        <v>108.8</v>
      </c>
      <c r="O73" s="81">
        <f t="shared" si="15"/>
        <v>111.4</v>
      </c>
      <c r="P73" s="81">
        <f t="shared" si="15"/>
        <v>120.5</v>
      </c>
      <c r="Q73" s="81">
        <f t="shared" si="15"/>
        <v>129.4</v>
      </c>
      <c r="R73" s="81">
        <f t="shared" si="15"/>
        <v>133</v>
      </c>
      <c r="S73" s="81">
        <f t="shared" si="15"/>
        <v>133</v>
      </c>
      <c r="T73" s="81">
        <f t="shared" si="15"/>
        <v>133</v>
      </c>
      <c r="U73" s="81">
        <f t="shared" si="15"/>
        <v>133</v>
      </c>
      <c r="V73" s="81">
        <f t="shared" si="15"/>
        <v>133</v>
      </c>
      <c r="W73" s="81">
        <f t="shared" si="15"/>
        <v>133</v>
      </c>
    </row>
    <row r="74" spans="1:23" hidden="1" outlineLevel="1">
      <c r="E74" s="81" t="str">
        <f t="shared" ref="E74:W74" si="16" xml:space="preserve">  E$27</f>
        <v>CPI(H): July - index</v>
      </c>
      <c r="F74" s="81">
        <f t="shared" si="16"/>
        <v>0</v>
      </c>
      <c r="G74" s="81" t="str">
        <f t="shared" si="16"/>
        <v>index</v>
      </c>
      <c r="H74" s="81">
        <f t="shared" si="16"/>
        <v>0</v>
      </c>
      <c r="I74" s="81">
        <f t="shared" si="16"/>
        <v>0</v>
      </c>
      <c r="J74" s="81">
        <f t="shared" si="16"/>
        <v>100.9</v>
      </c>
      <c r="K74" s="81">
        <f t="shared" si="16"/>
        <v>103.5</v>
      </c>
      <c r="L74" s="81">
        <f t="shared" si="16"/>
        <v>105.9</v>
      </c>
      <c r="M74" s="81">
        <f t="shared" si="16"/>
        <v>108</v>
      </c>
      <c r="N74" s="81">
        <f t="shared" si="16"/>
        <v>109.2</v>
      </c>
      <c r="O74" s="81">
        <f t="shared" si="16"/>
        <v>111.4</v>
      </c>
      <c r="P74" s="81">
        <f t="shared" si="16"/>
        <v>121.2</v>
      </c>
      <c r="Q74" s="81">
        <f t="shared" si="16"/>
        <v>129</v>
      </c>
      <c r="R74" s="81">
        <f t="shared" si="16"/>
        <v>132.9</v>
      </c>
      <c r="S74" s="81">
        <f t="shared" si="16"/>
        <v>132.9</v>
      </c>
      <c r="T74" s="81">
        <f t="shared" si="16"/>
        <v>132.9</v>
      </c>
      <c r="U74" s="81">
        <f t="shared" si="16"/>
        <v>132.9</v>
      </c>
      <c r="V74" s="81">
        <f t="shared" si="16"/>
        <v>132.9</v>
      </c>
      <c r="W74" s="81">
        <f t="shared" si="16"/>
        <v>132.9</v>
      </c>
    </row>
    <row r="75" spans="1:23" hidden="1" outlineLevel="1">
      <c r="E75" s="81" t="str">
        <f t="shared" ref="E75:W75" si="17" xml:space="preserve">  E$32</f>
        <v>CPI(H): August - index</v>
      </c>
      <c r="F75" s="81">
        <f t="shared" si="17"/>
        <v>0</v>
      </c>
      <c r="G75" s="81" t="str">
        <f t="shared" si="17"/>
        <v>index</v>
      </c>
      <c r="H75" s="81">
        <f t="shared" si="17"/>
        <v>0</v>
      </c>
      <c r="I75" s="81">
        <f t="shared" si="17"/>
        <v>0</v>
      </c>
      <c r="J75" s="81">
        <f t="shared" si="17"/>
        <v>101.2</v>
      </c>
      <c r="K75" s="81">
        <f t="shared" si="17"/>
        <v>104</v>
      </c>
      <c r="L75" s="81">
        <f t="shared" si="17"/>
        <v>106.5</v>
      </c>
      <c r="M75" s="81">
        <f t="shared" si="17"/>
        <v>108.3</v>
      </c>
      <c r="N75" s="81">
        <f t="shared" si="17"/>
        <v>108.8</v>
      </c>
      <c r="O75" s="81">
        <f t="shared" si="17"/>
        <v>112.1</v>
      </c>
      <c r="P75" s="81">
        <f t="shared" si="17"/>
        <v>121.8</v>
      </c>
      <c r="Q75" s="81">
        <f t="shared" si="17"/>
        <v>129.4</v>
      </c>
      <c r="R75" s="81">
        <f t="shared" si="17"/>
        <v>133.4</v>
      </c>
      <c r="S75" s="81">
        <f t="shared" si="17"/>
        <v>133.4</v>
      </c>
      <c r="T75" s="81">
        <f t="shared" si="17"/>
        <v>133.4</v>
      </c>
      <c r="U75" s="81">
        <f t="shared" si="17"/>
        <v>133.4</v>
      </c>
      <c r="V75" s="81">
        <f t="shared" si="17"/>
        <v>133.4</v>
      </c>
      <c r="W75" s="81">
        <f t="shared" si="17"/>
        <v>133.4</v>
      </c>
    </row>
    <row r="76" spans="1:23" hidden="1" outlineLevel="1">
      <c r="E76" s="81" t="str">
        <f t="shared" ref="E76:W76" si="18" xml:space="preserve">  E$37</f>
        <v>CPI(H): September- index</v>
      </c>
      <c r="F76" s="81">
        <f t="shared" si="18"/>
        <v>0</v>
      </c>
      <c r="G76" s="81" t="str">
        <f t="shared" si="18"/>
        <v>index</v>
      </c>
      <c r="H76" s="81">
        <f t="shared" si="18"/>
        <v>0</v>
      </c>
      <c r="I76" s="81">
        <f t="shared" si="18"/>
        <v>0</v>
      </c>
      <c r="J76" s="81">
        <f t="shared" si="18"/>
        <v>101.5</v>
      </c>
      <c r="K76" s="81">
        <f t="shared" si="18"/>
        <v>104.3</v>
      </c>
      <c r="L76" s="81">
        <f t="shared" si="18"/>
        <v>106.6</v>
      </c>
      <c r="M76" s="81">
        <f t="shared" si="18"/>
        <v>108.4</v>
      </c>
      <c r="N76" s="81">
        <f t="shared" si="18"/>
        <v>109.2</v>
      </c>
      <c r="O76" s="81">
        <f t="shared" si="18"/>
        <v>112.4</v>
      </c>
      <c r="P76" s="81">
        <f t="shared" si="18"/>
        <v>122.3</v>
      </c>
      <c r="Q76" s="81">
        <f t="shared" si="18"/>
        <v>130.1</v>
      </c>
      <c r="R76" s="81">
        <f t="shared" si="18"/>
        <v>133.6856451702761</v>
      </c>
      <c r="S76" s="81">
        <f t="shared" si="18"/>
        <v>133.6856451702761</v>
      </c>
      <c r="T76" s="81">
        <f t="shared" si="18"/>
        <v>133.6856451702761</v>
      </c>
      <c r="U76" s="81">
        <f t="shared" si="18"/>
        <v>133.6856451702761</v>
      </c>
      <c r="V76" s="81">
        <f t="shared" si="18"/>
        <v>133.6856451702761</v>
      </c>
      <c r="W76" s="81">
        <f t="shared" si="18"/>
        <v>133.6856451702761</v>
      </c>
    </row>
    <row r="77" spans="1:23" hidden="1" outlineLevel="1">
      <c r="E77" s="81" t="str">
        <f t="shared" ref="E77:W77" si="19" xml:space="preserve">  E$42</f>
        <v>CPI(H): October - index</v>
      </c>
      <c r="F77" s="81">
        <f t="shared" si="19"/>
        <v>0</v>
      </c>
      <c r="G77" s="81" t="str">
        <f t="shared" si="19"/>
        <v>index</v>
      </c>
      <c r="H77" s="81">
        <f t="shared" si="19"/>
        <v>0</v>
      </c>
      <c r="I77" s="81">
        <f t="shared" si="19"/>
        <v>0</v>
      </c>
      <c r="J77" s="81">
        <f t="shared" si="19"/>
        <v>101.6</v>
      </c>
      <c r="K77" s="81">
        <f t="shared" si="19"/>
        <v>104.4</v>
      </c>
      <c r="L77" s="81">
        <f t="shared" si="19"/>
        <v>106.7</v>
      </c>
      <c r="M77" s="81">
        <f t="shared" si="19"/>
        <v>108.3</v>
      </c>
      <c r="N77" s="81">
        <f t="shared" si="19"/>
        <v>109.2</v>
      </c>
      <c r="O77" s="81">
        <f t="shared" si="19"/>
        <v>113.4</v>
      </c>
      <c r="P77" s="81">
        <f t="shared" si="19"/>
        <v>124.3</v>
      </c>
      <c r="Q77" s="81">
        <f t="shared" si="19"/>
        <v>130.19999999999999</v>
      </c>
      <c r="R77" s="81">
        <f t="shared" si="19"/>
        <v>133.97190198345552</v>
      </c>
      <c r="S77" s="81">
        <f t="shared" si="19"/>
        <v>133.97190198345552</v>
      </c>
      <c r="T77" s="81">
        <f t="shared" si="19"/>
        <v>133.97190198345552</v>
      </c>
      <c r="U77" s="81">
        <f t="shared" si="19"/>
        <v>133.97190198345552</v>
      </c>
      <c r="V77" s="81">
        <f t="shared" si="19"/>
        <v>133.97190198345552</v>
      </c>
      <c r="W77" s="81">
        <f t="shared" si="19"/>
        <v>133.97190198345552</v>
      </c>
    </row>
    <row r="78" spans="1:23" hidden="1" outlineLevel="1">
      <c r="E78" s="81" t="str">
        <f t="shared" ref="E78:W78" si="20" xml:space="preserve">  E$47</f>
        <v>CPI(H): November - index</v>
      </c>
      <c r="F78" s="81">
        <f t="shared" si="20"/>
        <v>0</v>
      </c>
      <c r="G78" s="81" t="str">
        <f t="shared" si="20"/>
        <v>index</v>
      </c>
      <c r="H78" s="81">
        <f t="shared" si="20"/>
        <v>0</v>
      </c>
      <c r="I78" s="81">
        <f t="shared" si="20"/>
        <v>0</v>
      </c>
      <c r="J78" s="81">
        <f t="shared" si="20"/>
        <v>101.8</v>
      </c>
      <c r="K78" s="81">
        <f t="shared" si="20"/>
        <v>104.7</v>
      </c>
      <c r="L78" s="81">
        <f t="shared" si="20"/>
        <v>106.9</v>
      </c>
      <c r="M78" s="81">
        <f t="shared" si="20"/>
        <v>108.5</v>
      </c>
      <c r="N78" s="81">
        <f t="shared" si="20"/>
        <v>109.1</v>
      </c>
      <c r="O78" s="81">
        <f t="shared" si="20"/>
        <v>114.1</v>
      </c>
      <c r="P78" s="81">
        <f t="shared" si="20"/>
        <v>124.8</v>
      </c>
      <c r="Q78" s="81">
        <f t="shared" si="20"/>
        <v>130</v>
      </c>
      <c r="R78" s="81">
        <f t="shared" si="20"/>
        <v>134.25877174922974</v>
      </c>
      <c r="S78" s="81">
        <f t="shared" si="20"/>
        <v>134.25877174922974</v>
      </c>
      <c r="T78" s="81">
        <f t="shared" si="20"/>
        <v>134.25877174922974</v>
      </c>
      <c r="U78" s="81">
        <f t="shared" si="20"/>
        <v>134.25877174922974</v>
      </c>
      <c r="V78" s="81">
        <f t="shared" si="20"/>
        <v>134.25877174922974</v>
      </c>
      <c r="W78" s="81">
        <f t="shared" si="20"/>
        <v>134.25877174922974</v>
      </c>
    </row>
    <row r="79" spans="1:23" hidden="1" outlineLevel="1">
      <c r="E79" s="81" t="str">
        <f t="shared" ref="E79:W79" si="21" xml:space="preserve">  E$52</f>
        <v>CPI(H): December - index</v>
      </c>
      <c r="F79" s="81">
        <f t="shared" si="21"/>
        <v>0</v>
      </c>
      <c r="G79" s="81" t="str">
        <f t="shared" si="21"/>
        <v>index</v>
      </c>
      <c r="H79" s="81">
        <f t="shared" si="21"/>
        <v>0</v>
      </c>
      <c r="I79" s="81">
        <f t="shared" si="21"/>
        <v>0</v>
      </c>
      <c r="J79" s="81">
        <f t="shared" si="21"/>
        <v>102.2</v>
      </c>
      <c r="K79" s="81">
        <f t="shared" si="21"/>
        <v>105</v>
      </c>
      <c r="L79" s="81">
        <f t="shared" si="21"/>
        <v>107.1</v>
      </c>
      <c r="M79" s="81">
        <f t="shared" si="21"/>
        <v>108.5</v>
      </c>
      <c r="N79" s="81">
        <f t="shared" si="21"/>
        <v>109.4</v>
      </c>
      <c r="O79" s="81">
        <f t="shared" si="21"/>
        <v>114.7</v>
      </c>
      <c r="P79" s="81">
        <f t="shared" si="21"/>
        <v>125.3</v>
      </c>
      <c r="Q79" s="81">
        <f t="shared" si="21"/>
        <v>130.5</v>
      </c>
      <c r="R79" s="81">
        <f t="shared" si="21"/>
        <v>134.54625578009458</v>
      </c>
      <c r="S79" s="81">
        <f t="shared" si="21"/>
        <v>134.54625578009458</v>
      </c>
      <c r="T79" s="81">
        <f t="shared" si="21"/>
        <v>134.54625578009458</v>
      </c>
      <c r="U79" s="81">
        <f t="shared" si="21"/>
        <v>134.54625578009458</v>
      </c>
      <c r="V79" s="81">
        <f t="shared" si="21"/>
        <v>134.54625578009458</v>
      </c>
      <c r="W79" s="81">
        <f t="shared" si="21"/>
        <v>134.54625578009458</v>
      </c>
    </row>
    <row r="80" spans="1:23" hidden="1" outlineLevel="1">
      <c r="E80" s="81" t="str">
        <f t="shared" ref="E80:W80" si="22" xml:space="preserve">  E$57</f>
        <v>CPI(H): January - index</v>
      </c>
      <c r="F80" s="81">
        <f t="shared" si="22"/>
        <v>0</v>
      </c>
      <c r="G80" s="81" t="str">
        <f t="shared" si="22"/>
        <v>index</v>
      </c>
      <c r="H80" s="81">
        <f t="shared" si="22"/>
        <v>0</v>
      </c>
      <c r="I80" s="81">
        <f t="shared" si="22"/>
        <v>0</v>
      </c>
      <c r="J80" s="81">
        <f t="shared" si="22"/>
        <v>101.8</v>
      </c>
      <c r="K80" s="81">
        <f t="shared" si="22"/>
        <v>104.5</v>
      </c>
      <c r="L80" s="81">
        <f t="shared" si="22"/>
        <v>106.4</v>
      </c>
      <c r="M80" s="81">
        <f t="shared" si="22"/>
        <v>108.3</v>
      </c>
      <c r="N80" s="81">
        <f t="shared" si="22"/>
        <v>109.3</v>
      </c>
      <c r="O80" s="81">
        <f t="shared" si="22"/>
        <v>114.6</v>
      </c>
      <c r="P80" s="81">
        <f t="shared" si="22"/>
        <v>124.8</v>
      </c>
      <c r="Q80" s="81">
        <f t="shared" si="22"/>
        <v>130</v>
      </c>
      <c r="R80" s="81">
        <f t="shared" si="22"/>
        <v>134.79047113195841</v>
      </c>
      <c r="S80" s="81">
        <f t="shared" si="22"/>
        <v>134.79047113195841</v>
      </c>
      <c r="T80" s="81">
        <f t="shared" si="22"/>
        <v>134.79047113195841</v>
      </c>
      <c r="U80" s="81">
        <f t="shared" si="22"/>
        <v>134.79047113195841</v>
      </c>
      <c r="V80" s="81">
        <f t="shared" si="22"/>
        <v>134.79047113195841</v>
      </c>
      <c r="W80" s="81">
        <f t="shared" si="22"/>
        <v>134.79047113195841</v>
      </c>
    </row>
    <row r="81" spans="1:23" hidden="1" outlineLevel="1">
      <c r="E81" s="81" t="str">
        <f t="shared" ref="E81:W81" si="23" xml:space="preserve">  E$62</f>
        <v>CPI(H): February - index</v>
      </c>
      <c r="F81" s="81">
        <f t="shared" si="23"/>
        <v>0</v>
      </c>
      <c r="G81" s="81" t="str">
        <f t="shared" si="23"/>
        <v>index</v>
      </c>
      <c r="H81" s="81">
        <f t="shared" si="23"/>
        <v>0</v>
      </c>
      <c r="I81" s="81">
        <f t="shared" si="23"/>
        <v>0</v>
      </c>
      <c r="J81" s="81">
        <f t="shared" si="23"/>
        <v>102.4</v>
      </c>
      <c r="K81" s="81">
        <f t="shared" si="23"/>
        <v>104.9</v>
      </c>
      <c r="L81" s="81">
        <f t="shared" si="23"/>
        <v>106.8</v>
      </c>
      <c r="M81" s="81">
        <f t="shared" si="23"/>
        <v>108.6</v>
      </c>
      <c r="N81" s="81">
        <f t="shared" si="23"/>
        <v>109.4</v>
      </c>
      <c r="O81" s="81">
        <f t="shared" si="23"/>
        <v>115.4</v>
      </c>
      <c r="P81" s="81">
        <f t="shared" si="23"/>
        <v>126</v>
      </c>
      <c r="Q81" s="81">
        <f t="shared" si="23"/>
        <v>130.80000000000001</v>
      </c>
      <c r="R81" s="81">
        <f t="shared" si="23"/>
        <v>135.03512975991148</v>
      </c>
      <c r="S81" s="81">
        <f t="shared" si="23"/>
        <v>135.03512975991148</v>
      </c>
      <c r="T81" s="81">
        <f t="shared" si="23"/>
        <v>135.03512975991148</v>
      </c>
      <c r="U81" s="81">
        <f t="shared" si="23"/>
        <v>135.03512975991148</v>
      </c>
      <c r="V81" s="81">
        <f t="shared" si="23"/>
        <v>135.03512975991148</v>
      </c>
      <c r="W81" s="81">
        <f t="shared" si="23"/>
        <v>135.03512975991148</v>
      </c>
    </row>
    <row r="82" spans="1:23" hidden="1" outlineLevel="1">
      <c r="E82" s="81" t="str">
        <f t="shared" ref="E82:W82" si="24" xml:space="preserve">  E$67</f>
        <v>CPI(H): March - index</v>
      </c>
      <c r="F82" s="81">
        <f t="shared" si="24"/>
        <v>0</v>
      </c>
      <c r="G82" s="81" t="str">
        <f t="shared" si="24"/>
        <v>index</v>
      </c>
      <c r="H82" s="81">
        <f t="shared" si="24"/>
        <v>0</v>
      </c>
      <c r="I82" s="81">
        <f t="shared" si="24"/>
        <v>0</v>
      </c>
      <c r="J82" s="81">
        <f t="shared" si="24"/>
        <v>102.7</v>
      </c>
      <c r="K82" s="81">
        <f t="shared" si="24"/>
        <v>105.1</v>
      </c>
      <c r="L82" s="81">
        <f t="shared" si="24"/>
        <v>107</v>
      </c>
      <c r="M82" s="81">
        <f t="shared" si="24"/>
        <v>108.6</v>
      </c>
      <c r="N82" s="81">
        <f t="shared" si="24"/>
        <v>109.7</v>
      </c>
      <c r="O82" s="81">
        <f t="shared" si="24"/>
        <v>116.5</v>
      </c>
      <c r="P82" s="81">
        <f t="shared" si="24"/>
        <v>126.8</v>
      </c>
      <c r="Q82" s="81">
        <f t="shared" si="24"/>
        <v>131.6</v>
      </c>
      <c r="R82" s="81">
        <f t="shared" si="24"/>
        <v>135.28023246854571</v>
      </c>
      <c r="S82" s="81">
        <f t="shared" si="24"/>
        <v>135.28023246854571</v>
      </c>
      <c r="T82" s="81">
        <f t="shared" si="24"/>
        <v>135.28023246854571</v>
      </c>
      <c r="U82" s="81">
        <f t="shared" si="24"/>
        <v>135.28023246854571</v>
      </c>
      <c r="V82" s="81">
        <f t="shared" si="24"/>
        <v>135.28023246854571</v>
      </c>
      <c r="W82" s="81">
        <f t="shared" si="24"/>
        <v>135.28023246854571</v>
      </c>
    </row>
    <row r="83" spans="1:23" hidden="1" outlineLevel="1">
      <c r="E83" s="24" t="s">
        <v>884</v>
      </c>
      <c r="G83" s="24" t="s">
        <v>720</v>
      </c>
      <c r="J83" s="81">
        <f t="shared" ref="J83:W83" si="25" xml:space="preserve">  AVERAGE( J71:J82 )</f>
        <v>101.54166666666667</v>
      </c>
      <c r="K83" s="81">
        <f t="shared" si="25"/>
        <v>104.21666666666665</v>
      </c>
      <c r="L83" s="81">
        <f t="shared" si="25"/>
        <v>106.43333333333334</v>
      </c>
      <c r="M83" s="81">
        <f t="shared" si="25"/>
        <v>108.24166666666663</v>
      </c>
      <c r="N83" s="81">
        <f t="shared" si="25"/>
        <v>109.10833333333335</v>
      </c>
      <c r="O83" s="81">
        <f t="shared" si="25"/>
        <v>113.11666666666667</v>
      </c>
      <c r="P83" s="81">
        <f t="shared" si="25"/>
        <v>123.04166666666664</v>
      </c>
      <c r="Q83" s="81">
        <f t="shared" si="25"/>
        <v>129.86666666666665</v>
      </c>
      <c r="R83" s="81">
        <f t="shared" si="25"/>
        <v>133.81403400362262</v>
      </c>
      <c r="S83" s="81">
        <f t="shared" si="25"/>
        <v>133.81403400362262</v>
      </c>
      <c r="T83" s="81">
        <f t="shared" si="25"/>
        <v>133.81403400362262</v>
      </c>
      <c r="U83" s="81">
        <f t="shared" si="25"/>
        <v>133.81403400362262</v>
      </c>
      <c r="V83" s="81">
        <f t="shared" si="25"/>
        <v>133.81403400362262</v>
      </c>
      <c r="W83" s="81">
        <f t="shared" si="25"/>
        <v>133.81403400362262</v>
      </c>
    </row>
    <row r="84" spans="1:23"/>
    <row r="85" spans="1:23" collapsed="1">
      <c r="A85" s="85" t="s">
        <v>885</v>
      </c>
      <c r="B85" s="85"/>
      <c r="C85" s="84"/>
      <c r="D85" s="83"/>
      <c r="E85" s="82"/>
      <c r="F85" s="82"/>
      <c r="G85" s="82"/>
      <c r="H85" s="82"/>
      <c r="I85" s="82"/>
      <c r="J85" s="82"/>
      <c r="K85" s="82"/>
      <c r="L85" s="82"/>
      <c r="M85" s="82"/>
      <c r="N85" s="82"/>
      <c r="O85" s="82"/>
      <c r="P85" s="82"/>
      <c r="Q85" s="82"/>
      <c r="R85" s="82"/>
      <c r="S85" s="82"/>
      <c r="T85" s="82"/>
      <c r="U85" s="82"/>
      <c r="V85" s="82"/>
      <c r="W85" s="82"/>
    </row>
    <row r="86" spans="1:23" hidden="1" outlineLevel="1">
      <c r="B86" s="10" t="s">
        <v>886</v>
      </c>
    </row>
    <row r="87" spans="1:23" s="114" customFormat="1" hidden="1" outlineLevel="1">
      <c r="A87" s="111"/>
      <c r="B87" s="111"/>
      <c r="C87" s="112"/>
      <c r="D87" s="113"/>
      <c r="E87" s="156" t="str">
        <f xml:space="preserve"> InpS!E$49</f>
        <v>Year reference for FYA base price 1 (FYA year ending March)</v>
      </c>
      <c r="F87" s="157">
        <f xml:space="preserve"> InpS!F$49</f>
        <v>2018</v>
      </c>
      <c r="G87" s="156" t="str">
        <f xml:space="preserve"> InpS!G$49</f>
        <v>Year #</v>
      </c>
      <c r="H87" s="156"/>
      <c r="I87" s="156"/>
      <c r="J87" s="156"/>
      <c r="K87" s="156"/>
      <c r="L87" s="156"/>
      <c r="M87" s="156"/>
      <c r="N87" s="156"/>
      <c r="O87" s="156"/>
    </row>
    <row r="88" spans="1:23" s="114" customFormat="1" hidden="1" outlineLevel="1">
      <c r="A88" s="111"/>
      <c r="B88" s="111"/>
      <c r="C88" s="112"/>
      <c r="D88" s="113"/>
      <c r="E88" s="156" t="str">
        <f xml:space="preserve"> InpS!E$50</f>
        <v>Year reference for FYA base price 2 (FYA year ending March)</v>
      </c>
      <c r="F88" s="157">
        <f xml:space="preserve"> InpS!F$50</f>
        <v>2023</v>
      </c>
      <c r="G88" s="156" t="str">
        <f xml:space="preserve"> InpS!G$50</f>
        <v>Year #</v>
      </c>
      <c r="H88" s="156"/>
      <c r="I88" s="156"/>
      <c r="J88" s="156"/>
      <c r="K88" s="156"/>
      <c r="L88" s="156"/>
      <c r="M88" s="156"/>
      <c r="N88" s="156"/>
      <c r="O88" s="156"/>
    </row>
    <row r="89" spans="1:23" s="105" customFormat="1" hidden="1" outlineLevel="1">
      <c r="A89" s="102"/>
      <c r="B89" s="102"/>
      <c r="C89" s="103"/>
      <c r="D89" s="104"/>
      <c r="E89" s="13" t="str">
        <f xml:space="preserve"> E$83</f>
        <v>CPI(H): Financial year average - index</v>
      </c>
      <c r="F89" s="158">
        <f t="shared" ref="F89:W89" si="26" xml:space="preserve"> F$83</f>
        <v>0</v>
      </c>
      <c r="G89" s="158" t="str">
        <f t="shared" si="26"/>
        <v>index</v>
      </c>
      <c r="H89" s="158">
        <f t="shared" si="26"/>
        <v>0</v>
      </c>
      <c r="I89" s="158">
        <f t="shared" si="26"/>
        <v>0</v>
      </c>
      <c r="J89" s="158">
        <f t="shared" si="26"/>
        <v>101.54166666666667</v>
      </c>
      <c r="K89" s="158">
        <f t="shared" si="26"/>
        <v>104.21666666666665</v>
      </c>
      <c r="L89" s="158">
        <f t="shared" si="26"/>
        <v>106.43333333333334</v>
      </c>
      <c r="M89" s="158">
        <f t="shared" si="26"/>
        <v>108.24166666666663</v>
      </c>
      <c r="N89" s="158">
        <f t="shared" si="26"/>
        <v>109.10833333333335</v>
      </c>
      <c r="O89" s="158">
        <f t="shared" si="26"/>
        <v>113.11666666666667</v>
      </c>
      <c r="P89" s="81">
        <f t="shared" si="26"/>
        <v>123.04166666666664</v>
      </c>
      <c r="Q89" s="81">
        <f t="shared" si="26"/>
        <v>129.86666666666665</v>
      </c>
      <c r="R89" s="81">
        <f t="shared" si="26"/>
        <v>133.81403400362262</v>
      </c>
      <c r="S89" s="81">
        <f t="shared" si="26"/>
        <v>133.81403400362262</v>
      </c>
      <c r="T89" s="81">
        <f t="shared" si="26"/>
        <v>133.81403400362262</v>
      </c>
      <c r="U89" s="81">
        <f t="shared" si="26"/>
        <v>133.81403400362262</v>
      </c>
      <c r="V89" s="81">
        <f t="shared" si="26"/>
        <v>133.81403400362262</v>
      </c>
      <c r="W89" s="81">
        <f t="shared" si="26"/>
        <v>133.81403400362262</v>
      </c>
    </row>
    <row r="90" spans="1:23" hidden="1" outlineLevel="1">
      <c r="E90" s="158" t="str">
        <f xml:space="preserve"> "CPI(H): Financial year average (FYA year ending March) " &amp; $F87</f>
        <v>CPI(H): Financial year average (FYA year ending March) 2018</v>
      </c>
      <c r="F90" s="158">
        <f xml:space="preserve"> INDEX($J89:$W89, 1, MATCH($F87,$J$4:$W$4))</f>
        <v>104.21666666666665</v>
      </c>
      <c r="G90" s="158" t="s">
        <v>720</v>
      </c>
      <c r="H90" s="13"/>
      <c r="I90" s="13"/>
      <c r="J90" s="13"/>
      <c r="K90" s="13"/>
      <c r="L90" s="13"/>
      <c r="M90" s="13"/>
      <c r="N90" s="13"/>
      <c r="O90" s="13"/>
    </row>
    <row r="91" spans="1:23" hidden="1" outlineLevel="1">
      <c r="E91" s="158" t="str">
        <f xml:space="preserve"> "CPI(H): Financial year average (FYA year ending March) " &amp; $F88</f>
        <v>CPI(H): Financial year average (FYA year ending March) 2023</v>
      </c>
      <c r="F91" s="158">
        <f xml:space="preserve"> INDEX($J89:$W89, 1, MATCH($F88,$J$4:$W$4))</f>
        <v>123.04166666666664</v>
      </c>
      <c r="G91" s="158" t="s">
        <v>720</v>
      </c>
      <c r="H91" s="13"/>
      <c r="I91" s="13"/>
      <c r="J91" s="13"/>
      <c r="K91" s="13"/>
      <c r="L91" s="13"/>
      <c r="M91" s="13"/>
      <c r="N91" s="13"/>
      <c r="O91" s="13"/>
    </row>
    <row r="92" spans="1:23" s="101" customFormat="1" hidden="1" outlineLevel="1">
      <c r="A92" s="98"/>
      <c r="B92" s="98"/>
      <c r="C92" s="99"/>
      <c r="D92" s="121"/>
      <c r="E92" s="159" t="s">
        <v>887</v>
      </c>
      <c r="F92" s="160">
        <f xml:space="preserve"> $F91 / $F90</f>
        <v>1.1806332960179113</v>
      </c>
      <c r="G92" s="159" t="s">
        <v>888</v>
      </c>
      <c r="H92" s="159"/>
      <c r="I92" s="159"/>
      <c r="J92" s="159"/>
      <c r="K92" s="159"/>
      <c r="L92" s="159"/>
      <c r="M92" s="159"/>
      <c r="N92" s="159"/>
      <c r="O92" s="159"/>
    </row>
    <row r="93" spans="1:23" s="118" customFormat="1" hidden="1" outlineLevel="1">
      <c r="A93" s="115"/>
      <c r="B93" s="115"/>
      <c r="C93" s="116"/>
      <c r="D93" s="133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</row>
    <row r="94" spans="1:23" s="118" customFormat="1" hidden="1" outlineLevel="1">
      <c r="A94" s="115"/>
      <c r="B94" s="115" t="s">
        <v>889</v>
      </c>
      <c r="C94" s="116"/>
      <c r="D94" s="133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</row>
    <row r="95" spans="1:23" s="134" customFormat="1" hidden="1" outlineLevel="1">
      <c r="A95" s="138"/>
      <c r="B95" s="138"/>
      <c r="C95" s="139"/>
      <c r="D95" s="140"/>
      <c r="E95" s="161" t="str">
        <f xml:space="preserve"> InpS!E$52</f>
        <v>Year reference for FYE base price 1 (FYE year ending March)</v>
      </c>
      <c r="F95" s="162">
        <f xml:space="preserve"> InpS!F$52</f>
        <v>2018</v>
      </c>
      <c r="G95" s="161" t="str">
        <f xml:space="preserve"> InpS!G$52</f>
        <v>Year #</v>
      </c>
      <c r="H95" s="161"/>
      <c r="I95" s="161"/>
      <c r="J95" s="161"/>
      <c r="K95" s="161"/>
      <c r="L95" s="161"/>
      <c r="M95" s="161"/>
      <c r="N95" s="161"/>
      <c r="O95" s="161"/>
    </row>
    <row r="96" spans="1:23" s="134" customFormat="1" hidden="1" outlineLevel="1">
      <c r="A96" s="138"/>
      <c r="B96" s="138"/>
      <c r="C96" s="139"/>
      <c r="D96" s="140"/>
      <c r="E96" s="161" t="str">
        <f xml:space="preserve"> InpS!E$49</f>
        <v>Year reference for FYA base price 1 (FYA year ending March)</v>
      </c>
      <c r="F96" s="162">
        <f xml:space="preserve"> InpS!F$49</f>
        <v>2018</v>
      </c>
      <c r="G96" s="161" t="str">
        <f xml:space="preserve"> InpS!G$49</f>
        <v>Year #</v>
      </c>
      <c r="H96" s="161"/>
      <c r="I96" s="161"/>
      <c r="J96" s="161"/>
      <c r="K96" s="161"/>
      <c r="L96" s="161"/>
      <c r="M96" s="161"/>
      <c r="N96" s="161"/>
      <c r="O96" s="161"/>
    </row>
    <row r="97" spans="1:23" s="137" customFormat="1" hidden="1" outlineLevel="1">
      <c r="A97" s="106"/>
      <c r="B97" s="106"/>
      <c r="C97" s="135"/>
      <c r="D97" s="136"/>
      <c r="E97" s="21" t="str">
        <f xml:space="preserve"> E$67</f>
        <v>CPI(H): March - index</v>
      </c>
      <c r="F97" s="158">
        <f t="shared" ref="F97:W97" si="27" xml:space="preserve"> F$67</f>
        <v>0</v>
      </c>
      <c r="G97" s="158" t="str">
        <f t="shared" si="27"/>
        <v>index</v>
      </c>
      <c r="H97" s="158">
        <f t="shared" si="27"/>
        <v>0</v>
      </c>
      <c r="I97" s="158">
        <f t="shared" si="27"/>
        <v>0</v>
      </c>
      <c r="J97" s="158">
        <f t="shared" si="27"/>
        <v>102.7</v>
      </c>
      <c r="K97" s="158">
        <f t="shared" si="27"/>
        <v>105.1</v>
      </c>
      <c r="L97" s="158">
        <f t="shared" si="27"/>
        <v>107</v>
      </c>
      <c r="M97" s="158">
        <f t="shared" si="27"/>
        <v>108.6</v>
      </c>
      <c r="N97" s="158">
        <f t="shared" si="27"/>
        <v>109.7</v>
      </c>
      <c r="O97" s="158">
        <f t="shared" si="27"/>
        <v>116.5</v>
      </c>
      <c r="P97" s="81">
        <f t="shared" si="27"/>
        <v>126.8</v>
      </c>
      <c r="Q97" s="81">
        <f t="shared" si="27"/>
        <v>131.6</v>
      </c>
      <c r="R97" s="81">
        <f t="shared" si="27"/>
        <v>135.28023246854571</v>
      </c>
      <c r="S97" s="81">
        <f t="shared" si="27"/>
        <v>135.28023246854571</v>
      </c>
      <c r="T97" s="81">
        <f t="shared" si="27"/>
        <v>135.28023246854571</v>
      </c>
      <c r="U97" s="81">
        <f t="shared" si="27"/>
        <v>135.28023246854571</v>
      </c>
      <c r="V97" s="81">
        <f t="shared" si="27"/>
        <v>135.28023246854571</v>
      </c>
      <c r="W97" s="81">
        <f t="shared" si="27"/>
        <v>135.28023246854571</v>
      </c>
    </row>
    <row r="98" spans="1:23" s="137" customFormat="1" hidden="1" outlineLevel="1">
      <c r="A98" s="106"/>
      <c r="B98" s="106"/>
      <c r="C98" s="135"/>
      <c r="D98" s="136"/>
      <c r="E98" s="21" t="str">
        <f xml:space="preserve"> E$83</f>
        <v>CPI(H): Financial year average - index</v>
      </c>
      <c r="F98" s="158">
        <f t="shared" ref="F98:W98" si="28" xml:space="preserve"> F$83</f>
        <v>0</v>
      </c>
      <c r="G98" s="158" t="str">
        <f t="shared" si="28"/>
        <v>index</v>
      </c>
      <c r="H98" s="158">
        <f t="shared" si="28"/>
        <v>0</v>
      </c>
      <c r="I98" s="158">
        <f t="shared" si="28"/>
        <v>0</v>
      </c>
      <c r="J98" s="158">
        <f t="shared" si="28"/>
        <v>101.54166666666667</v>
      </c>
      <c r="K98" s="158">
        <f t="shared" si="28"/>
        <v>104.21666666666665</v>
      </c>
      <c r="L98" s="158">
        <f t="shared" si="28"/>
        <v>106.43333333333334</v>
      </c>
      <c r="M98" s="158">
        <f t="shared" si="28"/>
        <v>108.24166666666663</v>
      </c>
      <c r="N98" s="158">
        <f t="shared" si="28"/>
        <v>109.10833333333335</v>
      </c>
      <c r="O98" s="158">
        <f t="shared" si="28"/>
        <v>113.11666666666667</v>
      </c>
      <c r="P98" s="81">
        <f t="shared" si="28"/>
        <v>123.04166666666664</v>
      </c>
      <c r="Q98" s="81">
        <f t="shared" si="28"/>
        <v>129.86666666666665</v>
      </c>
      <c r="R98" s="81">
        <f t="shared" si="28"/>
        <v>133.81403400362262</v>
      </c>
      <c r="S98" s="81">
        <f t="shared" si="28"/>
        <v>133.81403400362262</v>
      </c>
      <c r="T98" s="81">
        <f t="shared" si="28"/>
        <v>133.81403400362262</v>
      </c>
      <c r="U98" s="81">
        <f t="shared" si="28"/>
        <v>133.81403400362262</v>
      </c>
      <c r="V98" s="81">
        <f t="shared" si="28"/>
        <v>133.81403400362262</v>
      </c>
      <c r="W98" s="81">
        <f t="shared" si="28"/>
        <v>133.81403400362262</v>
      </c>
    </row>
    <row r="99" spans="1:23" s="118" customFormat="1" hidden="1" outlineLevel="1">
      <c r="A99" s="115"/>
      <c r="B99" s="115"/>
      <c r="C99" s="116"/>
      <c r="D99" s="133"/>
      <c r="E99" s="158" t="str">
        <f xml:space="preserve"> "CPI(H): March " &amp; $F95</f>
        <v>CPI(H): March 2018</v>
      </c>
      <c r="F99" s="158">
        <f xml:space="preserve"> INDEX($J97:$W97, 1, MATCH($F95,$J$4:$W$4))</f>
        <v>105.1</v>
      </c>
      <c r="G99" s="158" t="s">
        <v>720</v>
      </c>
      <c r="H99" s="21"/>
      <c r="I99" s="21"/>
      <c r="J99" s="21"/>
      <c r="K99" s="21"/>
      <c r="L99" s="21"/>
      <c r="M99" s="21"/>
      <c r="N99" s="21"/>
      <c r="O99" s="21"/>
    </row>
    <row r="100" spans="1:23" s="118" customFormat="1" hidden="1" outlineLevel="1">
      <c r="A100" s="115"/>
      <c r="B100" s="115"/>
      <c r="C100" s="116"/>
      <c r="D100" s="133"/>
      <c r="E100" s="158" t="str">
        <f xml:space="preserve"> "CPI(H): Financial year average (FYA year ending March) " &amp; $F96</f>
        <v>CPI(H): Financial year average (FYA year ending March) 2018</v>
      </c>
      <c r="F100" s="158">
        <f xml:space="preserve"> INDEX($J98:$W98, 1, MATCH($F96,$J$4:$W$4))</f>
        <v>104.21666666666665</v>
      </c>
      <c r="G100" s="158" t="s">
        <v>720</v>
      </c>
      <c r="H100" s="21"/>
      <c r="I100" s="21"/>
      <c r="J100" s="21"/>
      <c r="K100" s="21"/>
      <c r="L100" s="21"/>
      <c r="M100" s="21"/>
      <c r="N100" s="21"/>
      <c r="O100" s="21"/>
    </row>
    <row r="101" spans="1:23" s="130" customFormat="1" hidden="1" outlineLevel="1">
      <c r="A101" s="131"/>
      <c r="B101" s="131"/>
      <c r="C101" s="143"/>
      <c r="D101" s="144"/>
      <c r="E101" s="163" t="s">
        <v>890</v>
      </c>
      <c r="F101" s="164">
        <f xml:space="preserve"> $F$99 / $F$100</f>
        <v>1.0084759315528546</v>
      </c>
      <c r="G101" s="163" t="s">
        <v>888</v>
      </c>
      <c r="H101" s="163"/>
      <c r="I101" s="163"/>
      <c r="J101" s="163"/>
      <c r="K101" s="163"/>
      <c r="L101" s="163"/>
      <c r="M101" s="163"/>
      <c r="N101" s="163"/>
      <c r="O101" s="163"/>
    </row>
    <row r="102" spans="1:23" hidden="1" outlineLevel="1"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</row>
    <row r="103" spans="1:23" s="118" customFormat="1" hidden="1" outlineLevel="1">
      <c r="A103" s="115"/>
      <c r="B103" s="115" t="s">
        <v>891</v>
      </c>
      <c r="C103" s="116"/>
      <c r="D103" s="133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</row>
    <row r="104" spans="1:23" s="134" customFormat="1" hidden="1" outlineLevel="1">
      <c r="A104" s="138"/>
      <c r="B104" s="138"/>
      <c r="C104" s="139"/>
      <c r="D104" s="140"/>
      <c r="E104" s="161" t="str">
        <f xml:space="preserve"> InpS!E$53</f>
        <v>Year reference for FYE base price 2 (FYE year ending March)</v>
      </c>
      <c r="F104" s="162">
        <f xml:space="preserve"> InpS!F$53</f>
        <v>2023</v>
      </c>
      <c r="G104" s="161" t="str">
        <f xml:space="preserve"> InpS!G$53</f>
        <v>Year #</v>
      </c>
      <c r="H104" s="161"/>
      <c r="I104" s="161"/>
      <c r="J104" s="161"/>
      <c r="K104" s="161"/>
      <c r="L104" s="161"/>
      <c r="M104" s="161"/>
      <c r="N104" s="161"/>
      <c r="O104" s="161"/>
    </row>
    <row r="105" spans="1:23" s="114" customFormat="1" hidden="1" outlineLevel="1">
      <c r="A105" s="111"/>
      <c r="B105" s="111"/>
      <c r="C105" s="112"/>
      <c r="D105" s="113"/>
      <c r="E105" s="156" t="str">
        <f xml:space="preserve"> InpS!E$50</f>
        <v>Year reference for FYA base price 2 (FYA year ending March)</v>
      </c>
      <c r="F105" s="157">
        <f xml:space="preserve"> InpS!F$50</f>
        <v>2023</v>
      </c>
      <c r="G105" s="156" t="str">
        <f xml:space="preserve"> InpS!G$50</f>
        <v>Year #</v>
      </c>
      <c r="H105" s="156"/>
      <c r="I105" s="156"/>
      <c r="J105" s="156"/>
      <c r="K105" s="156"/>
      <c r="L105" s="156"/>
      <c r="M105" s="156"/>
      <c r="N105" s="156"/>
      <c r="O105" s="156"/>
    </row>
    <row r="106" spans="1:23" s="137" customFormat="1" hidden="1" outlineLevel="1">
      <c r="A106" s="106"/>
      <c r="B106" s="106"/>
      <c r="C106" s="135"/>
      <c r="D106" s="136"/>
      <c r="E106" s="21" t="str">
        <f xml:space="preserve"> E$67</f>
        <v>CPI(H): March - index</v>
      </c>
      <c r="F106" s="158">
        <f t="shared" ref="F106:W106" si="29" xml:space="preserve"> F$67</f>
        <v>0</v>
      </c>
      <c r="G106" s="158" t="str">
        <f t="shared" si="29"/>
        <v>index</v>
      </c>
      <c r="H106" s="158">
        <f t="shared" si="29"/>
        <v>0</v>
      </c>
      <c r="I106" s="158">
        <f t="shared" si="29"/>
        <v>0</v>
      </c>
      <c r="J106" s="158">
        <f t="shared" si="29"/>
        <v>102.7</v>
      </c>
      <c r="K106" s="158">
        <f t="shared" si="29"/>
        <v>105.1</v>
      </c>
      <c r="L106" s="158">
        <f t="shared" si="29"/>
        <v>107</v>
      </c>
      <c r="M106" s="158">
        <f t="shared" si="29"/>
        <v>108.6</v>
      </c>
      <c r="N106" s="158">
        <f t="shared" si="29"/>
        <v>109.7</v>
      </c>
      <c r="O106" s="158">
        <f t="shared" si="29"/>
        <v>116.5</v>
      </c>
      <c r="P106" s="81">
        <f t="shared" si="29"/>
        <v>126.8</v>
      </c>
      <c r="Q106" s="81">
        <f t="shared" si="29"/>
        <v>131.6</v>
      </c>
      <c r="R106" s="81">
        <f t="shared" si="29"/>
        <v>135.28023246854571</v>
      </c>
      <c r="S106" s="81">
        <f t="shared" si="29"/>
        <v>135.28023246854571</v>
      </c>
      <c r="T106" s="81">
        <f t="shared" si="29"/>
        <v>135.28023246854571</v>
      </c>
      <c r="U106" s="81">
        <f t="shared" si="29"/>
        <v>135.28023246854571</v>
      </c>
      <c r="V106" s="81">
        <f t="shared" si="29"/>
        <v>135.28023246854571</v>
      </c>
      <c r="W106" s="81">
        <f t="shared" si="29"/>
        <v>135.28023246854571</v>
      </c>
    </row>
    <row r="107" spans="1:23" s="137" customFormat="1" hidden="1" outlineLevel="1">
      <c r="A107" s="106"/>
      <c r="B107" s="106"/>
      <c r="C107" s="135"/>
      <c r="D107" s="136"/>
      <c r="E107" s="21" t="str">
        <f xml:space="preserve"> E$83</f>
        <v>CPI(H): Financial year average - index</v>
      </c>
      <c r="F107" s="158">
        <f t="shared" ref="F107:W107" si="30" xml:space="preserve"> F$83</f>
        <v>0</v>
      </c>
      <c r="G107" s="158" t="str">
        <f t="shared" si="30"/>
        <v>index</v>
      </c>
      <c r="H107" s="158">
        <f t="shared" si="30"/>
        <v>0</v>
      </c>
      <c r="I107" s="158">
        <f t="shared" si="30"/>
        <v>0</v>
      </c>
      <c r="J107" s="158">
        <f t="shared" si="30"/>
        <v>101.54166666666667</v>
      </c>
      <c r="K107" s="158">
        <f t="shared" si="30"/>
        <v>104.21666666666665</v>
      </c>
      <c r="L107" s="158">
        <f t="shared" si="30"/>
        <v>106.43333333333334</v>
      </c>
      <c r="M107" s="158">
        <f t="shared" si="30"/>
        <v>108.24166666666663</v>
      </c>
      <c r="N107" s="158">
        <f t="shared" si="30"/>
        <v>109.10833333333335</v>
      </c>
      <c r="O107" s="158">
        <f t="shared" si="30"/>
        <v>113.11666666666667</v>
      </c>
      <c r="P107" s="81">
        <f t="shared" si="30"/>
        <v>123.04166666666664</v>
      </c>
      <c r="Q107" s="81">
        <f t="shared" si="30"/>
        <v>129.86666666666665</v>
      </c>
      <c r="R107" s="81">
        <f t="shared" si="30"/>
        <v>133.81403400362262</v>
      </c>
      <c r="S107" s="81">
        <f t="shared" si="30"/>
        <v>133.81403400362262</v>
      </c>
      <c r="T107" s="81">
        <f t="shared" si="30"/>
        <v>133.81403400362262</v>
      </c>
      <c r="U107" s="81">
        <f t="shared" si="30"/>
        <v>133.81403400362262</v>
      </c>
      <c r="V107" s="81">
        <f t="shared" si="30"/>
        <v>133.81403400362262</v>
      </c>
      <c r="W107" s="81">
        <f t="shared" si="30"/>
        <v>133.81403400362262</v>
      </c>
    </row>
    <row r="108" spans="1:23" s="118" customFormat="1" hidden="1" outlineLevel="1">
      <c r="A108" s="115"/>
      <c r="B108" s="115"/>
      <c r="C108" s="116"/>
      <c r="D108" s="133"/>
      <c r="E108" s="81" t="str">
        <f xml:space="preserve"> "CPI(H): March " &amp; $F104</f>
        <v>CPI(H): March 2023</v>
      </c>
      <c r="F108" s="81">
        <f xml:space="preserve"> INDEX($J106:$W106, 1, MATCH($F104,$J$4:$W$4))</f>
        <v>126.8</v>
      </c>
      <c r="G108" s="81" t="s">
        <v>720</v>
      </c>
    </row>
    <row r="109" spans="1:23" s="118" customFormat="1" hidden="1" outlineLevel="1">
      <c r="A109" s="115"/>
      <c r="B109" s="115"/>
      <c r="C109" s="116"/>
      <c r="D109" s="133"/>
      <c r="E109" s="81" t="str">
        <f xml:space="preserve"> "CPI(H): Financial year average (FYA year ending March) " &amp; $F105</f>
        <v>CPI(H): Financial year average (FYA year ending March) 2023</v>
      </c>
      <c r="F109" s="81">
        <f xml:space="preserve"> INDEX($J107:$W107, 1, MATCH($F105,$J$4:$W$4))</f>
        <v>123.04166666666664</v>
      </c>
      <c r="G109" s="81" t="s">
        <v>720</v>
      </c>
    </row>
    <row r="110" spans="1:23" s="130" customFormat="1" hidden="1" outlineLevel="1">
      <c r="A110" s="131"/>
      <c r="B110" s="131"/>
      <c r="C110" s="143"/>
      <c r="D110" s="144"/>
      <c r="E110" s="130" t="s">
        <v>892</v>
      </c>
      <c r="F110" s="145">
        <f xml:space="preserve"> $F$108 / $F$109</f>
        <v>1.0305452082627837</v>
      </c>
      <c r="G110" s="130" t="s">
        <v>888</v>
      </c>
    </row>
    <row r="111" spans="1:23"/>
    <row r="112" spans="1:23">
      <c r="B112" s="10" t="s">
        <v>92</v>
      </c>
    </row>
    <row r="113" spans="8:23">
      <c r="H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</row>
    <row r="114" spans="8:23" hidden="1">
      <c r="H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</row>
    <row r="115" spans="8:23" hidden="1">
      <c r="H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</row>
    <row r="116" spans="8:23" hidden="1">
      <c r="H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</row>
    <row r="117" spans="8:23" hidden="1">
      <c r="H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</row>
    <row r="118" spans="8:23" hidden="1">
      <c r="H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</row>
    <row r="119" spans="8:23" hidden="1">
      <c r="H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</row>
    <row r="120" spans="8:23" hidden="1">
      <c r="H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</row>
    <row r="121" spans="8:23" hidden="1">
      <c r="H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</row>
    <row r="122" spans="8:23" hidden="1">
      <c r="H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</row>
    <row r="123" spans="8:23" hidden="1">
      <c r="H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</row>
    <row r="124" spans="8:23" hidden="1">
      <c r="H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</row>
    <row r="125" spans="8:23" hidden="1">
      <c r="H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</row>
    <row r="126" spans="8:23" hidden="1">
      <c r="H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</row>
    <row r="127" spans="8:23" hidden="1">
      <c r="H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</row>
    <row r="128" spans="8:23" hidden="1">
      <c r="H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</row>
    <row r="129" spans="8:23" hidden="1">
      <c r="H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</row>
    <row r="130" spans="8:23" hidden="1">
      <c r="H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</row>
    <row r="131" spans="8:23" hidden="1">
      <c r="H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</row>
    <row r="132" spans="8:23" hidden="1">
      <c r="H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</row>
    <row r="133" spans="8:23" hidden="1">
      <c r="H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</row>
    <row r="134" spans="8:23" hidden="1">
      <c r="H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</row>
    <row r="135" spans="8:23" hidden="1">
      <c r="H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</row>
    <row r="136" spans="8:23" hidden="1">
      <c r="H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</row>
    <row r="137" spans="8:23" hidden="1">
      <c r="H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</row>
    <row r="138" spans="8:23" hidden="1">
      <c r="H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</row>
    <row r="139" spans="8:23" hidden="1">
      <c r="H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</row>
    <row r="140" spans="8:23" hidden="1">
      <c r="H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</row>
    <row r="141" spans="8:23" hidden="1">
      <c r="H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</row>
    <row r="142" spans="8:23" hidden="1">
      <c r="H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</row>
    <row r="143" spans="8:23" hidden="1">
      <c r="H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</row>
    <row r="144" spans="8:23" hidden="1">
      <c r="H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</row>
    <row r="145" spans="8:23" hidden="1">
      <c r="H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</row>
    <row r="146" spans="8:23" hidden="1">
      <c r="H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</row>
    <row r="147" spans="8:23" hidden="1">
      <c r="H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</row>
    <row r="148" spans="8:23" hidden="1">
      <c r="H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</row>
    <row r="149" spans="8:23" hidden="1">
      <c r="H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</row>
    <row r="150" spans="8:23" hidden="1">
      <c r="H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</row>
    <row r="151" spans="8:23" hidden="1">
      <c r="H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</row>
    <row r="152" spans="8:23" hidden="1">
      <c r="H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</row>
    <row r="153" spans="8:23" hidden="1">
      <c r="H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</row>
    <row r="154" spans="8:23" hidden="1">
      <c r="H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</row>
    <row r="155" spans="8:23" hidden="1">
      <c r="H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</row>
    <row r="156" spans="8:23" hidden="1">
      <c r="H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</row>
    <row r="157" spans="8:23" hidden="1">
      <c r="H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</row>
    <row r="158" spans="8:23" hidden="1">
      <c r="H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</row>
    <row r="159" spans="8:23" hidden="1">
      <c r="H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</row>
    <row r="160" spans="8:23" hidden="1">
      <c r="H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</row>
    <row r="161" spans="8:23" hidden="1">
      <c r="H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</row>
    <row r="162" spans="8:23" hidden="1">
      <c r="H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</row>
    <row r="163" spans="8:23" hidden="1">
      <c r="H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</row>
    <row r="164" spans="8:23" hidden="1">
      <c r="H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</row>
    <row r="165" spans="8:23" hidden="1">
      <c r="H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</row>
    <row r="166" spans="8:23" hidden="1">
      <c r="H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</row>
    <row r="167" spans="8:23" hidden="1">
      <c r="H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</row>
    <row r="168" spans="8:23" hidden="1">
      <c r="H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</row>
    <row r="169" spans="8:23" hidden="1">
      <c r="H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</row>
    <row r="170" spans="8:23" hidden="1">
      <c r="H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</row>
    <row r="171" spans="8:23" hidden="1">
      <c r="H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</row>
    <row r="172" spans="8:23" hidden="1">
      <c r="H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</row>
    <row r="173" spans="8:23" hidden="1">
      <c r="H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</row>
    <row r="174" spans="8:23" hidden="1">
      <c r="H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</row>
    <row r="175" spans="8:23" hidden="1">
      <c r="H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</row>
    <row r="176" spans="8:23" hidden="1">
      <c r="H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</row>
    <row r="177" spans="8:23" hidden="1">
      <c r="H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</row>
    <row r="178" spans="8:23" hidden="1">
      <c r="H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</row>
    <row r="179" spans="8:23" hidden="1">
      <c r="H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</row>
    <row r="180" spans="8:23" hidden="1">
      <c r="H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</row>
    <row r="181" spans="8:23" hidden="1">
      <c r="H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</row>
    <row r="182" spans="8:23" hidden="1">
      <c r="H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</row>
    <row r="183" spans="8:23" hidden="1">
      <c r="H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</row>
    <row r="184" spans="8:23" hidden="1">
      <c r="H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</row>
    <row r="185" spans="8:23" hidden="1">
      <c r="H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</row>
    <row r="186" spans="8:23" hidden="1">
      <c r="H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</row>
    <row r="187" spans="8:23" hidden="1">
      <c r="H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</row>
    <row r="188" spans="8:23" hidden="1">
      <c r="H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</row>
    <row r="189" spans="8:23" hidden="1">
      <c r="H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</row>
    <row r="190" spans="8:23" hidden="1">
      <c r="H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</row>
    <row r="191" spans="8:23" hidden="1">
      <c r="H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</row>
    <row r="192" spans="8:23" hidden="1">
      <c r="H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</row>
    <row r="193" spans="8:23" hidden="1">
      <c r="H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</row>
    <row r="194" spans="8:23" hidden="1">
      <c r="H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</row>
    <row r="195" spans="8:23" hidden="1">
      <c r="H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</row>
    <row r="196" spans="8:23" hidden="1">
      <c r="H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</row>
    <row r="197" spans="8:23" hidden="1">
      <c r="H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</row>
    <row r="198" spans="8:23" hidden="1">
      <c r="H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</row>
    <row r="199" spans="8:23" hidden="1">
      <c r="H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</row>
    <row r="200" spans="8:23" hidden="1">
      <c r="H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</row>
    <row r="201" spans="8:23" hidden="1">
      <c r="H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</row>
    <row r="202" spans="8:23" hidden="1">
      <c r="H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</row>
    <row r="203" spans="8:23" hidden="1">
      <c r="H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</row>
    <row r="204" spans="8:23" hidden="1">
      <c r="H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</row>
    <row r="205" spans="8:23" hidden="1">
      <c r="H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</row>
    <row r="206" spans="8:23" hidden="1">
      <c r="H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</row>
    <row r="207" spans="8:23" hidden="1">
      <c r="H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</row>
    <row r="208" spans="8:23" hidden="1">
      <c r="H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</row>
    <row r="209" spans="8:23" hidden="1">
      <c r="H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</row>
    <row r="210" spans="8:23" hidden="1">
      <c r="H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</row>
    <row r="211" spans="8:23" hidden="1">
      <c r="H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</row>
    <row r="212" spans="8:23" hidden="1">
      <c r="H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</row>
    <row r="213" spans="8:23" hidden="1">
      <c r="H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</row>
    <row r="214" spans="8:23" hidden="1">
      <c r="H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</row>
    <row r="215" spans="8:23" hidden="1">
      <c r="H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</row>
    <row r="216" spans="8:23" hidden="1">
      <c r="H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</row>
    <row r="217" spans="8:23" hidden="1">
      <c r="H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</row>
    <row r="218" spans="8:23" hidden="1">
      <c r="H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</row>
    <row r="219" spans="8:23" hidden="1">
      <c r="H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</row>
    <row r="220" spans="8:23" hidden="1">
      <c r="H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</row>
    <row r="221" spans="8:23" hidden="1">
      <c r="H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</row>
    <row r="222" spans="8:23" hidden="1">
      <c r="H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</row>
    <row r="223" spans="8:23" hidden="1">
      <c r="H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</row>
    <row r="224" spans="8:23" hidden="1">
      <c r="H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</row>
    <row r="225" spans="8:23" hidden="1">
      <c r="H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</row>
    <row r="226" spans="8:23" hidden="1">
      <c r="H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</row>
    <row r="227" spans="8:23" hidden="1">
      <c r="H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</row>
    <row r="228" spans="8:23" hidden="1">
      <c r="H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</row>
    <row r="229" spans="8:23" hidden="1">
      <c r="H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</row>
    <row r="230" spans="8:23" hidden="1">
      <c r="H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</row>
    <row r="231" spans="8:23" hidden="1">
      <c r="H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</row>
    <row r="232" spans="8:23" hidden="1">
      <c r="H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</row>
    <row r="233" spans="8:23" hidden="1">
      <c r="H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</row>
    <row r="234" spans="8:23" hidden="1">
      <c r="H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</row>
    <row r="235" spans="8:23" hidden="1">
      <c r="H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</row>
    <row r="236" spans="8:23" hidden="1">
      <c r="H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</row>
    <row r="237" spans="8:23" hidden="1">
      <c r="H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</row>
    <row r="238" spans="8:23" hidden="1">
      <c r="H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</row>
    <row r="239" spans="8:23" hidden="1">
      <c r="H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</row>
    <row r="240" spans="8:23" hidden="1">
      <c r="H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</row>
    <row r="241" spans="8:23" hidden="1">
      <c r="H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</row>
    <row r="242" spans="8:23" hidden="1">
      <c r="H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</row>
    <row r="243" spans="8:23" hidden="1">
      <c r="H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</row>
    <row r="244" spans="8:23" hidden="1">
      <c r="H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</row>
    <row r="245" spans="8:23" hidden="1">
      <c r="H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</row>
    <row r="246" spans="8:23" hidden="1">
      <c r="H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</row>
    <row r="247" spans="8:23" hidden="1">
      <c r="H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</row>
    <row r="248" spans="8:23" hidden="1">
      <c r="H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</row>
    <row r="249" spans="8:23" hidden="1">
      <c r="H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</row>
    <row r="250" spans="8:23" hidden="1">
      <c r="H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</row>
    <row r="251" spans="8:23" hidden="1">
      <c r="H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</row>
    <row r="252" spans="8:23" hidden="1">
      <c r="H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</row>
    <row r="253" spans="8:23" hidden="1">
      <c r="H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</row>
    <row r="254" spans="8:23" hidden="1">
      <c r="H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</row>
    <row r="255" spans="8:23" hidden="1">
      <c r="H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</row>
    <row r="256" spans="8:23" hidden="1">
      <c r="H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</row>
    <row r="257" spans="8:23" hidden="1">
      <c r="H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</row>
    <row r="258" spans="8:23" hidden="1">
      <c r="H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</row>
    <row r="259" spans="8:23" hidden="1">
      <c r="H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</row>
    <row r="260" spans="8:23" hidden="1">
      <c r="H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</row>
    <row r="261" spans="8:23" hidden="1">
      <c r="H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</row>
    <row r="262" spans="8:23" hidden="1">
      <c r="H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</row>
    <row r="263" spans="8:23" hidden="1">
      <c r="H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</row>
    <row r="264" spans="8:23" hidden="1">
      <c r="H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</row>
    <row r="265" spans="8:23" hidden="1">
      <c r="H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</row>
    <row r="266" spans="8:23" hidden="1">
      <c r="H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</row>
    <row r="267" spans="8:23" hidden="1">
      <c r="H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</row>
    <row r="268" spans="8:23" hidden="1">
      <c r="H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</row>
    <row r="269" spans="8:23" hidden="1">
      <c r="H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</row>
    <row r="270" spans="8:23" hidden="1">
      <c r="H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</row>
    <row r="271" spans="8:23" hidden="1">
      <c r="H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</row>
    <row r="272" spans="8:23" hidden="1">
      <c r="H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</row>
    <row r="273" spans="8:23" hidden="1">
      <c r="H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</row>
    <row r="274" spans="8:23" hidden="1">
      <c r="H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</row>
    <row r="275" spans="8:23" hidden="1">
      <c r="H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</row>
    <row r="276" spans="8:23" hidden="1">
      <c r="H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</row>
    <row r="277" spans="8:23" hidden="1">
      <c r="H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</row>
    <row r="278" spans="8:23" hidden="1">
      <c r="H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</row>
    <row r="279" spans="8:23" hidden="1">
      <c r="H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</row>
    <row r="280" spans="8:23" hidden="1">
      <c r="H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</row>
    <row r="281" spans="8:23" hidden="1">
      <c r="H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</row>
    <row r="282" spans="8:23" hidden="1">
      <c r="H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</row>
    <row r="283" spans="8:23" hidden="1">
      <c r="H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</row>
    <row r="284" spans="8:23" hidden="1">
      <c r="H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</row>
    <row r="285" spans="8:23" hidden="1">
      <c r="H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</row>
    <row r="286" spans="8:23" hidden="1">
      <c r="H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</row>
    <row r="287" spans="8:23" hidden="1">
      <c r="H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</row>
    <row r="288" spans="8:23" hidden="1">
      <c r="H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</row>
    <row r="289" spans="8:23" hidden="1">
      <c r="H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</row>
    <row r="290" spans="8:23" hidden="1">
      <c r="H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</row>
    <row r="291" spans="8:23" hidden="1">
      <c r="H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</row>
    <row r="292" spans="8:23" hidden="1">
      <c r="H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</row>
    <row r="293" spans="8:23" hidden="1">
      <c r="H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</row>
    <row r="294" spans="8:23" hidden="1">
      <c r="H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</row>
    <row r="295" spans="8:23" hidden="1">
      <c r="H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</row>
    <row r="296" spans="8:23" hidden="1">
      <c r="H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</row>
    <row r="297" spans="8:23" hidden="1">
      <c r="H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</row>
    <row r="298" spans="8:23" hidden="1">
      <c r="H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</row>
    <row r="299" spans="8:23" hidden="1">
      <c r="H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</row>
    <row r="300" spans="8:23" hidden="1">
      <c r="H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</row>
    <row r="301" spans="8:23" hidden="1">
      <c r="H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</row>
    <row r="302" spans="8:23" hidden="1">
      <c r="H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</row>
    <row r="303" spans="8:23" hidden="1">
      <c r="H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</row>
    <row r="304" spans="8:23" hidden="1">
      <c r="H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</row>
    <row r="305" spans="1:707" hidden="1">
      <c r="H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</row>
    <row r="306" spans="1:707" hidden="1">
      <c r="H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</row>
    <row r="307" spans="1:707" hidden="1">
      <c r="H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</row>
    <row r="308" spans="1:707" hidden="1">
      <c r="H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</row>
    <row r="309" spans="1:707" hidden="1">
      <c r="H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</row>
    <row r="312" spans="1:707" s="19" customFormat="1" hidden="1">
      <c r="A312" s="10"/>
      <c r="B312" s="10"/>
      <c r="D312" s="31"/>
      <c r="E312" s="24"/>
      <c r="F312" s="24"/>
      <c r="G312" s="24"/>
      <c r="H312" s="24"/>
      <c r="I312" s="24"/>
      <c r="J312" s="24"/>
      <c r="K312" s="24"/>
      <c r="L312" s="24"/>
      <c r="M312" s="24"/>
      <c r="N312" s="24"/>
      <c r="O312" s="24"/>
      <c r="P312" s="24"/>
      <c r="Q312" s="24"/>
      <c r="R312" s="24"/>
      <c r="S312" s="24"/>
      <c r="T312" s="24"/>
      <c r="U312" s="24"/>
      <c r="V312" s="24"/>
      <c r="W312" s="24"/>
      <c r="X312" s="24"/>
      <c r="Y312" s="24"/>
      <c r="Z312" s="24"/>
      <c r="AA312" s="24"/>
      <c r="AB312" s="24"/>
      <c r="AC312" s="24"/>
      <c r="AD312" s="24"/>
      <c r="AE312" s="24"/>
      <c r="AF312" s="24"/>
      <c r="AG312" s="24"/>
      <c r="AH312" s="24"/>
      <c r="AI312" s="24"/>
      <c r="AJ312" s="24"/>
      <c r="AK312" s="24"/>
      <c r="AL312" s="24"/>
      <c r="AM312" s="24"/>
      <c r="AN312" s="24"/>
      <c r="AO312" s="24"/>
      <c r="AP312" s="24"/>
      <c r="AQ312" s="24"/>
      <c r="AR312" s="24"/>
      <c r="AS312" s="24"/>
      <c r="AT312" s="24"/>
      <c r="AU312" s="24"/>
      <c r="AV312" s="24"/>
      <c r="AW312" s="24"/>
      <c r="AX312" s="24"/>
      <c r="AY312" s="24"/>
      <c r="AZ312" s="24"/>
      <c r="BA312" s="24"/>
      <c r="BB312" s="24"/>
      <c r="BC312" s="24"/>
      <c r="BD312" s="24"/>
      <c r="BE312" s="24"/>
      <c r="BF312" s="24"/>
      <c r="BG312" s="24"/>
      <c r="BH312" s="24"/>
      <c r="BI312" s="24"/>
      <c r="BJ312" s="24"/>
      <c r="BK312" s="24"/>
      <c r="BL312" s="24"/>
      <c r="BM312" s="24"/>
      <c r="BN312" s="24"/>
      <c r="BO312" s="24"/>
      <c r="BP312" s="24"/>
      <c r="BQ312" s="24"/>
      <c r="BR312" s="24"/>
      <c r="BS312" s="24"/>
      <c r="BT312" s="24"/>
      <c r="BU312" s="24"/>
      <c r="BV312" s="24"/>
      <c r="BW312" s="24"/>
      <c r="BX312" s="24"/>
      <c r="BY312" s="24"/>
      <c r="BZ312" s="24"/>
      <c r="CA312" s="24"/>
      <c r="CB312" s="24"/>
      <c r="CC312" s="24"/>
      <c r="CD312" s="24"/>
      <c r="CE312" s="24"/>
      <c r="CF312" s="24"/>
      <c r="CG312" s="24"/>
      <c r="CH312" s="24"/>
      <c r="CI312" s="24"/>
      <c r="CJ312" s="24"/>
      <c r="CK312" s="24"/>
      <c r="CL312" s="24"/>
      <c r="CM312" s="24"/>
      <c r="CN312" s="24"/>
      <c r="CO312" s="24"/>
      <c r="CP312" s="24"/>
      <c r="CQ312" s="24"/>
      <c r="CR312" s="24"/>
      <c r="CS312" s="24"/>
      <c r="CT312" s="24"/>
      <c r="CU312" s="24"/>
      <c r="CV312" s="24"/>
      <c r="CW312" s="24"/>
      <c r="CX312" s="24"/>
      <c r="CY312" s="24"/>
      <c r="CZ312" s="24"/>
      <c r="DA312" s="24"/>
      <c r="DB312" s="24"/>
      <c r="DC312" s="24"/>
      <c r="DD312" s="24"/>
      <c r="DE312" s="24"/>
      <c r="DF312" s="24"/>
      <c r="DG312" s="24"/>
      <c r="DH312" s="24"/>
      <c r="DI312" s="24"/>
      <c r="DJ312" s="24"/>
      <c r="DK312" s="24"/>
      <c r="DL312" s="24"/>
      <c r="DM312" s="24"/>
      <c r="DN312" s="24"/>
      <c r="DO312" s="24"/>
      <c r="DP312" s="24"/>
      <c r="DQ312" s="24"/>
      <c r="DR312" s="24"/>
      <c r="DS312" s="24"/>
      <c r="DT312" s="24"/>
      <c r="DU312" s="24"/>
      <c r="DV312" s="24"/>
      <c r="DW312" s="24"/>
      <c r="DX312" s="24"/>
      <c r="DY312" s="24"/>
      <c r="DZ312" s="24"/>
      <c r="EA312" s="24"/>
      <c r="EB312" s="24"/>
      <c r="EC312" s="24"/>
      <c r="ED312" s="24"/>
      <c r="EE312" s="24"/>
      <c r="EF312" s="24"/>
      <c r="EG312" s="24"/>
      <c r="EH312" s="24"/>
      <c r="EI312" s="24"/>
      <c r="EJ312" s="24"/>
      <c r="EK312" s="24"/>
      <c r="EL312" s="24"/>
      <c r="EM312" s="24"/>
      <c r="EN312" s="24"/>
      <c r="EO312" s="24"/>
      <c r="EP312" s="24"/>
      <c r="EQ312" s="24"/>
      <c r="ER312" s="24"/>
      <c r="ES312" s="24"/>
      <c r="ET312" s="24"/>
      <c r="EU312" s="24"/>
      <c r="EV312" s="24"/>
      <c r="EW312" s="24"/>
      <c r="EX312" s="24"/>
      <c r="EY312" s="24"/>
      <c r="EZ312" s="24"/>
      <c r="FA312" s="24"/>
      <c r="FB312" s="24"/>
      <c r="FC312" s="24"/>
      <c r="FD312" s="24"/>
      <c r="FE312" s="24"/>
      <c r="FF312" s="24"/>
      <c r="FG312" s="24"/>
      <c r="FH312" s="24"/>
      <c r="FI312" s="24"/>
      <c r="FJ312" s="24"/>
      <c r="FK312" s="24"/>
      <c r="FL312" s="24"/>
      <c r="FM312" s="24"/>
      <c r="FN312" s="24"/>
      <c r="FO312" s="24"/>
      <c r="FP312" s="24"/>
      <c r="FQ312" s="24"/>
      <c r="FR312" s="24"/>
      <c r="FS312" s="24"/>
      <c r="FT312" s="24"/>
      <c r="FU312" s="24"/>
      <c r="FV312" s="24"/>
      <c r="FW312" s="24"/>
      <c r="FX312" s="24"/>
      <c r="FY312" s="24"/>
      <c r="FZ312" s="24"/>
      <c r="GA312" s="24"/>
      <c r="GB312" s="24"/>
      <c r="GC312" s="24"/>
      <c r="GD312" s="24"/>
      <c r="GE312" s="24"/>
      <c r="GF312" s="24"/>
      <c r="GG312" s="24"/>
      <c r="GH312" s="24"/>
      <c r="GI312" s="24"/>
      <c r="GJ312" s="24"/>
      <c r="GK312" s="24"/>
      <c r="GL312" s="24"/>
      <c r="GM312" s="24"/>
      <c r="GN312" s="24"/>
      <c r="GO312" s="24"/>
      <c r="GP312" s="24"/>
      <c r="GQ312" s="24"/>
      <c r="GR312" s="24"/>
      <c r="GS312" s="24"/>
      <c r="GT312" s="24"/>
      <c r="GU312" s="24"/>
      <c r="GV312" s="24"/>
      <c r="GW312" s="24"/>
      <c r="GX312" s="24"/>
      <c r="GY312" s="24"/>
      <c r="GZ312" s="24"/>
      <c r="HA312" s="24"/>
      <c r="HB312" s="24"/>
      <c r="HC312" s="24"/>
      <c r="HD312" s="24"/>
      <c r="HE312" s="24"/>
      <c r="HF312" s="24"/>
      <c r="HG312" s="24"/>
      <c r="HH312" s="24"/>
      <c r="HI312" s="24"/>
      <c r="HJ312" s="24"/>
      <c r="HK312" s="24"/>
      <c r="HL312" s="24"/>
      <c r="HM312" s="24"/>
      <c r="HN312" s="24"/>
      <c r="HO312" s="24"/>
      <c r="HP312" s="24"/>
      <c r="HQ312" s="24"/>
      <c r="HR312" s="24"/>
      <c r="HS312" s="24"/>
      <c r="HT312" s="24"/>
      <c r="HU312" s="24"/>
      <c r="HV312" s="24"/>
      <c r="HW312" s="24"/>
      <c r="HX312" s="24"/>
      <c r="HY312" s="24"/>
      <c r="HZ312" s="24"/>
      <c r="IA312" s="24"/>
      <c r="IB312" s="24"/>
      <c r="IC312" s="24"/>
      <c r="ID312" s="24"/>
      <c r="IE312" s="24"/>
      <c r="IF312" s="24"/>
      <c r="IG312" s="24"/>
      <c r="IH312" s="24"/>
      <c r="II312" s="24"/>
      <c r="IJ312" s="24"/>
      <c r="IK312" s="24"/>
      <c r="IL312" s="24"/>
      <c r="IM312" s="24"/>
      <c r="IN312" s="24"/>
      <c r="IO312" s="24"/>
      <c r="IP312" s="24"/>
      <c r="IQ312" s="24"/>
      <c r="IR312" s="24"/>
      <c r="IS312" s="24"/>
      <c r="IT312" s="24"/>
      <c r="IU312" s="24"/>
      <c r="IV312" s="24"/>
      <c r="IW312" s="24"/>
      <c r="IX312" s="24"/>
      <c r="IY312" s="24"/>
      <c r="IZ312" s="24"/>
      <c r="JA312" s="24"/>
      <c r="JB312" s="24"/>
      <c r="JC312" s="24"/>
      <c r="JD312" s="24"/>
      <c r="JE312" s="24"/>
      <c r="JF312" s="24"/>
      <c r="JG312" s="24"/>
      <c r="JH312" s="24"/>
      <c r="JI312" s="24"/>
      <c r="JJ312" s="24"/>
      <c r="JK312" s="24"/>
      <c r="JL312" s="24"/>
      <c r="JM312" s="24"/>
      <c r="JN312" s="24"/>
      <c r="JO312" s="24"/>
      <c r="JP312" s="24"/>
      <c r="JQ312" s="24"/>
      <c r="JR312" s="24"/>
      <c r="JS312" s="24"/>
      <c r="JT312" s="24"/>
      <c r="JU312" s="24"/>
      <c r="JV312" s="24"/>
      <c r="JW312" s="24"/>
      <c r="JX312" s="24"/>
      <c r="JY312" s="24"/>
      <c r="JZ312" s="24"/>
      <c r="KA312" s="24"/>
      <c r="KB312" s="24"/>
      <c r="KC312" s="24"/>
      <c r="KD312" s="24"/>
      <c r="KE312" s="24"/>
      <c r="KF312" s="24"/>
      <c r="KG312" s="24"/>
      <c r="KH312" s="24"/>
      <c r="KI312" s="24"/>
      <c r="KJ312" s="24"/>
      <c r="KK312" s="24"/>
      <c r="KL312" s="24"/>
      <c r="KM312" s="24"/>
      <c r="KN312" s="24"/>
      <c r="KO312" s="24"/>
      <c r="KP312" s="24"/>
      <c r="KQ312" s="24"/>
      <c r="KR312" s="24"/>
      <c r="KS312" s="24"/>
      <c r="KT312" s="24"/>
      <c r="KU312" s="24"/>
      <c r="KV312" s="24"/>
      <c r="KW312" s="24"/>
      <c r="KX312" s="24"/>
      <c r="KY312" s="24"/>
      <c r="KZ312" s="24"/>
      <c r="LA312" s="24"/>
      <c r="LB312" s="24"/>
      <c r="LC312" s="24"/>
      <c r="LD312" s="24"/>
      <c r="LE312" s="24"/>
      <c r="LF312" s="24"/>
      <c r="LG312" s="24"/>
      <c r="LH312" s="24"/>
      <c r="LI312" s="24"/>
      <c r="LJ312" s="24"/>
      <c r="LK312" s="24"/>
      <c r="LL312" s="24"/>
      <c r="LM312" s="24"/>
      <c r="LN312" s="24"/>
      <c r="LO312" s="24"/>
      <c r="LP312" s="24"/>
      <c r="LQ312" s="24"/>
      <c r="LR312" s="24"/>
      <c r="LS312" s="24"/>
      <c r="LT312" s="24"/>
      <c r="LU312" s="24"/>
      <c r="LV312" s="24"/>
      <c r="LW312" s="24"/>
      <c r="LX312" s="24"/>
      <c r="LY312" s="24"/>
      <c r="LZ312" s="24"/>
      <c r="MA312" s="24"/>
      <c r="MB312" s="24"/>
      <c r="MC312" s="24"/>
      <c r="MD312" s="24"/>
      <c r="ME312" s="24"/>
      <c r="MF312" s="24"/>
      <c r="MG312" s="24"/>
      <c r="MH312" s="24"/>
      <c r="MI312" s="24"/>
      <c r="MJ312" s="24"/>
      <c r="MK312" s="24"/>
      <c r="ML312" s="24"/>
      <c r="MM312" s="24"/>
      <c r="MN312" s="24"/>
      <c r="MO312" s="24"/>
      <c r="MP312" s="24"/>
      <c r="MQ312" s="24"/>
      <c r="MR312" s="24"/>
      <c r="MS312" s="24"/>
      <c r="MT312" s="24"/>
      <c r="MU312" s="24"/>
      <c r="MV312" s="24"/>
      <c r="MW312" s="24"/>
      <c r="MX312" s="24"/>
      <c r="MY312" s="24"/>
      <c r="MZ312" s="24"/>
      <c r="NA312" s="24"/>
      <c r="NB312" s="24"/>
      <c r="NC312" s="24"/>
      <c r="ND312" s="24"/>
      <c r="NE312" s="24"/>
      <c r="NF312" s="24"/>
      <c r="NG312" s="24"/>
      <c r="NH312" s="24"/>
      <c r="NI312" s="24"/>
      <c r="NJ312" s="24"/>
      <c r="NK312" s="24"/>
      <c r="NL312" s="24"/>
      <c r="NM312" s="24"/>
      <c r="NN312" s="24"/>
      <c r="NO312" s="24"/>
      <c r="NP312" s="24"/>
      <c r="NQ312" s="24"/>
      <c r="NR312" s="24"/>
      <c r="NS312" s="24"/>
      <c r="NT312" s="24"/>
      <c r="NU312" s="24"/>
      <c r="NV312" s="24"/>
      <c r="NW312" s="24"/>
      <c r="NX312" s="24"/>
      <c r="NY312" s="24"/>
      <c r="NZ312" s="24"/>
      <c r="OA312" s="24"/>
      <c r="OB312" s="24"/>
      <c r="OC312" s="24"/>
      <c r="OD312" s="24"/>
      <c r="OE312" s="24"/>
      <c r="OF312" s="24"/>
      <c r="OG312" s="24"/>
      <c r="OH312" s="24"/>
      <c r="OI312" s="24"/>
      <c r="OJ312" s="24"/>
      <c r="OK312" s="24"/>
      <c r="OL312" s="24"/>
      <c r="OM312" s="24"/>
      <c r="ON312" s="24"/>
      <c r="OO312" s="24"/>
      <c r="OP312" s="24"/>
      <c r="OQ312" s="24"/>
      <c r="OR312" s="24"/>
      <c r="OS312" s="24"/>
      <c r="OT312" s="24"/>
      <c r="OU312" s="24"/>
      <c r="OV312" s="24"/>
      <c r="OW312" s="24"/>
      <c r="OX312" s="24"/>
      <c r="OY312" s="24"/>
      <c r="OZ312" s="24"/>
      <c r="PA312" s="24"/>
      <c r="PB312" s="24"/>
      <c r="PC312" s="24"/>
      <c r="PD312" s="24"/>
      <c r="PE312" s="24"/>
      <c r="PF312" s="24"/>
      <c r="PG312" s="24"/>
      <c r="PH312" s="24"/>
      <c r="PI312" s="24"/>
      <c r="PJ312" s="24"/>
      <c r="PK312" s="24"/>
      <c r="PL312" s="24"/>
      <c r="PM312" s="24"/>
      <c r="PN312" s="24"/>
      <c r="PO312" s="24"/>
      <c r="PP312" s="24"/>
      <c r="PQ312" s="24"/>
      <c r="PR312" s="24"/>
      <c r="PS312" s="24"/>
      <c r="PT312" s="24"/>
      <c r="PU312" s="24"/>
      <c r="PV312" s="24"/>
      <c r="PW312" s="24"/>
      <c r="PX312" s="24"/>
      <c r="PY312" s="24"/>
      <c r="PZ312" s="24"/>
      <c r="QA312" s="24"/>
      <c r="QB312" s="24"/>
      <c r="QC312" s="24"/>
      <c r="QD312" s="24"/>
      <c r="QE312" s="24"/>
      <c r="QF312" s="24"/>
      <c r="QG312" s="24"/>
      <c r="QH312" s="24"/>
      <c r="QI312" s="24"/>
      <c r="QJ312" s="24"/>
      <c r="QK312" s="24"/>
      <c r="QL312" s="24"/>
      <c r="QM312" s="24"/>
      <c r="QN312" s="24"/>
      <c r="QO312" s="24"/>
      <c r="QP312" s="24"/>
      <c r="QQ312" s="24"/>
      <c r="QR312" s="24"/>
      <c r="QS312" s="24"/>
      <c r="QT312" s="24"/>
      <c r="QU312" s="24"/>
      <c r="QV312" s="24"/>
      <c r="QW312" s="24"/>
      <c r="QX312" s="24"/>
      <c r="QY312" s="24"/>
      <c r="QZ312" s="24"/>
      <c r="RA312" s="24"/>
      <c r="RB312" s="24"/>
      <c r="RC312" s="24"/>
      <c r="RD312" s="24"/>
      <c r="RE312" s="24"/>
      <c r="RF312" s="24"/>
      <c r="RG312" s="24"/>
      <c r="RH312" s="24"/>
      <c r="RI312" s="24"/>
      <c r="RJ312" s="24"/>
      <c r="RK312" s="24"/>
      <c r="RL312" s="24"/>
      <c r="RM312" s="24"/>
      <c r="RN312" s="24"/>
      <c r="RO312" s="24"/>
      <c r="RP312" s="24"/>
      <c r="RQ312" s="24"/>
      <c r="RR312" s="24"/>
      <c r="RS312" s="24"/>
      <c r="RT312" s="24"/>
      <c r="RU312" s="24"/>
      <c r="RV312" s="24"/>
      <c r="RW312" s="24"/>
      <c r="RX312" s="24"/>
      <c r="RY312" s="24"/>
      <c r="RZ312" s="24"/>
      <c r="SA312" s="24"/>
      <c r="SB312" s="24"/>
      <c r="SC312" s="24"/>
      <c r="SD312" s="24"/>
      <c r="SE312" s="24"/>
      <c r="SF312" s="24"/>
      <c r="SG312" s="24"/>
      <c r="SH312" s="24"/>
      <c r="SI312" s="24"/>
      <c r="SJ312" s="24"/>
      <c r="SK312" s="24"/>
      <c r="SL312" s="24"/>
      <c r="SM312" s="24"/>
      <c r="SN312" s="24"/>
      <c r="SO312" s="24"/>
      <c r="SP312" s="24"/>
      <c r="SQ312" s="24"/>
      <c r="SR312" s="24"/>
      <c r="SS312" s="24"/>
      <c r="ST312" s="24"/>
      <c r="SU312" s="24"/>
      <c r="SV312" s="24"/>
      <c r="SW312" s="24"/>
      <c r="SX312" s="24"/>
      <c r="SY312" s="24"/>
      <c r="SZ312" s="24"/>
      <c r="TA312" s="24"/>
      <c r="TB312" s="24"/>
      <c r="TC312" s="24"/>
      <c r="TD312" s="24"/>
      <c r="TE312" s="24"/>
      <c r="TF312" s="24"/>
      <c r="TG312" s="24"/>
      <c r="TH312" s="24"/>
      <c r="TI312" s="24"/>
      <c r="TJ312" s="24"/>
      <c r="TK312" s="24"/>
      <c r="TL312" s="24"/>
      <c r="TM312" s="24"/>
      <c r="TN312" s="24"/>
      <c r="TO312" s="24"/>
      <c r="TP312" s="24"/>
      <c r="TQ312" s="24"/>
      <c r="TR312" s="24"/>
      <c r="TS312" s="24"/>
      <c r="TT312" s="24"/>
      <c r="TU312" s="24"/>
      <c r="TV312" s="24"/>
      <c r="TW312" s="24"/>
      <c r="TX312" s="24"/>
      <c r="TY312" s="24"/>
      <c r="TZ312" s="24"/>
      <c r="UA312" s="24"/>
      <c r="UB312" s="24"/>
      <c r="UC312" s="24"/>
      <c r="UD312" s="24"/>
      <c r="UE312" s="24"/>
      <c r="UF312" s="24"/>
      <c r="UG312" s="24"/>
      <c r="UH312" s="24"/>
      <c r="UI312" s="24"/>
      <c r="UJ312" s="24"/>
      <c r="UK312" s="24"/>
      <c r="UL312" s="24"/>
      <c r="UM312" s="24"/>
      <c r="UN312" s="24"/>
      <c r="UO312" s="24"/>
      <c r="UP312" s="24"/>
      <c r="UQ312" s="24"/>
      <c r="UR312" s="24"/>
      <c r="US312" s="24"/>
      <c r="UT312" s="24"/>
      <c r="UU312" s="24"/>
      <c r="UV312" s="24"/>
      <c r="UW312" s="24"/>
      <c r="UX312" s="24"/>
      <c r="UY312" s="24"/>
      <c r="UZ312" s="24"/>
      <c r="VA312" s="24"/>
      <c r="VB312" s="24"/>
      <c r="VC312" s="24"/>
      <c r="VD312" s="24"/>
      <c r="VE312" s="24"/>
      <c r="VF312" s="24"/>
      <c r="VG312" s="24"/>
      <c r="VH312" s="24"/>
      <c r="VI312" s="24"/>
      <c r="VJ312" s="24"/>
      <c r="VK312" s="24"/>
      <c r="VL312" s="24"/>
      <c r="VM312" s="24"/>
      <c r="VN312" s="24"/>
      <c r="VO312" s="24"/>
      <c r="VP312" s="24"/>
      <c r="VQ312" s="24"/>
      <c r="VR312" s="24"/>
      <c r="VS312" s="24"/>
      <c r="VT312" s="24"/>
      <c r="VU312" s="24"/>
      <c r="VV312" s="24"/>
      <c r="VW312" s="24"/>
      <c r="VX312" s="24"/>
      <c r="VY312" s="24"/>
      <c r="VZ312" s="24"/>
      <c r="WA312" s="24"/>
      <c r="WB312" s="24"/>
      <c r="WC312" s="24"/>
      <c r="WD312" s="24"/>
      <c r="WE312" s="24"/>
      <c r="WF312" s="24"/>
      <c r="WG312" s="24"/>
      <c r="WH312" s="24"/>
      <c r="WI312" s="24"/>
      <c r="WJ312" s="24"/>
      <c r="WK312" s="24"/>
      <c r="WL312" s="24"/>
      <c r="WM312" s="24"/>
      <c r="WN312" s="24"/>
      <c r="WO312" s="24"/>
      <c r="WP312" s="24"/>
      <c r="WQ312" s="24"/>
      <c r="WR312" s="24"/>
      <c r="WS312" s="24"/>
      <c r="WT312" s="24"/>
      <c r="WU312" s="24"/>
      <c r="WV312" s="24"/>
      <c r="WW312" s="24"/>
      <c r="WX312" s="24"/>
      <c r="WY312" s="24"/>
      <c r="WZ312" s="24"/>
      <c r="XA312" s="24"/>
      <c r="XB312" s="24"/>
      <c r="XC312" s="24"/>
      <c r="XD312" s="24"/>
      <c r="XE312" s="24"/>
      <c r="XF312" s="24"/>
      <c r="XG312" s="24"/>
      <c r="XH312" s="24"/>
      <c r="XI312" s="24"/>
      <c r="XJ312" s="24"/>
      <c r="XK312" s="24"/>
      <c r="XL312" s="24"/>
      <c r="XM312" s="24"/>
      <c r="XN312" s="24"/>
      <c r="XO312" s="24"/>
      <c r="XP312" s="24"/>
      <c r="XQ312" s="24"/>
      <c r="XR312" s="24"/>
      <c r="XS312" s="24"/>
      <c r="XT312" s="24"/>
      <c r="XU312" s="24"/>
      <c r="XV312" s="24"/>
      <c r="XW312" s="24"/>
      <c r="XX312" s="24"/>
      <c r="XY312" s="24"/>
      <c r="XZ312" s="24"/>
      <c r="YA312" s="24"/>
      <c r="YB312" s="24"/>
      <c r="YC312" s="24"/>
      <c r="YD312" s="24"/>
      <c r="YE312" s="24"/>
      <c r="YF312" s="24"/>
      <c r="YG312" s="24"/>
      <c r="YH312" s="24"/>
      <c r="YI312" s="24"/>
      <c r="YJ312" s="24"/>
      <c r="YK312" s="24"/>
      <c r="YL312" s="24"/>
      <c r="YM312" s="24"/>
      <c r="YN312" s="24"/>
      <c r="YO312" s="24"/>
      <c r="YP312" s="24"/>
      <c r="YQ312" s="24"/>
      <c r="YR312" s="24"/>
      <c r="YS312" s="24"/>
      <c r="YT312" s="24"/>
      <c r="YU312" s="24"/>
      <c r="YV312" s="24"/>
      <c r="YW312" s="24"/>
      <c r="YX312" s="24"/>
      <c r="YY312" s="24"/>
      <c r="YZ312" s="24"/>
      <c r="ZA312" s="24"/>
      <c r="ZB312" s="24"/>
      <c r="ZC312" s="24"/>
      <c r="ZD312" s="24"/>
      <c r="ZE312" s="24"/>
      <c r="ZF312" s="24"/>
      <c r="ZG312" s="24"/>
      <c r="ZH312" s="24"/>
      <c r="ZI312" s="24"/>
      <c r="ZJ312" s="24"/>
      <c r="ZK312" s="24"/>
      <c r="ZL312" s="24"/>
      <c r="ZM312" s="24"/>
      <c r="ZN312" s="24"/>
      <c r="ZO312" s="24"/>
      <c r="ZP312" s="24"/>
      <c r="ZQ312" s="24"/>
      <c r="ZR312" s="24"/>
      <c r="ZS312" s="24"/>
      <c r="ZT312" s="24"/>
      <c r="ZU312" s="24"/>
      <c r="ZV312" s="24"/>
      <c r="ZW312" s="24"/>
      <c r="ZX312" s="24"/>
      <c r="ZY312" s="24"/>
      <c r="ZZ312" s="24"/>
      <c r="AAA312" s="24"/>
      <c r="AAB312" s="24"/>
      <c r="AAC312" s="24"/>
      <c r="AAD312" s="24"/>
      <c r="AAE312" s="24"/>
    </row>
  </sheetData>
  <conditionalFormatting sqref="F2">
    <cfRule type="cellIs" dxfId="71" priority="1" stopIfTrue="1" operator="notEqual">
      <formula>0</formula>
    </cfRule>
    <cfRule type="cellIs" dxfId="70" priority="2" stopIfTrue="1" operator="equal">
      <formula>""</formula>
    </cfRule>
  </conditionalFormatting>
  <conditionalFormatting sqref="J3:AAE3">
    <cfRule type="cellIs" dxfId="69" priority="5" operator="equal">
      <formula>"PPA ext."</formula>
    </cfRule>
    <cfRule type="cellIs" dxfId="68" priority="6" operator="equal">
      <formula>"Delay"</formula>
    </cfRule>
    <cfRule type="cellIs" dxfId="67" priority="7" operator="equal">
      <formula>"Fin Close"</formula>
    </cfRule>
    <cfRule type="cellIs" dxfId="66" priority="8" stopIfTrue="1" operator="equal">
      <formula>"Construction"</formula>
    </cfRule>
    <cfRule type="cellIs" dxfId="65" priority="9" stopIfTrue="1" operator="equal">
      <formula>"Operations"</formula>
    </cfRule>
  </conditionalFormatting>
  <pageMargins left="0.70866141732283472" right="0.70866141732283472" top="0.74803149606299213" bottom="0.74803149606299213" header="0.31496062992125984" footer="0.31496062992125984"/>
  <pageSetup paperSize="8" scale="77" fitToHeight="0" orientation="landscape" r:id="rId1"/>
  <headerFooter>
    <oddHeader>&amp;L&amp;F&amp;C&amp;A</oddHeader>
    <oddFooter>&amp;LPrinted on &amp;D at &amp;T&amp;CPage &amp;P of &amp;N&amp;ROfwat</oddFooter>
  </headerFooter>
  <rowBreaks count="1" manualBreakCount="1">
    <brk id="113" max="16383" man="1"/>
  </rowBreaks>
  <colBreaks count="10" manualBreakCount="10">
    <brk id="25" max="1048575" man="1"/>
    <brk id="36" max="1048575" man="1"/>
    <brk id="47" max="1048575" man="1"/>
    <brk id="58" max="1048575" man="1"/>
    <brk id="69" max="1048575" man="1"/>
    <brk id="80" max="1048575" man="1"/>
    <brk id="91" max="1048575" man="1"/>
    <brk id="102" max="1048575" man="1"/>
    <brk id="113" max="1048575" man="1"/>
    <brk id="124" max="1048575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4B14F-F74D-4DEE-BEBA-905A00B83464}">
  <sheetPr>
    <tabColor rgb="FFCCCCCE"/>
    <outlinePr summaryBelow="0" summaryRight="0"/>
    <pageSetUpPr fitToPage="1"/>
  </sheetPr>
  <dimension ref="A1:AAE782"/>
  <sheetViews>
    <sheetView showGridLines="0" defaultGridColor="0" colorId="22" zoomScale="80" zoomScaleNormal="80" workbookViewId="0">
      <pane xSplit="9" ySplit="5" topLeftCell="J6" activePane="bottomRight" state="frozen"/>
      <selection pane="bottomRight"/>
      <selection pane="bottomLeft" activeCell="A37" sqref="A37:XFD37"/>
      <selection pane="topRight" activeCell="A37" sqref="A37:XFD37"/>
    </sheetView>
  </sheetViews>
  <sheetFormatPr defaultColWidth="0" defaultRowHeight="13.15" outlineLevelRow="4"/>
  <cols>
    <col min="1" max="1" width="10.83203125" style="10" customWidth="1"/>
    <col min="2" max="2" width="1.83203125" style="10" customWidth="1"/>
    <col min="3" max="3" width="1.5" style="19" customWidth="1"/>
    <col min="4" max="4" width="1.5" style="65" customWidth="1"/>
    <col min="5" max="5" width="175" style="24" bestFit="1" customWidth="1"/>
    <col min="6" max="6" width="18.5" style="24" customWidth="1"/>
    <col min="7" max="7" width="13.1640625" style="24" bestFit="1" customWidth="1"/>
    <col min="8" max="8" width="16.6640625" style="24" customWidth="1"/>
    <col min="9" max="9" width="3.5" style="24" customWidth="1"/>
    <col min="10" max="17" width="11.83203125" style="24" bestFit="1" customWidth="1"/>
    <col min="18" max="22" width="11.83203125" style="24" customWidth="1"/>
    <col min="23" max="23" width="11.83203125" style="24" bestFit="1" customWidth="1"/>
    <col min="24" max="708" width="15.1640625" style="24" hidden="1" customWidth="1"/>
    <col min="709" max="16384" width="15.1640625" style="24" hidden="1"/>
  </cols>
  <sheetData>
    <row r="1" spans="1:707" s="1" customFormat="1" ht="30.75">
      <c r="A1" s="1" t="e">
        <f ca="1">RIGHT(CELL("filename", A1), LEN(CELL("filename", A1)) - SEARCH("]", CELL("filename", A1)))</f>
        <v>#VALUE!</v>
      </c>
    </row>
    <row r="2" spans="1:707" s="30" customFormat="1">
      <c r="A2" s="18"/>
      <c r="B2" s="18"/>
      <c r="C2" s="27"/>
      <c r="D2" s="25"/>
      <c r="E2" s="33" t="s">
        <v>697</v>
      </c>
      <c r="F2" s="29">
        <f ca="1">Checks!$F$19</f>
        <v>0</v>
      </c>
      <c r="G2" s="28" t="s">
        <v>698</v>
      </c>
      <c r="H2" s="9"/>
      <c r="I2" s="9"/>
      <c r="J2" s="5">
        <f>Time!J$12</f>
        <v>42825</v>
      </c>
      <c r="K2" s="5">
        <f>Time!K$12</f>
        <v>43190</v>
      </c>
      <c r="L2" s="5">
        <f>Time!L$12</f>
        <v>43555</v>
      </c>
      <c r="M2" s="5">
        <f>Time!M$12</f>
        <v>43921</v>
      </c>
      <c r="N2" s="5">
        <f>Time!N$12</f>
        <v>44286</v>
      </c>
      <c r="O2" s="5">
        <f>Time!O$12</f>
        <v>44651</v>
      </c>
      <c r="P2" s="5">
        <f>Time!P$12</f>
        <v>45016</v>
      </c>
      <c r="Q2" s="5">
        <f>Time!Q$12</f>
        <v>45382</v>
      </c>
      <c r="R2" s="5">
        <f>Time!R$12</f>
        <v>45747</v>
      </c>
      <c r="S2" s="5">
        <f>Time!S$12</f>
        <v>46112</v>
      </c>
      <c r="T2" s="5">
        <f>Time!T$12</f>
        <v>46477</v>
      </c>
      <c r="U2" s="5">
        <f>Time!U$12</f>
        <v>46843</v>
      </c>
      <c r="V2" s="5">
        <f>Time!V$12</f>
        <v>47208</v>
      </c>
      <c r="W2" s="5">
        <f>Time!W$12</f>
        <v>47573</v>
      </c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</row>
    <row r="3" spans="1:707" s="30" customFormat="1">
      <c r="A3" s="18"/>
      <c r="B3" s="18"/>
      <c r="C3" s="27"/>
      <c r="D3" s="25"/>
      <c r="E3" s="4" t="s">
        <v>699</v>
      </c>
      <c r="F3" s="9"/>
      <c r="G3" s="9"/>
      <c r="H3" s="9"/>
      <c r="I3" s="9"/>
      <c r="J3" s="2" t="str">
        <f>Time!J$40</f>
        <v/>
      </c>
      <c r="K3" s="2" t="str">
        <f>Time!K$40</f>
        <v/>
      </c>
      <c r="L3" s="2" t="str">
        <f>Time!L$40</f>
        <v/>
      </c>
      <c r="M3" s="2" t="str">
        <f>Time!M$40</f>
        <v/>
      </c>
      <c r="N3" s="2" t="str">
        <f>Time!N$40</f>
        <v/>
      </c>
      <c r="O3" s="2" t="str">
        <f>Time!O$40</f>
        <v/>
      </c>
      <c r="P3" s="2" t="str">
        <f>Time!P$40</f>
        <v/>
      </c>
      <c r="Q3" s="2" t="str">
        <f>Time!Q$40</f>
        <v/>
      </c>
      <c r="R3" s="2" t="str">
        <f>Time!R$40</f>
        <v/>
      </c>
      <c r="S3" s="2" t="str">
        <f>Time!S$40</f>
        <v>PR24</v>
      </c>
      <c r="T3" s="2" t="str">
        <f>Time!T$40</f>
        <v>PR24</v>
      </c>
      <c r="U3" s="2" t="str">
        <f>Time!U$40</f>
        <v>PR24</v>
      </c>
      <c r="V3" s="2" t="str">
        <f>Time!V$40</f>
        <v>PR24</v>
      </c>
      <c r="W3" s="2" t="str">
        <f>Time!W$40</f>
        <v>PR24</v>
      </c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  <c r="IW3" s="3"/>
      <c r="IX3" s="3"/>
      <c r="IY3" s="3"/>
      <c r="IZ3" s="3"/>
      <c r="JA3" s="3"/>
      <c r="JB3" s="3"/>
      <c r="JC3" s="3"/>
      <c r="JD3" s="3"/>
      <c r="JE3" s="3"/>
      <c r="JF3" s="3"/>
      <c r="JG3" s="3"/>
      <c r="JH3" s="3"/>
      <c r="JI3" s="3"/>
      <c r="JJ3" s="3"/>
      <c r="JK3" s="3"/>
      <c r="JL3" s="3"/>
      <c r="JM3" s="3"/>
      <c r="JN3" s="3"/>
      <c r="JO3" s="3"/>
      <c r="JP3" s="3"/>
      <c r="JQ3" s="3"/>
      <c r="JR3" s="3"/>
      <c r="JS3" s="3"/>
      <c r="JT3" s="3"/>
      <c r="JU3" s="3"/>
      <c r="JV3" s="3"/>
      <c r="JW3" s="3"/>
      <c r="JX3" s="3"/>
      <c r="JY3" s="3"/>
      <c r="JZ3" s="3"/>
      <c r="KA3" s="3"/>
      <c r="KB3" s="3"/>
      <c r="KC3" s="3"/>
      <c r="KD3" s="3"/>
      <c r="KE3" s="3"/>
      <c r="KF3" s="3"/>
      <c r="KG3" s="3"/>
      <c r="KH3" s="3"/>
      <c r="KI3" s="3"/>
      <c r="KJ3" s="3"/>
      <c r="KK3" s="3"/>
      <c r="KL3" s="3"/>
      <c r="KM3" s="3"/>
      <c r="KN3" s="3"/>
      <c r="KO3" s="3"/>
      <c r="KP3" s="3"/>
      <c r="KQ3" s="3"/>
      <c r="KR3" s="3"/>
      <c r="KS3" s="3"/>
      <c r="KT3" s="3"/>
      <c r="KU3" s="3"/>
      <c r="KV3" s="3"/>
      <c r="KW3" s="3"/>
      <c r="KX3" s="3"/>
      <c r="KY3" s="3"/>
      <c r="KZ3" s="3"/>
      <c r="LA3" s="3"/>
      <c r="LB3" s="3"/>
      <c r="LC3" s="3"/>
      <c r="LD3" s="3"/>
      <c r="LE3" s="3"/>
      <c r="LF3" s="3"/>
      <c r="LG3" s="3"/>
      <c r="LH3" s="3"/>
      <c r="LI3" s="3"/>
      <c r="LJ3" s="3"/>
      <c r="LK3" s="3"/>
      <c r="LL3" s="3"/>
      <c r="LM3" s="3"/>
      <c r="LN3" s="3"/>
      <c r="LO3" s="3"/>
      <c r="LP3" s="3"/>
      <c r="LQ3" s="3"/>
      <c r="LR3" s="3"/>
      <c r="LS3" s="3"/>
      <c r="LT3" s="3"/>
      <c r="LU3" s="3"/>
      <c r="LV3" s="3"/>
      <c r="LW3" s="3"/>
      <c r="LX3" s="3"/>
      <c r="LY3" s="3"/>
      <c r="LZ3" s="3"/>
      <c r="MA3" s="3"/>
      <c r="MB3" s="3"/>
      <c r="MC3" s="3"/>
      <c r="MD3" s="3"/>
      <c r="ME3" s="3"/>
      <c r="MF3" s="3"/>
      <c r="MG3" s="3"/>
      <c r="MH3" s="3"/>
      <c r="MI3" s="3"/>
      <c r="MJ3" s="3"/>
      <c r="MK3" s="3"/>
      <c r="ML3" s="3"/>
      <c r="MM3" s="3"/>
      <c r="MN3" s="3"/>
      <c r="MO3" s="3"/>
      <c r="MP3" s="3"/>
      <c r="MQ3" s="3"/>
      <c r="MR3" s="3"/>
      <c r="MS3" s="3"/>
      <c r="MT3" s="3"/>
      <c r="MU3" s="3"/>
      <c r="MV3" s="3"/>
      <c r="MW3" s="3"/>
      <c r="MX3" s="3"/>
      <c r="MY3" s="3"/>
      <c r="MZ3" s="3"/>
      <c r="NA3" s="3"/>
      <c r="NB3" s="3"/>
      <c r="NC3" s="3"/>
      <c r="ND3" s="3"/>
      <c r="NE3" s="3"/>
      <c r="NF3" s="3"/>
      <c r="NG3" s="3"/>
      <c r="NH3" s="3"/>
      <c r="NI3" s="3"/>
      <c r="NJ3" s="3"/>
      <c r="NK3" s="3"/>
      <c r="NL3" s="3"/>
      <c r="NM3" s="3"/>
      <c r="NN3" s="3"/>
      <c r="NO3" s="3"/>
      <c r="NP3" s="3"/>
      <c r="NQ3" s="3"/>
      <c r="NR3" s="3"/>
      <c r="NS3" s="3"/>
      <c r="NT3" s="3"/>
      <c r="NU3" s="3"/>
      <c r="NV3" s="3"/>
      <c r="NW3" s="3"/>
      <c r="NX3" s="3"/>
      <c r="NY3" s="3"/>
      <c r="NZ3" s="3"/>
      <c r="OA3" s="3"/>
      <c r="OB3" s="3"/>
      <c r="OC3" s="3"/>
      <c r="OD3" s="3"/>
      <c r="OE3" s="3"/>
      <c r="OF3" s="3"/>
      <c r="OG3" s="3"/>
      <c r="OH3" s="3"/>
      <c r="OI3" s="3"/>
      <c r="OJ3" s="3"/>
      <c r="OK3" s="3"/>
      <c r="OL3" s="3"/>
      <c r="OM3" s="3"/>
      <c r="ON3" s="3"/>
      <c r="OO3" s="3"/>
      <c r="OP3" s="3"/>
      <c r="OQ3" s="3"/>
      <c r="OR3" s="3"/>
      <c r="OS3" s="3"/>
      <c r="OT3" s="3"/>
      <c r="OU3" s="3"/>
      <c r="OV3" s="3"/>
      <c r="OW3" s="3"/>
      <c r="OX3" s="3"/>
      <c r="OY3" s="3"/>
      <c r="OZ3" s="3"/>
      <c r="PA3" s="3"/>
      <c r="PB3" s="3"/>
      <c r="PC3" s="3"/>
      <c r="PD3" s="3"/>
      <c r="PE3" s="3"/>
      <c r="PF3" s="3"/>
      <c r="PG3" s="3"/>
      <c r="PH3" s="3"/>
      <c r="PI3" s="3"/>
      <c r="PJ3" s="3"/>
      <c r="PK3" s="3"/>
      <c r="PL3" s="3"/>
      <c r="PM3" s="3"/>
      <c r="PN3" s="3"/>
      <c r="PO3" s="3"/>
      <c r="PP3" s="3"/>
      <c r="PQ3" s="3"/>
      <c r="PR3" s="3"/>
      <c r="PS3" s="3"/>
      <c r="PT3" s="3"/>
      <c r="PU3" s="3"/>
      <c r="PV3" s="3"/>
      <c r="PW3" s="3"/>
      <c r="PX3" s="3"/>
      <c r="PY3" s="3"/>
      <c r="PZ3" s="3"/>
      <c r="QA3" s="3"/>
      <c r="QB3" s="3"/>
      <c r="QC3" s="3"/>
      <c r="QD3" s="3"/>
      <c r="QE3" s="3"/>
      <c r="QF3" s="3"/>
      <c r="QG3" s="3"/>
      <c r="QH3" s="3"/>
      <c r="QI3" s="3"/>
      <c r="QJ3" s="3"/>
      <c r="QK3" s="3"/>
      <c r="QL3" s="3"/>
      <c r="QM3" s="3"/>
      <c r="QN3" s="3"/>
      <c r="QO3" s="3"/>
      <c r="QP3" s="3"/>
      <c r="QQ3" s="3"/>
      <c r="QR3" s="3"/>
      <c r="QS3" s="3"/>
      <c r="QT3" s="3"/>
      <c r="QU3" s="3"/>
      <c r="QV3" s="3"/>
      <c r="QW3" s="3"/>
      <c r="QX3" s="3"/>
      <c r="QY3" s="3"/>
      <c r="QZ3" s="3"/>
      <c r="RA3" s="3"/>
      <c r="RB3" s="3"/>
      <c r="RC3" s="3"/>
      <c r="RD3" s="3"/>
      <c r="RE3" s="3"/>
      <c r="RF3" s="3"/>
      <c r="RG3" s="3"/>
      <c r="RH3" s="3"/>
      <c r="RI3" s="3"/>
      <c r="RJ3" s="3"/>
      <c r="RK3" s="3"/>
      <c r="RL3" s="3"/>
      <c r="RM3" s="3"/>
      <c r="RN3" s="3"/>
      <c r="RO3" s="3"/>
      <c r="RP3" s="3"/>
      <c r="RQ3" s="3"/>
      <c r="RR3" s="3"/>
      <c r="RS3" s="3"/>
      <c r="RT3" s="3"/>
      <c r="RU3" s="3"/>
      <c r="RV3" s="3"/>
      <c r="RW3" s="3"/>
      <c r="RX3" s="3"/>
      <c r="RY3" s="3"/>
      <c r="RZ3" s="3"/>
      <c r="SA3" s="3"/>
      <c r="SB3" s="3"/>
      <c r="SC3" s="3"/>
      <c r="SD3" s="3"/>
      <c r="SE3" s="3"/>
      <c r="SF3" s="3"/>
      <c r="SG3" s="3"/>
      <c r="SH3" s="3"/>
      <c r="SI3" s="3"/>
      <c r="SJ3" s="3"/>
      <c r="SK3" s="3"/>
      <c r="SL3" s="3"/>
      <c r="SM3" s="3"/>
      <c r="SN3" s="3"/>
      <c r="SO3" s="3"/>
      <c r="SP3" s="3"/>
      <c r="SQ3" s="3"/>
      <c r="SR3" s="3"/>
      <c r="SS3" s="3"/>
      <c r="ST3" s="3"/>
      <c r="SU3" s="3"/>
      <c r="SV3" s="3"/>
      <c r="SW3" s="3"/>
      <c r="SX3" s="3"/>
      <c r="SY3" s="3"/>
      <c r="SZ3" s="3"/>
      <c r="TA3" s="3"/>
      <c r="TB3" s="3"/>
      <c r="TC3" s="3"/>
      <c r="TD3" s="3"/>
      <c r="TE3" s="3"/>
      <c r="TF3" s="3"/>
      <c r="TG3" s="3"/>
      <c r="TH3" s="3"/>
      <c r="TI3" s="3"/>
      <c r="TJ3" s="3"/>
      <c r="TK3" s="3"/>
      <c r="TL3" s="3"/>
      <c r="TM3" s="3"/>
      <c r="TN3" s="3"/>
      <c r="TO3" s="3"/>
      <c r="TP3" s="3"/>
      <c r="TQ3" s="3"/>
      <c r="TR3" s="3"/>
      <c r="TS3" s="3"/>
      <c r="TT3" s="3"/>
      <c r="TU3" s="3"/>
      <c r="TV3" s="3"/>
      <c r="TW3" s="3"/>
      <c r="TX3" s="3"/>
      <c r="TY3" s="3"/>
      <c r="TZ3" s="3"/>
      <c r="UA3" s="3"/>
      <c r="UB3" s="3"/>
      <c r="UC3" s="3"/>
      <c r="UD3" s="3"/>
      <c r="UE3" s="3"/>
      <c r="UF3" s="3"/>
      <c r="UG3" s="3"/>
      <c r="UH3" s="3"/>
      <c r="UI3" s="3"/>
      <c r="UJ3" s="3"/>
      <c r="UK3" s="3"/>
      <c r="UL3" s="3"/>
      <c r="UM3" s="3"/>
      <c r="UN3" s="3"/>
      <c r="UO3" s="3"/>
      <c r="UP3" s="3"/>
      <c r="UQ3" s="3"/>
      <c r="UR3" s="3"/>
      <c r="US3" s="3"/>
      <c r="UT3" s="3"/>
      <c r="UU3" s="3"/>
      <c r="UV3" s="3"/>
      <c r="UW3" s="3"/>
      <c r="UX3" s="3"/>
      <c r="UY3" s="3"/>
      <c r="UZ3" s="3"/>
      <c r="VA3" s="3"/>
      <c r="VB3" s="3"/>
      <c r="VC3" s="3"/>
      <c r="VD3" s="3"/>
      <c r="VE3" s="3"/>
      <c r="VF3" s="3"/>
      <c r="VG3" s="3"/>
      <c r="VH3" s="3"/>
      <c r="VI3" s="3"/>
      <c r="VJ3" s="3"/>
      <c r="VK3" s="3"/>
      <c r="VL3" s="3"/>
      <c r="VM3" s="3"/>
      <c r="VN3" s="3"/>
      <c r="VO3" s="3"/>
      <c r="VP3" s="3"/>
      <c r="VQ3" s="3"/>
      <c r="VR3" s="3"/>
      <c r="VS3" s="3"/>
      <c r="VT3" s="3"/>
      <c r="VU3" s="3"/>
      <c r="VV3" s="3"/>
      <c r="VW3" s="3"/>
      <c r="VX3" s="3"/>
      <c r="VY3" s="3"/>
      <c r="VZ3" s="3"/>
      <c r="WA3" s="3"/>
      <c r="WB3" s="3"/>
      <c r="WC3" s="3"/>
      <c r="WD3" s="3"/>
      <c r="WE3" s="3"/>
      <c r="WF3" s="3"/>
      <c r="WG3" s="3"/>
      <c r="WH3" s="3"/>
      <c r="WI3" s="3"/>
      <c r="WJ3" s="3"/>
      <c r="WK3" s="3"/>
      <c r="WL3" s="3"/>
      <c r="WM3" s="3"/>
      <c r="WN3" s="3"/>
      <c r="WO3" s="3"/>
      <c r="WP3" s="3"/>
      <c r="WQ3" s="3"/>
      <c r="WR3" s="3"/>
      <c r="WS3" s="3"/>
      <c r="WT3" s="3"/>
      <c r="WU3" s="3"/>
      <c r="WV3" s="3"/>
      <c r="WW3" s="3"/>
      <c r="WX3" s="3"/>
      <c r="WY3" s="3"/>
      <c r="WZ3" s="3"/>
      <c r="XA3" s="3"/>
      <c r="XB3" s="3"/>
      <c r="XC3" s="3"/>
      <c r="XD3" s="3"/>
      <c r="XE3" s="3"/>
      <c r="XF3" s="3"/>
      <c r="XG3" s="3"/>
      <c r="XH3" s="3"/>
      <c r="XI3" s="3"/>
      <c r="XJ3" s="3"/>
      <c r="XK3" s="3"/>
      <c r="XL3" s="3"/>
      <c r="XM3" s="3"/>
      <c r="XN3" s="3"/>
      <c r="XO3" s="3"/>
      <c r="XP3" s="3"/>
      <c r="XQ3" s="3"/>
      <c r="XR3" s="3"/>
      <c r="XS3" s="3"/>
      <c r="XT3" s="3"/>
      <c r="XU3" s="3"/>
      <c r="XV3" s="3"/>
      <c r="XW3" s="3"/>
      <c r="XX3" s="3"/>
      <c r="XY3" s="3"/>
      <c r="XZ3" s="3"/>
      <c r="YA3" s="3"/>
      <c r="YB3" s="3"/>
      <c r="YC3" s="3"/>
      <c r="YD3" s="3"/>
      <c r="YE3" s="3"/>
      <c r="YF3" s="3"/>
      <c r="YG3" s="3"/>
      <c r="YH3" s="3"/>
      <c r="YI3" s="3"/>
      <c r="YJ3" s="3"/>
      <c r="YK3" s="3"/>
      <c r="YL3" s="3"/>
      <c r="YM3" s="3"/>
      <c r="YN3" s="3"/>
      <c r="YO3" s="3"/>
      <c r="YP3" s="3"/>
      <c r="YQ3" s="3"/>
      <c r="YR3" s="3"/>
      <c r="YS3" s="3"/>
      <c r="YT3" s="3"/>
      <c r="YU3" s="3"/>
      <c r="YV3" s="3"/>
      <c r="YW3" s="3"/>
      <c r="YX3" s="3"/>
      <c r="YY3" s="3"/>
      <c r="YZ3" s="3"/>
      <c r="ZA3" s="3"/>
      <c r="ZB3" s="3"/>
      <c r="ZC3" s="3"/>
      <c r="ZD3" s="3"/>
      <c r="ZE3" s="3"/>
      <c r="ZF3" s="3"/>
      <c r="ZG3" s="3"/>
      <c r="ZH3" s="3"/>
      <c r="ZI3" s="3"/>
      <c r="ZJ3" s="3"/>
      <c r="ZK3" s="3"/>
      <c r="ZL3" s="3"/>
      <c r="ZM3" s="3"/>
      <c r="ZN3" s="3"/>
      <c r="ZO3" s="3"/>
      <c r="ZP3" s="3"/>
      <c r="ZQ3" s="3"/>
      <c r="ZR3" s="3"/>
      <c r="ZS3" s="3"/>
      <c r="ZT3" s="3"/>
      <c r="ZU3" s="3"/>
      <c r="ZV3" s="3"/>
      <c r="ZW3" s="3"/>
      <c r="ZX3" s="3"/>
      <c r="ZY3" s="3"/>
      <c r="ZZ3" s="3"/>
      <c r="AAA3" s="3"/>
      <c r="AAB3" s="3"/>
      <c r="AAC3" s="3"/>
      <c r="AAD3" s="3"/>
      <c r="AAE3" s="3"/>
    </row>
    <row r="4" spans="1:707" s="30" customFormat="1">
      <c r="A4" s="18"/>
      <c r="B4" s="18"/>
      <c r="C4" s="27"/>
      <c r="D4" s="25"/>
      <c r="E4" s="7" t="s">
        <v>700</v>
      </c>
      <c r="F4" s="13"/>
      <c r="G4" s="13"/>
      <c r="H4" s="9"/>
      <c r="I4" s="9"/>
      <c r="J4" s="7">
        <f xml:space="preserve"> Time!J$45</f>
        <v>2017</v>
      </c>
      <c r="K4" s="7">
        <f xml:space="preserve"> Time!K$45</f>
        <v>2018</v>
      </c>
      <c r="L4" s="7">
        <f xml:space="preserve"> Time!L$45</f>
        <v>2019</v>
      </c>
      <c r="M4" s="7">
        <f xml:space="preserve"> Time!M$45</f>
        <v>2020</v>
      </c>
      <c r="N4" s="7">
        <f xml:space="preserve"> Time!N$45</f>
        <v>2021</v>
      </c>
      <c r="O4" s="7">
        <f xml:space="preserve"> Time!O$45</f>
        <v>2022</v>
      </c>
      <c r="P4" s="7">
        <f xml:space="preserve"> Time!P$45</f>
        <v>2023</v>
      </c>
      <c r="Q4" s="7">
        <f xml:space="preserve"> Time!Q$45</f>
        <v>2024</v>
      </c>
      <c r="R4" s="7">
        <f xml:space="preserve"> Time!R$45</f>
        <v>2025</v>
      </c>
      <c r="S4" s="7">
        <f xml:space="preserve"> Time!S$45</f>
        <v>2026</v>
      </c>
      <c r="T4" s="7">
        <f xml:space="preserve"> Time!T$45</f>
        <v>2027</v>
      </c>
      <c r="U4" s="7">
        <f xml:space="preserve"> Time!U$45</f>
        <v>2028</v>
      </c>
      <c r="V4" s="7">
        <f xml:space="preserve"> Time!V$45</f>
        <v>2029</v>
      </c>
      <c r="W4" s="7">
        <f xml:space="preserve"> Time!W$45</f>
        <v>2030</v>
      </c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6"/>
      <c r="IG4" s="6"/>
      <c r="IH4" s="6"/>
      <c r="II4" s="6"/>
      <c r="IJ4" s="6"/>
      <c r="IK4" s="6"/>
      <c r="IL4" s="6"/>
      <c r="IM4" s="6"/>
      <c r="IN4" s="6"/>
      <c r="IO4" s="6"/>
      <c r="IP4" s="6"/>
      <c r="IQ4" s="6"/>
      <c r="IR4" s="6"/>
      <c r="IS4" s="6"/>
      <c r="IT4" s="6"/>
      <c r="IU4" s="6"/>
      <c r="IV4" s="6"/>
      <c r="IW4" s="6"/>
      <c r="IX4" s="6"/>
      <c r="IY4" s="6"/>
      <c r="IZ4" s="6"/>
      <c r="JA4" s="6"/>
      <c r="JB4" s="6"/>
      <c r="JC4" s="6"/>
      <c r="JD4" s="6"/>
      <c r="JE4" s="6"/>
      <c r="JF4" s="6"/>
      <c r="JG4" s="6"/>
      <c r="JH4" s="6"/>
      <c r="JI4" s="6"/>
      <c r="JJ4" s="6"/>
      <c r="JK4" s="6"/>
      <c r="JL4" s="6"/>
      <c r="JM4" s="6"/>
      <c r="JN4" s="6"/>
      <c r="JO4" s="6"/>
      <c r="JP4" s="6"/>
      <c r="JQ4" s="6"/>
      <c r="JR4" s="6"/>
      <c r="JS4" s="6"/>
      <c r="JT4" s="6"/>
      <c r="JU4" s="6"/>
      <c r="JV4" s="6"/>
      <c r="JW4" s="6"/>
      <c r="JX4" s="6"/>
      <c r="JY4" s="6"/>
      <c r="JZ4" s="6"/>
      <c r="KA4" s="6"/>
      <c r="KB4" s="6"/>
      <c r="KC4" s="6"/>
      <c r="KD4" s="6"/>
      <c r="KE4" s="6"/>
      <c r="KF4" s="6"/>
      <c r="KG4" s="6"/>
      <c r="KH4" s="6"/>
      <c r="KI4" s="6"/>
      <c r="KJ4" s="6"/>
      <c r="KK4" s="6"/>
      <c r="KL4" s="6"/>
      <c r="KM4" s="6"/>
      <c r="KN4" s="6"/>
      <c r="KO4" s="6"/>
      <c r="KP4" s="6"/>
      <c r="KQ4" s="6"/>
      <c r="KR4" s="6"/>
      <c r="KS4" s="6"/>
      <c r="KT4" s="6"/>
      <c r="KU4" s="6"/>
      <c r="KV4" s="6"/>
      <c r="KW4" s="6"/>
      <c r="KX4" s="6"/>
      <c r="KY4" s="6"/>
      <c r="KZ4" s="6"/>
      <c r="LA4" s="6"/>
      <c r="LB4" s="6"/>
      <c r="LC4" s="6"/>
      <c r="LD4" s="6"/>
      <c r="LE4" s="6"/>
      <c r="LF4" s="6"/>
      <c r="LG4" s="6"/>
      <c r="LH4" s="6"/>
      <c r="LI4" s="6"/>
      <c r="LJ4" s="6"/>
      <c r="LK4" s="6"/>
      <c r="LL4" s="6"/>
      <c r="LM4" s="6"/>
      <c r="LN4" s="6"/>
      <c r="LO4" s="6"/>
      <c r="LP4" s="6"/>
      <c r="LQ4" s="6"/>
      <c r="LR4" s="6"/>
      <c r="LS4" s="6"/>
      <c r="LT4" s="6"/>
      <c r="LU4" s="6"/>
      <c r="LV4" s="6"/>
      <c r="LW4" s="6"/>
      <c r="LX4" s="6"/>
      <c r="LY4" s="6"/>
      <c r="LZ4" s="6"/>
      <c r="MA4" s="6"/>
      <c r="MB4" s="6"/>
      <c r="MC4" s="6"/>
      <c r="MD4" s="6"/>
      <c r="ME4" s="6"/>
      <c r="MF4" s="6"/>
      <c r="MG4" s="6"/>
      <c r="MH4" s="6"/>
      <c r="MI4" s="6"/>
      <c r="MJ4" s="6"/>
      <c r="MK4" s="6"/>
      <c r="ML4" s="6"/>
      <c r="MM4" s="6"/>
      <c r="MN4" s="6"/>
      <c r="MO4" s="6"/>
      <c r="MP4" s="6"/>
      <c r="MQ4" s="6"/>
      <c r="MR4" s="6"/>
      <c r="MS4" s="6"/>
      <c r="MT4" s="6"/>
      <c r="MU4" s="6"/>
      <c r="MV4" s="6"/>
      <c r="MW4" s="6"/>
      <c r="MX4" s="6"/>
      <c r="MY4" s="6"/>
      <c r="MZ4" s="6"/>
      <c r="NA4" s="6"/>
      <c r="NB4" s="6"/>
      <c r="NC4" s="6"/>
      <c r="ND4" s="6"/>
      <c r="NE4" s="6"/>
      <c r="NF4" s="6"/>
      <c r="NG4" s="6"/>
      <c r="NH4" s="6"/>
      <c r="NI4" s="6"/>
      <c r="NJ4" s="6"/>
      <c r="NK4" s="6"/>
      <c r="NL4" s="6"/>
      <c r="NM4" s="6"/>
      <c r="NN4" s="6"/>
      <c r="NO4" s="6"/>
      <c r="NP4" s="6"/>
      <c r="NQ4" s="6"/>
      <c r="NR4" s="6"/>
      <c r="NS4" s="6"/>
      <c r="NT4" s="6"/>
      <c r="NU4" s="6"/>
      <c r="NV4" s="6"/>
      <c r="NW4" s="6"/>
      <c r="NX4" s="6"/>
      <c r="NY4" s="6"/>
      <c r="NZ4" s="6"/>
      <c r="OA4" s="6"/>
      <c r="OB4" s="6"/>
      <c r="OC4" s="6"/>
      <c r="OD4" s="6"/>
      <c r="OE4" s="6"/>
      <c r="OF4" s="6"/>
      <c r="OG4" s="6"/>
      <c r="OH4" s="6"/>
      <c r="OI4" s="6"/>
      <c r="OJ4" s="6"/>
      <c r="OK4" s="6"/>
      <c r="OL4" s="6"/>
      <c r="OM4" s="6"/>
      <c r="ON4" s="6"/>
      <c r="OO4" s="6"/>
      <c r="OP4" s="6"/>
      <c r="OQ4" s="6"/>
      <c r="OR4" s="6"/>
      <c r="OS4" s="6"/>
      <c r="OT4" s="6"/>
      <c r="OU4" s="6"/>
      <c r="OV4" s="6"/>
      <c r="OW4" s="6"/>
      <c r="OX4" s="6"/>
      <c r="OY4" s="6"/>
      <c r="OZ4" s="6"/>
      <c r="PA4" s="6"/>
      <c r="PB4" s="6"/>
      <c r="PC4" s="6"/>
      <c r="PD4" s="6"/>
      <c r="PE4" s="6"/>
      <c r="PF4" s="6"/>
      <c r="PG4" s="6"/>
      <c r="PH4" s="6"/>
      <c r="PI4" s="6"/>
      <c r="PJ4" s="6"/>
      <c r="PK4" s="6"/>
      <c r="PL4" s="6"/>
      <c r="PM4" s="6"/>
      <c r="PN4" s="6"/>
      <c r="PO4" s="6"/>
      <c r="PP4" s="6"/>
      <c r="PQ4" s="6"/>
      <c r="PR4" s="6"/>
      <c r="PS4" s="6"/>
      <c r="PT4" s="6"/>
      <c r="PU4" s="6"/>
      <c r="PV4" s="6"/>
      <c r="PW4" s="6"/>
      <c r="PX4" s="6"/>
      <c r="PY4" s="6"/>
      <c r="PZ4" s="6"/>
      <c r="QA4" s="6"/>
      <c r="QB4" s="6"/>
      <c r="QC4" s="6"/>
      <c r="QD4" s="6"/>
      <c r="QE4" s="6"/>
      <c r="QF4" s="6"/>
      <c r="QG4" s="6"/>
      <c r="QH4" s="6"/>
      <c r="QI4" s="6"/>
      <c r="QJ4" s="6"/>
      <c r="QK4" s="6"/>
      <c r="QL4" s="6"/>
      <c r="QM4" s="6"/>
      <c r="QN4" s="6"/>
      <c r="QO4" s="6"/>
      <c r="QP4" s="6"/>
      <c r="QQ4" s="6"/>
      <c r="QR4" s="6"/>
      <c r="QS4" s="6"/>
      <c r="QT4" s="6"/>
      <c r="QU4" s="6"/>
      <c r="QV4" s="6"/>
      <c r="QW4" s="6"/>
      <c r="QX4" s="6"/>
      <c r="QY4" s="6"/>
      <c r="QZ4" s="6"/>
      <c r="RA4" s="6"/>
      <c r="RB4" s="6"/>
      <c r="RC4" s="6"/>
      <c r="RD4" s="6"/>
      <c r="RE4" s="6"/>
      <c r="RF4" s="6"/>
      <c r="RG4" s="6"/>
      <c r="RH4" s="6"/>
      <c r="RI4" s="6"/>
      <c r="RJ4" s="6"/>
      <c r="RK4" s="6"/>
      <c r="RL4" s="6"/>
      <c r="RM4" s="6"/>
      <c r="RN4" s="6"/>
      <c r="RO4" s="6"/>
      <c r="RP4" s="6"/>
      <c r="RQ4" s="6"/>
      <c r="RR4" s="6"/>
      <c r="RS4" s="6"/>
      <c r="RT4" s="6"/>
      <c r="RU4" s="6"/>
      <c r="RV4" s="6"/>
      <c r="RW4" s="6"/>
      <c r="RX4" s="6"/>
      <c r="RY4" s="6"/>
      <c r="RZ4" s="6"/>
      <c r="SA4" s="6"/>
      <c r="SB4" s="6"/>
      <c r="SC4" s="6"/>
      <c r="SD4" s="6"/>
      <c r="SE4" s="6"/>
      <c r="SF4" s="6"/>
      <c r="SG4" s="6"/>
      <c r="SH4" s="6"/>
      <c r="SI4" s="6"/>
      <c r="SJ4" s="6"/>
      <c r="SK4" s="6"/>
      <c r="SL4" s="6"/>
      <c r="SM4" s="6"/>
      <c r="SN4" s="6"/>
      <c r="SO4" s="6"/>
      <c r="SP4" s="6"/>
      <c r="SQ4" s="6"/>
      <c r="SR4" s="6"/>
      <c r="SS4" s="6"/>
      <c r="ST4" s="6"/>
      <c r="SU4" s="6"/>
      <c r="SV4" s="6"/>
      <c r="SW4" s="6"/>
      <c r="SX4" s="6"/>
      <c r="SY4" s="6"/>
      <c r="SZ4" s="6"/>
      <c r="TA4" s="6"/>
      <c r="TB4" s="6"/>
      <c r="TC4" s="6"/>
      <c r="TD4" s="6"/>
      <c r="TE4" s="6"/>
      <c r="TF4" s="6"/>
      <c r="TG4" s="6"/>
      <c r="TH4" s="6"/>
      <c r="TI4" s="6"/>
      <c r="TJ4" s="6"/>
      <c r="TK4" s="6"/>
      <c r="TL4" s="6"/>
      <c r="TM4" s="6"/>
      <c r="TN4" s="6"/>
      <c r="TO4" s="6"/>
      <c r="TP4" s="6"/>
      <c r="TQ4" s="6"/>
      <c r="TR4" s="6"/>
      <c r="TS4" s="6"/>
      <c r="TT4" s="6"/>
      <c r="TU4" s="6"/>
      <c r="TV4" s="6"/>
      <c r="TW4" s="6"/>
      <c r="TX4" s="6"/>
      <c r="TY4" s="6"/>
      <c r="TZ4" s="6"/>
      <c r="UA4" s="6"/>
      <c r="UB4" s="6"/>
      <c r="UC4" s="6"/>
      <c r="UD4" s="6"/>
      <c r="UE4" s="6"/>
      <c r="UF4" s="6"/>
      <c r="UG4" s="6"/>
      <c r="UH4" s="6"/>
      <c r="UI4" s="6"/>
      <c r="UJ4" s="6"/>
      <c r="UK4" s="6"/>
      <c r="UL4" s="6"/>
      <c r="UM4" s="6"/>
      <c r="UN4" s="6"/>
      <c r="UO4" s="6"/>
      <c r="UP4" s="6"/>
      <c r="UQ4" s="6"/>
      <c r="UR4" s="6"/>
      <c r="US4" s="6"/>
      <c r="UT4" s="6"/>
      <c r="UU4" s="6"/>
      <c r="UV4" s="6"/>
      <c r="UW4" s="6"/>
      <c r="UX4" s="6"/>
      <c r="UY4" s="6"/>
      <c r="UZ4" s="6"/>
      <c r="VA4" s="6"/>
      <c r="VB4" s="6"/>
      <c r="VC4" s="6"/>
      <c r="VD4" s="6"/>
      <c r="VE4" s="6"/>
      <c r="VF4" s="6"/>
      <c r="VG4" s="6"/>
      <c r="VH4" s="6"/>
      <c r="VI4" s="6"/>
      <c r="VJ4" s="6"/>
      <c r="VK4" s="6"/>
      <c r="VL4" s="6"/>
      <c r="VM4" s="6"/>
      <c r="VN4" s="6"/>
      <c r="VO4" s="6"/>
      <c r="VP4" s="6"/>
      <c r="VQ4" s="6"/>
      <c r="VR4" s="6"/>
      <c r="VS4" s="6"/>
      <c r="VT4" s="6"/>
      <c r="VU4" s="6"/>
      <c r="VV4" s="6"/>
      <c r="VW4" s="6"/>
      <c r="VX4" s="6"/>
      <c r="VY4" s="6"/>
      <c r="VZ4" s="6"/>
      <c r="WA4" s="6"/>
      <c r="WB4" s="6"/>
      <c r="WC4" s="6"/>
      <c r="WD4" s="6"/>
      <c r="WE4" s="6"/>
      <c r="WF4" s="6"/>
      <c r="WG4" s="6"/>
      <c r="WH4" s="6"/>
      <c r="WI4" s="6"/>
      <c r="WJ4" s="6"/>
      <c r="WK4" s="6"/>
      <c r="WL4" s="6"/>
      <c r="WM4" s="6"/>
      <c r="WN4" s="6"/>
      <c r="WO4" s="6"/>
      <c r="WP4" s="6"/>
      <c r="WQ4" s="6"/>
      <c r="WR4" s="6"/>
      <c r="WS4" s="6"/>
      <c r="WT4" s="6"/>
      <c r="WU4" s="6"/>
      <c r="WV4" s="6"/>
      <c r="WW4" s="6"/>
      <c r="WX4" s="6"/>
      <c r="WY4" s="6"/>
      <c r="WZ4" s="6"/>
      <c r="XA4" s="6"/>
      <c r="XB4" s="6"/>
      <c r="XC4" s="6"/>
      <c r="XD4" s="6"/>
      <c r="XE4" s="6"/>
      <c r="XF4" s="6"/>
      <c r="XG4" s="6"/>
      <c r="XH4" s="6"/>
      <c r="XI4" s="6"/>
      <c r="XJ4" s="6"/>
      <c r="XK4" s="6"/>
      <c r="XL4" s="6"/>
      <c r="XM4" s="6"/>
      <c r="XN4" s="6"/>
      <c r="XO4" s="6"/>
      <c r="XP4" s="6"/>
      <c r="XQ4" s="6"/>
      <c r="XR4" s="6"/>
      <c r="XS4" s="6"/>
      <c r="XT4" s="6"/>
      <c r="XU4" s="6"/>
      <c r="XV4" s="6"/>
      <c r="XW4" s="6"/>
      <c r="XX4" s="6"/>
      <c r="XY4" s="6"/>
      <c r="XZ4" s="6"/>
      <c r="YA4" s="6"/>
      <c r="YB4" s="6"/>
      <c r="YC4" s="6"/>
      <c r="YD4" s="6"/>
      <c r="YE4" s="6"/>
      <c r="YF4" s="6"/>
      <c r="YG4" s="6"/>
      <c r="YH4" s="6"/>
      <c r="YI4" s="6"/>
      <c r="YJ4" s="6"/>
      <c r="YK4" s="6"/>
      <c r="YL4" s="6"/>
      <c r="YM4" s="6"/>
      <c r="YN4" s="6"/>
      <c r="YO4" s="6"/>
      <c r="YP4" s="6"/>
      <c r="YQ4" s="6"/>
      <c r="YR4" s="6"/>
      <c r="YS4" s="6"/>
      <c r="YT4" s="6"/>
      <c r="YU4" s="6"/>
      <c r="YV4" s="6"/>
      <c r="YW4" s="6"/>
      <c r="YX4" s="6"/>
      <c r="YY4" s="6"/>
      <c r="YZ4" s="6"/>
      <c r="ZA4" s="6"/>
      <c r="ZB4" s="6"/>
      <c r="ZC4" s="6"/>
      <c r="ZD4" s="6"/>
      <c r="ZE4" s="6"/>
      <c r="ZF4" s="6"/>
      <c r="ZG4" s="6"/>
      <c r="ZH4" s="6"/>
      <c r="ZI4" s="6"/>
      <c r="ZJ4" s="6"/>
      <c r="ZK4" s="6"/>
      <c r="ZL4" s="6"/>
      <c r="ZM4" s="6"/>
      <c r="ZN4" s="6"/>
      <c r="ZO4" s="6"/>
      <c r="ZP4" s="6"/>
      <c r="ZQ4" s="6"/>
      <c r="ZR4" s="6"/>
      <c r="ZS4" s="6"/>
      <c r="ZT4" s="6"/>
      <c r="ZU4" s="6"/>
      <c r="ZV4" s="6"/>
      <c r="ZW4" s="6"/>
      <c r="ZX4" s="6"/>
      <c r="ZY4" s="6"/>
      <c r="ZZ4" s="6"/>
      <c r="AAA4" s="6"/>
      <c r="AAB4" s="6"/>
      <c r="AAC4" s="6"/>
      <c r="AAD4" s="6"/>
      <c r="AAE4" s="6"/>
    </row>
    <row r="5" spans="1:707" s="30" customFormat="1">
      <c r="A5" s="18" t="s">
        <v>701</v>
      </c>
      <c r="B5" s="18" t="s">
        <v>702</v>
      </c>
      <c r="C5" s="27"/>
      <c r="D5" s="25"/>
      <c r="E5" s="4" t="s">
        <v>703</v>
      </c>
      <c r="F5" s="12" t="s">
        <v>597</v>
      </c>
      <c r="G5" s="12" t="s">
        <v>139</v>
      </c>
      <c r="H5" s="12" t="s">
        <v>704</v>
      </c>
      <c r="I5" s="9"/>
      <c r="J5" s="4">
        <f>Time!J$15</f>
        <v>1</v>
      </c>
      <c r="K5" s="4">
        <f>Time!K$15</f>
        <v>2</v>
      </c>
      <c r="L5" s="4">
        <f>Time!L$15</f>
        <v>3</v>
      </c>
      <c r="M5" s="4">
        <f>Time!M$15</f>
        <v>4</v>
      </c>
      <c r="N5" s="4">
        <f>Time!N$15</f>
        <v>5</v>
      </c>
      <c r="O5" s="4">
        <f>Time!O$15</f>
        <v>6</v>
      </c>
      <c r="P5" s="4">
        <f>Time!P$15</f>
        <v>7</v>
      </c>
      <c r="Q5" s="4">
        <f>Time!Q$15</f>
        <v>8</v>
      </c>
      <c r="R5" s="4">
        <f>Time!R$15</f>
        <v>9</v>
      </c>
      <c r="S5" s="4">
        <f>Time!S$15</f>
        <v>10</v>
      </c>
      <c r="T5" s="4">
        <f>Time!T$15</f>
        <v>11</v>
      </c>
      <c r="U5" s="4">
        <f>Time!U$15</f>
        <v>12</v>
      </c>
      <c r="V5" s="4">
        <f>Time!V$15</f>
        <v>13</v>
      </c>
      <c r="W5" s="4">
        <f>Time!W$15</f>
        <v>14</v>
      </c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3"/>
      <c r="TB5" s="3"/>
      <c r="TC5" s="3"/>
      <c r="TD5" s="3"/>
      <c r="TE5" s="3"/>
      <c r="TF5" s="3"/>
      <c r="TG5" s="3"/>
      <c r="TH5" s="3"/>
      <c r="TI5" s="3"/>
      <c r="TJ5" s="3"/>
      <c r="TK5" s="3"/>
      <c r="TL5" s="3"/>
      <c r="TM5" s="3"/>
      <c r="TN5" s="3"/>
      <c r="TO5" s="3"/>
      <c r="TP5" s="3"/>
      <c r="TQ5" s="3"/>
      <c r="TR5" s="3"/>
      <c r="TS5" s="3"/>
      <c r="TT5" s="3"/>
      <c r="TU5" s="3"/>
      <c r="TV5" s="3"/>
      <c r="TW5" s="3"/>
      <c r="TX5" s="3"/>
      <c r="TY5" s="3"/>
      <c r="TZ5" s="3"/>
      <c r="UA5" s="3"/>
      <c r="UB5" s="3"/>
      <c r="UC5" s="3"/>
      <c r="UD5" s="3"/>
      <c r="UE5" s="3"/>
      <c r="UF5" s="3"/>
      <c r="UG5" s="3"/>
      <c r="UH5" s="3"/>
      <c r="UI5" s="3"/>
      <c r="UJ5" s="3"/>
      <c r="UK5" s="3"/>
      <c r="UL5" s="3"/>
      <c r="UM5" s="3"/>
      <c r="UN5" s="3"/>
      <c r="UO5" s="3"/>
      <c r="UP5" s="3"/>
      <c r="UQ5" s="3"/>
      <c r="UR5" s="3"/>
      <c r="US5" s="3"/>
      <c r="UT5" s="3"/>
      <c r="UU5" s="3"/>
      <c r="UV5" s="3"/>
      <c r="UW5" s="3"/>
      <c r="UX5" s="3"/>
      <c r="UY5" s="3"/>
      <c r="UZ5" s="3"/>
      <c r="VA5" s="3"/>
      <c r="VB5" s="3"/>
      <c r="VC5" s="3"/>
      <c r="VD5" s="3"/>
      <c r="VE5" s="3"/>
      <c r="VF5" s="3"/>
      <c r="VG5" s="3"/>
      <c r="VH5" s="3"/>
      <c r="VI5" s="3"/>
      <c r="VJ5" s="3"/>
      <c r="VK5" s="3"/>
      <c r="VL5" s="3"/>
      <c r="VM5" s="3"/>
      <c r="VN5" s="3"/>
      <c r="VO5" s="3"/>
      <c r="VP5" s="3"/>
      <c r="VQ5" s="3"/>
      <c r="VR5" s="3"/>
      <c r="VS5" s="3"/>
      <c r="VT5" s="3"/>
      <c r="VU5" s="3"/>
      <c r="VV5" s="3"/>
      <c r="VW5" s="3"/>
      <c r="VX5" s="3"/>
      <c r="VY5" s="3"/>
      <c r="VZ5" s="3"/>
      <c r="WA5" s="3"/>
      <c r="WB5" s="3"/>
      <c r="WC5" s="3"/>
      <c r="WD5" s="3"/>
      <c r="WE5" s="3"/>
      <c r="WF5" s="3"/>
      <c r="WG5" s="3"/>
      <c r="WH5" s="3"/>
      <c r="WI5" s="3"/>
      <c r="WJ5" s="3"/>
      <c r="WK5" s="3"/>
      <c r="WL5" s="3"/>
      <c r="WM5" s="3"/>
      <c r="WN5" s="3"/>
      <c r="WO5" s="3"/>
      <c r="WP5" s="3"/>
      <c r="WQ5" s="3"/>
      <c r="WR5" s="3"/>
      <c r="WS5" s="3"/>
      <c r="WT5" s="3"/>
      <c r="WU5" s="3"/>
      <c r="WV5" s="3"/>
      <c r="WW5" s="3"/>
      <c r="WX5" s="3"/>
      <c r="WY5" s="3"/>
      <c r="WZ5" s="3"/>
      <c r="XA5" s="3"/>
      <c r="XB5" s="3"/>
      <c r="XC5" s="3"/>
      <c r="XD5" s="3"/>
      <c r="XE5" s="3"/>
      <c r="XF5" s="3"/>
      <c r="XG5" s="3"/>
      <c r="XH5" s="3"/>
      <c r="XI5" s="3"/>
      <c r="XJ5" s="3"/>
      <c r="XK5" s="3"/>
      <c r="XL5" s="3"/>
      <c r="XM5" s="3"/>
      <c r="XN5" s="3"/>
      <c r="XO5" s="3"/>
      <c r="XP5" s="3"/>
      <c r="XQ5" s="3"/>
      <c r="XR5" s="3"/>
      <c r="XS5" s="3"/>
      <c r="XT5" s="3"/>
      <c r="XU5" s="3"/>
      <c r="XV5" s="3"/>
      <c r="XW5" s="3"/>
      <c r="XX5" s="3"/>
      <c r="XY5" s="3"/>
      <c r="XZ5" s="3"/>
      <c r="YA5" s="3"/>
      <c r="YB5" s="3"/>
      <c r="YC5" s="3"/>
      <c r="YD5" s="3"/>
      <c r="YE5" s="3"/>
      <c r="YF5" s="3"/>
      <c r="YG5" s="3"/>
      <c r="YH5" s="3"/>
      <c r="YI5" s="3"/>
      <c r="YJ5" s="3"/>
      <c r="YK5" s="3"/>
      <c r="YL5" s="3"/>
      <c r="YM5" s="3"/>
      <c r="YN5" s="3"/>
      <c r="YO5" s="3"/>
      <c r="YP5" s="3"/>
      <c r="YQ5" s="3"/>
      <c r="YR5" s="3"/>
      <c r="YS5" s="3"/>
      <c r="YT5" s="3"/>
      <c r="YU5" s="3"/>
      <c r="YV5" s="3"/>
      <c r="YW5" s="3"/>
      <c r="YX5" s="3"/>
      <c r="YY5" s="3"/>
      <c r="YZ5" s="3"/>
      <c r="ZA5" s="3"/>
      <c r="ZB5" s="3"/>
      <c r="ZC5" s="3"/>
      <c r="ZD5" s="3"/>
      <c r="ZE5" s="3"/>
      <c r="ZF5" s="3"/>
      <c r="ZG5" s="3"/>
      <c r="ZH5" s="3"/>
      <c r="ZI5" s="3"/>
      <c r="ZJ5" s="3"/>
      <c r="ZK5" s="3"/>
      <c r="ZL5" s="3"/>
      <c r="ZM5" s="3"/>
      <c r="ZN5" s="3"/>
      <c r="ZO5" s="3"/>
      <c r="ZP5" s="3"/>
      <c r="ZQ5" s="3"/>
      <c r="ZR5" s="3"/>
      <c r="ZS5" s="3"/>
      <c r="ZT5" s="3"/>
      <c r="ZU5" s="3"/>
      <c r="ZV5" s="3"/>
      <c r="ZW5" s="3"/>
      <c r="ZX5" s="3"/>
      <c r="ZY5" s="3"/>
      <c r="ZZ5" s="3"/>
      <c r="AAA5" s="3"/>
      <c r="AAB5" s="3"/>
      <c r="AAC5" s="3"/>
      <c r="AAD5" s="3"/>
      <c r="AAE5" s="3"/>
    </row>
    <row r="6" spans="1:707" s="13" customFormat="1">
      <c r="A6" s="12"/>
      <c r="B6" s="12"/>
      <c r="C6" s="54"/>
      <c r="D6" s="61"/>
    </row>
    <row r="7" spans="1:707" s="13" customFormat="1">
      <c r="A7" s="12"/>
      <c r="B7" s="12"/>
      <c r="C7" s="54"/>
      <c r="D7" s="61"/>
    </row>
    <row r="8" spans="1:707" collapsed="1">
      <c r="A8" s="85" t="s">
        <v>893</v>
      </c>
      <c r="B8" s="85"/>
      <c r="C8" s="84"/>
      <c r="D8" s="83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</row>
    <row r="9" spans="1:707" hidden="1" outlineLevel="1">
      <c r="F9" s="125"/>
    </row>
    <row r="10" spans="1:707" hidden="1" outlineLevel="1">
      <c r="B10" s="10" t="s">
        <v>894</v>
      </c>
      <c r="F10" s="125"/>
    </row>
    <row r="11" spans="1:707" hidden="1" outlineLevel="2">
      <c r="F11" s="125"/>
    </row>
    <row r="12" spans="1:707" hidden="1" outlineLevel="2">
      <c r="B12" s="10" t="s">
        <v>853</v>
      </c>
      <c r="F12" s="125"/>
    </row>
    <row r="13" spans="1:707" hidden="1" outlineLevel="3">
      <c r="F13" s="125"/>
    </row>
    <row r="14" spans="1:707" s="110" customFormat="1" hidden="1" outlineLevel="3">
      <c r="A14" s="108"/>
      <c r="B14" s="108"/>
      <c r="C14" s="109"/>
      <c r="D14" s="120"/>
      <c r="E14" s="110" t="str">
        <f xml:space="preserve"> InpS!E$200</f>
        <v>PR24 Transitional expenditure programme RCV adjustment in 2022-23 FYA (CPIH deflated) prices (WR)</v>
      </c>
      <c r="F14" s="124">
        <f ca="1" xml:space="preserve"> InpS!F$200</f>
        <v>3.8605813918712157</v>
      </c>
      <c r="G14" s="185" t="str">
        <f xml:space="preserve"> InpS!G$200</f>
        <v>£m</v>
      </c>
    </row>
    <row r="15" spans="1:707" s="110" customFormat="1" hidden="1" outlineLevel="3">
      <c r="A15" s="108"/>
      <c r="B15" s="108"/>
      <c r="C15" s="109"/>
      <c r="D15" s="120"/>
      <c r="E15" s="110" t="str">
        <f xml:space="preserve"> InpS!E$201</f>
        <v>PR24 Transitional expenditure programme RCV adjustment in 2022-23 FYA (CPIH deflated) prices (WN)</v>
      </c>
      <c r="F15" s="124">
        <f ca="1" xml:space="preserve"> InpS!F$201</f>
        <v>93.367544221058239</v>
      </c>
      <c r="G15" s="185" t="str">
        <f xml:space="preserve"> InpS!G$201</f>
        <v>£m</v>
      </c>
    </row>
    <row r="16" spans="1:707" s="110" customFormat="1" hidden="1" outlineLevel="3">
      <c r="A16" s="108"/>
      <c r="B16" s="108"/>
      <c r="C16" s="109"/>
      <c r="D16" s="120"/>
      <c r="E16" s="110" t="str">
        <f xml:space="preserve"> InpS!E$202</f>
        <v>PR24 Transitional expenditure programme RCV adjustment in 2022-23 FYA (CPIH deflated) prices (WWN)</v>
      </c>
      <c r="F16" s="124">
        <f ca="1" xml:space="preserve"> InpS!F$202</f>
        <v>201.81234991304939</v>
      </c>
      <c r="G16" s="185" t="str">
        <f xml:space="preserve"> InpS!G$202</f>
        <v>£m</v>
      </c>
    </row>
    <row r="17" spans="1:8" s="110" customFormat="1" hidden="1" outlineLevel="3">
      <c r="A17" s="108"/>
      <c r="B17" s="108"/>
      <c r="C17" s="109"/>
      <c r="D17" s="120"/>
      <c r="E17" s="110" t="str">
        <f xml:space="preserve"> InpS!E$203</f>
        <v>PR24 Transitional expenditure programme RCV adjustment in 2022-23 FYA (CPIH deflated) prices (BR)</v>
      </c>
      <c r="F17" s="124">
        <f ca="1" xml:space="preserve"> InpS!F$203</f>
        <v>0</v>
      </c>
      <c r="G17" s="185" t="str">
        <f xml:space="preserve"> InpS!G$203</f>
        <v>£m</v>
      </c>
    </row>
    <row r="18" spans="1:8" s="110" customFormat="1" hidden="1" outlineLevel="3">
      <c r="A18" s="108"/>
      <c r="B18" s="108"/>
      <c r="C18" s="109"/>
      <c r="D18" s="120"/>
      <c r="E18" s="110" t="str">
        <f xml:space="preserve"> InpS!E$204</f>
        <v>PR24 Transitional expenditure programme RCV adjustment in 2022-23 FYA (CPIH deflated) prices (ADDN1)</v>
      </c>
      <c r="F18" s="124">
        <f ca="1" xml:space="preserve"> InpS!F$204</f>
        <v>0</v>
      </c>
      <c r="G18" s="185" t="str">
        <f xml:space="preserve"> InpS!G$204</f>
        <v>£m</v>
      </c>
    </row>
    <row r="19" spans="1:8" s="110" customFormat="1" hidden="1" outlineLevel="3">
      <c r="A19" s="108"/>
      <c r="B19" s="108"/>
      <c r="C19" s="109"/>
      <c r="D19" s="120"/>
      <c r="E19" s="110" t="str">
        <f xml:space="preserve"> InpS!E$205</f>
        <v>PR24 Transitional expenditure programme RCV adjustment in 2022-23 FYA (CPIH deflated) prices (ADDN2)</v>
      </c>
      <c r="F19" s="124">
        <f ca="1" xml:space="preserve"> InpS!F$205</f>
        <v>0</v>
      </c>
      <c r="G19" s="185" t="str">
        <f xml:space="preserve"> InpS!G$205</f>
        <v>£m</v>
      </c>
    </row>
    <row r="20" spans="1:8" hidden="1" outlineLevel="3">
      <c r="E20" s="101" t="s">
        <v>895</v>
      </c>
      <c r="F20" s="195">
        <f ca="1" xml:space="preserve"> SUM(F14:F19)</f>
        <v>299.04047552597888</v>
      </c>
      <c r="G20" s="199" t="s">
        <v>172</v>
      </c>
    </row>
    <row r="21" spans="1:8" s="110" customFormat="1" hidden="1" outlineLevel="3">
      <c r="A21" s="108"/>
      <c r="B21" s="108"/>
      <c r="C21" s="109"/>
      <c r="D21" s="120"/>
      <c r="F21" s="124"/>
      <c r="G21" s="185"/>
    </row>
    <row r="22" spans="1:8" s="110" customFormat="1" hidden="1" outlineLevel="3">
      <c r="A22" s="108"/>
      <c r="B22" s="108"/>
      <c r="C22" s="109"/>
      <c r="D22" s="120"/>
      <c r="E22" s="110" t="str">
        <f xml:space="preserve"> InpS!E$207</f>
        <v>PR24 Defra accelerated programme RCV adjustment in 2022-23 FYA (CPIH deflated) prices (WR)</v>
      </c>
      <c r="F22" s="124">
        <f ca="1" xml:space="preserve"> InpS!F$207</f>
        <v>1.1841808030018195</v>
      </c>
      <c r="G22" s="185" t="str">
        <f xml:space="preserve"> InpS!G$207</f>
        <v>£m</v>
      </c>
    </row>
    <row r="23" spans="1:8" s="110" customFormat="1" hidden="1" outlineLevel="3">
      <c r="A23" s="108"/>
      <c r="B23" s="108"/>
      <c r="C23" s="109"/>
      <c r="D23" s="120"/>
      <c r="E23" s="110" t="str">
        <f xml:space="preserve"> InpS!E$208</f>
        <v>PR24 Defra accelerated programme RCV adjustment in 2022-23 FYA (CPIH deflated) prices (WN)</v>
      </c>
      <c r="F23" s="124">
        <f ca="1" xml:space="preserve"> InpS!F$208</f>
        <v>56.120445926730646</v>
      </c>
      <c r="G23" s="185" t="str">
        <f xml:space="preserve"> InpS!G$208</f>
        <v>£m</v>
      </c>
    </row>
    <row r="24" spans="1:8" s="110" customFormat="1" hidden="1" outlineLevel="3">
      <c r="A24" s="108"/>
      <c r="B24" s="108"/>
      <c r="C24" s="109"/>
      <c r="D24" s="120"/>
      <c r="E24" s="110" t="str">
        <f xml:space="preserve"> InpS!E$209</f>
        <v>PR24 Defra accelerated programme RCV adjustment in 2022-23 FYA (CPIH deflated) prices (WWN)</v>
      </c>
      <c r="F24" s="124">
        <f ca="1" xml:space="preserve"> InpS!F$209</f>
        <v>10.455457840837074</v>
      </c>
      <c r="G24" s="185" t="str">
        <f xml:space="preserve"> InpS!G$209</f>
        <v>£m</v>
      </c>
    </row>
    <row r="25" spans="1:8" s="110" customFormat="1" hidden="1" outlineLevel="3">
      <c r="A25" s="108"/>
      <c r="B25" s="108"/>
      <c r="C25" s="109"/>
      <c r="D25" s="120"/>
      <c r="E25" s="110" t="str">
        <f xml:space="preserve"> InpS!E$210</f>
        <v>PR24 Defra accelerated programme RCV adjustment in 2022-23 FYA (CPIH deflated) prices (BR)</v>
      </c>
      <c r="F25" s="124">
        <f ca="1" xml:space="preserve"> InpS!F$210</f>
        <v>0</v>
      </c>
      <c r="G25" s="185" t="str">
        <f xml:space="preserve"> InpS!G$210</f>
        <v>£m</v>
      </c>
    </row>
    <row r="26" spans="1:8" s="110" customFormat="1" hidden="1" outlineLevel="3">
      <c r="A26" s="108"/>
      <c r="B26" s="108"/>
      <c r="C26" s="109"/>
      <c r="D26" s="120"/>
      <c r="E26" s="110" t="str">
        <f xml:space="preserve"> InpS!E$211</f>
        <v>PR24 Defra accelerated programme RCV adjustment in 2022-23 FYA (CPIH deflated) prices (ADDN1)</v>
      </c>
      <c r="F26" s="124">
        <f ca="1" xml:space="preserve"> InpS!F$211</f>
        <v>0</v>
      </c>
      <c r="G26" s="185" t="str">
        <f xml:space="preserve"> InpS!G$211</f>
        <v>£m</v>
      </c>
    </row>
    <row r="27" spans="1:8" s="110" customFormat="1" hidden="1" outlineLevel="3">
      <c r="A27" s="108"/>
      <c r="B27" s="108"/>
      <c r="C27" s="109"/>
      <c r="D27" s="120"/>
      <c r="E27" s="110" t="str">
        <f xml:space="preserve"> InpS!E$212</f>
        <v>PR24 Defra accelerated programme RCV adjustment in 2022-23 FYA (CPIH deflated) prices (ADDN2)</v>
      </c>
      <c r="F27" s="124">
        <f ca="1" xml:space="preserve"> InpS!F$212</f>
        <v>0</v>
      </c>
      <c r="G27" s="185" t="str">
        <f xml:space="preserve"> InpS!G$212</f>
        <v>£m</v>
      </c>
    </row>
    <row r="28" spans="1:8" hidden="1" outlineLevel="3">
      <c r="E28" s="101" t="s">
        <v>896</v>
      </c>
      <c r="F28" s="195">
        <f ca="1" xml:space="preserve"> SUM(F22:F27)</f>
        <v>67.760084570569546</v>
      </c>
      <c r="G28" s="199" t="s">
        <v>172</v>
      </c>
    </row>
    <row r="29" spans="1:8" s="110" customFormat="1" hidden="1" outlineLevel="1">
      <c r="A29" s="108"/>
      <c r="B29" s="108"/>
      <c r="C29" s="109"/>
      <c r="D29" s="120"/>
      <c r="F29" s="124"/>
      <c r="G29" s="185"/>
      <c r="H29" s="125"/>
    </row>
    <row r="30" spans="1:8" s="110" customFormat="1" hidden="1" outlineLevel="1">
      <c r="A30" s="108"/>
      <c r="B30" s="108"/>
      <c r="C30" s="109"/>
      <c r="D30" s="120"/>
      <c r="E30" s="110" t="str">
        <f xml:space="preserve"> Indexation!E$92</f>
        <v>CPI(H): Inflate from 2017-18 FYA to 2022-23 FYA</v>
      </c>
      <c r="F30" s="128">
        <f xml:space="preserve"> Indexation!F$92</f>
        <v>1.1806332960179113</v>
      </c>
      <c r="G30" s="185" t="str">
        <f xml:space="preserve"> Indexation!G$92</f>
        <v>factor</v>
      </c>
    </row>
    <row r="31" spans="1:8" hidden="1" outlineLevel="1">
      <c r="F31" s="125"/>
      <c r="G31" s="197"/>
    </row>
    <row r="32" spans="1:8" hidden="1" outlineLevel="1">
      <c r="B32" s="10" t="s">
        <v>897</v>
      </c>
      <c r="F32" s="125"/>
      <c r="G32" s="197"/>
    </row>
    <row r="33" spans="1:7" hidden="1" outlineLevel="2">
      <c r="F33" s="125"/>
      <c r="G33" s="197"/>
    </row>
    <row r="34" spans="1:7" s="118" customFormat="1" hidden="1" outlineLevel="2">
      <c r="A34" s="115"/>
      <c r="B34" s="115" t="s">
        <v>853</v>
      </c>
      <c r="C34" s="116"/>
      <c r="D34" s="117"/>
      <c r="F34" s="129"/>
      <c r="G34" s="198"/>
    </row>
    <row r="35" spans="1:7" s="118" customFormat="1" hidden="1" outlineLevel="3">
      <c r="A35" s="115"/>
      <c r="B35" s="115"/>
      <c r="C35" s="116"/>
      <c r="D35" s="117"/>
      <c r="F35" s="129"/>
      <c r="G35" s="198"/>
    </row>
    <row r="36" spans="1:7" s="118" customFormat="1" hidden="1" outlineLevel="3">
      <c r="A36" s="115"/>
      <c r="B36" s="115"/>
      <c r="C36" s="116"/>
      <c r="D36" s="117"/>
      <c r="E36" s="118" t="s">
        <v>898</v>
      </c>
      <c r="F36" s="129">
        <f t="shared" ref="F36:F41" ca="1" si="0" xml:space="preserve"> IF(F14 = "n/a", 0, F14 / $F$30)</f>
        <v>3.2699242049943398</v>
      </c>
      <c r="G36" s="198" t="s">
        <v>172</v>
      </c>
    </row>
    <row r="37" spans="1:7" s="118" customFormat="1" hidden="1" outlineLevel="3">
      <c r="A37" s="115"/>
      <c r="B37" s="115"/>
      <c r="C37" s="116"/>
      <c r="D37" s="117"/>
      <c r="E37" s="118" t="s">
        <v>899</v>
      </c>
      <c r="F37" s="129">
        <f t="shared" ca="1" si="0"/>
        <v>79.082594515987424</v>
      </c>
      <c r="G37" s="198" t="s">
        <v>172</v>
      </c>
    </row>
    <row r="38" spans="1:7" s="118" customFormat="1" hidden="1" outlineLevel="3">
      <c r="A38" s="115"/>
      <c r="B38" s="115"/>
      <c r="C38" s="116"/>
      <c r="D38" s="117"/>
      <c r="E38" s="118" t="s">
        <v>900</v>
      </c>
      <c r="F38" s="129">
        <f t="shared" ca="1" si="0"/>
        <v>170.93567544954934</v>
      </c>
      <c r="G38" s="198" t="s">
        <v>172</v>
      </c>
    </row>
    <row r="39" spans="1:7" s="118" customFormat="1" hidden="1" outlineLevel="3">
      <c r="A39" s="115"/>
      <c r="B39" s="115"/>
      <c r="C39" s="116"/>
      <c r="D39" s="117"/>
      <c r="E39" s="118" t="s">
        <v>901</v>
      </c>
      <c r="F39" s="129">
        <f t="shared" ca="1" si="0"/>
        <v>0</v>
      </c>
      <c r="G39" s="198" t="s">
        <v>172</v>
      </c>
    </row>
    <row r="40" spans="1:7" s="118" customFormat="1" hidden="1" outlineLevel="3">
      <c r="A40" s="115"/>
      <c r="B40" s="115"/>
      <c r="C40" s="116"/>
      <c r="D40" s="117"/>
      <c r="E40" s="118" t="s">
        <v>902</v>
      </c>
      <c r="F40" s="129">
        <f t="shared" ca="1" si="0"/>
        <v>0</v>
      </c>
      <c r="G40" s="198" t="s">
        <v>172</v>
      </c>
    </row>
    <row r="41" spans="1:7" s="118" customFormat="1" hidden="1" outlineLevel="3">
      <c r="A41" s="115"/>
      <c r="B41" s="115"/>
      <c r="C41" s="116"/>
      <c r="D41" s="117"/>
      <c r="E41" s="118" t="s">
        <v>903</v>
      </c>
      <c r="F41" s="129">
        <f t="shared" ca="1" si="0"/>
        <v>0</v>
      </c>
      <c r="G41" s="198" t="s">
        <v>172</v>
      </c>
    </row>
    <row r="42" spans="1:7" s="118" customFormat="1" hidden="1" outlineLevel="3">
      <c r="A42" s="115"/>
      <c r="B42" s="115"/>
      <c r="C42" s="116"/>
      <c r="D42" s="117"/>
      <c r="F42" s="129"/>
      <c r="G42" s="198"/>
    </row>
    <row r="43" spans="1:7" s="118" customFormat="1" hidden="1" outlineLevel="3">
      <c r="A43" s="115"/>
      <c r="B43" s="115"/>
      <c r="C43" s="116"/>
      <c r="D43" s="117"/>
      <c r="E43" s="118" t="s">
        <v>904</v>
      </c>
      <c r="F43" s="129">
        <f t="shared" ref="F43:F48" ca="1" si="1" xml:space="preserve"> IF(F22 = "n/a", 0, F22 / $F$30)</f>
        <v>1.0030047492272778</v>
      </c>
      <c r="G43" s="198" t="s">
        <v>172</v>
      </c>
    </row>
    <row r="44" spans="1:7" s="118" customFormat="1" hidden="1" outlineLevel="3">
      <c r="A44" s="115"/>
      <c r="B44" s="115"/>
      <c r="C44" s="116"/>
      <c r="D44" s="117"/>
      <c r="E44" s="118" t="s">
        <v>905</v>
      </c>
      <c r="F44" s="129">
        <f t="shared" ca="1" si="1"/>
        <v>47.534188740920655</v>
      </c>
      <c r="G44" s="198" t="s">
        <v>172</v>
      </c>
    </row>
    <row r="45" spans="1:7" s="118" customFormat="1" hidden="1" outlineLevel="3">
      <c r="A45" s="115"/>
      <c r="B45" s="115"/>
      <c r="C45" s="116"/>
      <c r="D45" s="117"/>
      <c r="E45" s="118" t="s">
        <v>906</v>
      </c>
      <c r="F45" s="129">
        <f t="shared" ca="1" si="1"/>
        <v>8.8558046567902782</v>
      </c>
      <c r="G45" s="198" t="s">
        <v>172</v>
      </c>
    </row>
    <row r="46" spans="1:7" s="118" customFormat="1" hidden="1" outlineLevel="3">
      <c r="A46" s="115"/>
      <c r="B46" s="115"/>
      <c r="C46" s="116"/>
      <c r="D46" s="117"/>
      <c r="E46" s="118" t="s">
        <v>907</v>
      </c>
      <c r="F46" s="129">
        <f t="shared" ca="1" si="1"/>
        <v>0</v>
      </c>
      <c r="G46" s="198" t="s">
        <v>172</v>
      </c>
    </row>
    <row r="47" spans="1:7" s="118" customFormat="1" hidden="1" outlineLevel="3">
      <c r="A47" s="115"/>
      <c r="B47" s="115"/>
      <c r="C47" s="116"/>
      <c r="D47" s="117"/>
      <c r="E47" s="118" t="s">
        <v>908</v>
      </c>
      <c r="F47" s="129">
        <f t="shared" ca="1" si="1"/>
        <v>0</v>
      </c>
      <c r="G47" s="198" t="s">
        <v>172</v>
      </c>
    </row>
    <row r="48" spans="1:7" s="118" customFormat="1" hidden="1" outlineLevel="3">
      <c r="A48" s="115"/>
      <c r="B48" s="115"/>
      <c r="C48" s="116"/>
      <c r="D48" s="117"/>
      <c r="E48" s="118" t="s">
        <v>909</v>
      </c>
      <c r="F48" s="129">
        <f t="shared" ca="1" si="1"/>
        <v>0</v>
      </c>
      <c r="G48" s="198" t="s">
        <v>172</v>
      </c>
    </row>
    <row r="49" spans="1:23" s="101" customFormat="1" hidden="1" outlineLevel="1">
      <c r="A49" s="131"/>
      <c r="B49" s="98"/>
      <c r="C49" s="99"/>
      <c r="D49" s="100"/>
      <c r="F49" s="126"/>
      <c r="G49" s="199"/>
    </row>
    <row r="50" spans="1:23">
      <c r="F50" s="125"/>
      <c r="G50" s="197"/>
    </row>
    <row r="51" spans="1:23" collapsed="1">
      <c r="A51" s="85" t="s">
        <v>910</v>
      </c>
      <c r="B51" s="85"/>
      <c r="C51" s="84"/>
      <c r="D51" s="83"/>
      <c r="E51" s="82"/>
      <c r="F51" s="82"/>
      <c r="G51" s="200"/>
      <c r="H51" s="82"/>
      <c r="I51" s="82"/>
      <c r="J51" s="82"/>
      <c r="K51" s="82"/>
      <c r="L51" s="82"/>
      <c r="M51" s="82"/>
      <c r="N51" s="82"/>
      <c r="O51" s="82"/>
      <c r="P51" s="82"/>
      <c r="Q51" s="82"/>
      <c r="R51" s="82"/>
      <c r="S51" s="82"/>
      <c r="T51" s="82"/>
      <c r="U51" s="82"/>
      <c r="V51" s="82"/>
      <c r="W51" s="82"/>
    </row>
    <row r="52" spans="1:23" hidden="1" outlineLevel="1">
      <c r="F52" s="125"/>
      <c r="G52" s="197"/>
    </row>
    <row r="53" spans="1:23" hidden="1" outlineLevel="1">
      <c r="B53" s="10" t="s">
        <v>897</v>
      </c>
      <c r="F53" s="125"/>
      <c r="G53" s="197"/>
    </row>
    <row r="54" spans="1:23" hidden="1" outlineLevel="2">
      <c r="F54" s="125"/>
      <c r="G54" s="197"/>
    </row>
    <row r="55" spans="1:23" hidden="1" outlineLevel="2">
      <c r="B55" s="10" t="s">
        <v>754</v>
      </c>
      <c r="F55" s="125"/>
      <c r="G55" s="197"/>
    </row>
    <row r="56" spans="1:23" hidden="1" outlineLevel="3">
      <c r="F56" s="125"/>
      <c r="G56" s="197"/>
    </row>
    <row r="57" spans="1:23" s="110" customFormat="1" hidden="1" outlineLevel="3">
      <c r="A57" s="108"/>
      <c r="B57" s="108"/>
      <c r="C57" s="109"/>
      <c r="D57" s="120"/>
      <c r="E57" s="110" t="str">
        <f xml:space="preserve"> InpS!E61</f>
        <v>Pre 2020 RCV - Closing RCV at 31 March 2025 in 2017-18 FYA RPI prices (from PR19 FD as updated by the CMA redetermination and IDoKs) - RPI inflated RCV (WR)</v>
      </c>
      <c r="F57" s="184">
        <f xml:space="preserve"> InpS!F61</f>
        <v>152.6659806075991</v>
      </c>
      <c r="G57" s="185" t="str">
        <f xml:space="preserve"> InpS!G61</f>
        <v>£m</v>
      </c>
    </row>
    <row r="58" spans="1:23" s="110" customFormat="1" hidden="1" outlineLevel="3">
      <c r="A58" s="108"/>
      <c r="B58" s="108"/>
      <c r="C58" s="109"/>
      <c r="D58" s="120"/>
      <c r="E58" s="110" t="str">
        <f xml:space="preserve"> InpS!E62</f>
        <v>Pre 2020 RCV - Closing RCV at 31 March 2025 in 2017-18 FYA RPI prices (from PR19 FD as updated by the CMA redetermination and IDoKs) - RPI inflated RCV (WN)</v>
      </c>
      <c r="F58" s="184">
        <f xml:space="preserve"> InpS!F62</f>
        <v>1671.4699971803875</v>
      </c>
      <c r="G58" s="185" t="str">
        <f xml:space="preserve"> InpS!G62</f>
        <v>£m</v>
      </c>
    </row>
    <row r="59" spans="1:23" s="110" customFormat="1" hidden="1" outlineLevel="3">
      <c r="A59" s="108"/>
      <c r="B59" s="108"/>
      <c r="C59" s="109"/>
      <c r="D59" s="120"/>
      <c r="E59" s="110" t="str">
        <f xml:space="preserve"> InpS!E63</f>
        <v>Pre 2020 RCV - Closing RCV at 31 March 2025 in 2017-18 FYA RPI prices (from PR19 FD as updated by the CMA redetermination and IDoKs) - RPI inflated RCV (WWN)</v>
      </c>
      <c r="F59" s="184">
        <f xml:space="preserve"> InpS!F63</f>
        <v>1538.9420690207423</v>
      </c>
      <c r="G59" s="185" t="str">
        <f xml:space="preserve"> InpS!G63</f>
        <v>£m</v>
      </c>
    </row>
    <row r="60" spans="1:23" s="110" customFormat="1" hidden="1" outlineLevel="3">
      <c r="A60" s="108"/>
      <c r="B60" s="108"/>
      <c r="C60" s="109"/>
      <c r="D60" s="120"/>
      <c r="E60" s="110" t="str">
        <f xml:space="preserve"> InpS!E64</f>
        <v>Pre 2020 RCV - Closing RCV at 31 March 2025 in 2017-18 FYA RPI prices (from PR19 FD as updated by the CMA redetermination and IDoKs) - RPI inflated RCV (BR)</v>
      </c>
      <c r="F60" s="184">
        <f xml:space="preserve"> InpS!F64</f>
        <v>181.19790242391846</v>
      </c>
      <c r="G60" s="185" t="str">
        <f xml:space="preserve"> InpS!G64</f>
        <v>£m</v>
      </c>
    </row>
    <row r="61" spans="1:23" s="110" customFormat="1" hidden="1" outlineLevel="3">
      <c r="A61" s="108"/>
      <c r="B61" s="108"/>
      <c r="C61" s="109"/>
      <c r="D61" s="120"/>
      <c r="E61" s="110" t="str">
        <f xml:space="preserve"> InpS!E65</f>
        <v>Pre 2020 RCV - Closing RCV at 31 March 2025 in 2017-18 FYA RPI prices (from PR19 FD as updated by the CMA redetermination and IDoKs) - RPI inflated RCV (ADDN1)</v>
      </c>
      <c r="F61" s="184">
        <f xml:space="preserve"> InpS!F65</f>
        <v>0</v>
      </c>
      <c r="G61" s="185" t="str">
        <f xml:space="preserve"> InpS!G65</f>
        <v>£m</v>
      </c>
    </row>
    <row r="62" spans="1:23" s="110" customFormat="1" hidden="1" outlineLevel="3">
      <c r="A62" s="108"/>
      <c r="B62" s="108"/>
      <c r="C62" s="109"/>
      <c r="D62" s="120"/>
      <c r="E62" s="110" t="str">
        <f xml:space="preserve"> InpS!E66</f>
        <v>Pre 2020 RCV - Closing RCV at 31 March 2025 in 2017-18 FYA RPI prices (from PR19 FD as updated by the CMA redetermination and IDoKs) - RPI inflated RCV (ADDN2)</v>
      </c>
      <c r="F62" s="184" t="str">
        <f xml:space="preserve"> InpS!F66</f>
        <v>n/a</v>
      </c>
      <c r="G62" s="185">
        <f xml:space="preserve"> InpS!G66</f>
        <v>0</v>
      </c>
    </row>
    <row r="63" spans="1:23" s="110" customFormat="1" hidden="1" outlineLevel="3">
      <c r="A63" s="108"/>
      <c r="B63" s="108"/>
      <c r="C63" s="109"/>
      <c r="D63" s="120"/>
      <c r="F63" s="184"/>
      <c r="G63" s="185"/>
    </row>
    <row r="64" spans="1:23" s="110" customFormat="1" hidden="1" outlineLevel="3">
      <c r="A64" s="108"/>
      <c r="B64" s="108"/>
      <c r="C64" s="109"/>
      <c r="D64" s="120"/>
      <c r="E64" s="110" t="str">
        <f xml:space="preserve"> InpS!E68</f>
        <v>Pre 2020 RCV - Closing RCV at 31 March 2025 in 2017-18 FYA prices (from PR19 FD as updated by the CMA redetermination and IDoKs) - CPI inflated RCV (WR)</v>
      </c>
      <c r="F64" s="184">
        <f xml:space="preserve"> InpS!F68</f>
        <v>153.7116456953807</v>
      </c>
      <c r="G64" s="185" t="str">
        <f xml:space="preserve"> InpS!G68</f>
        <v>£m</v>
      </c>
    </row>
    <row r="65" spans="1:7" s="110" customFormat="1" hidden="1" outlineLevel="3">
      <c r="A65" s="108"/>
      <c r="B65" s="108"/>
      <c r="C65" s="109"/>
      <c r="D65" s="120"/>
      <c r="E65" s="110" t="str">
        <f xml:space="preserve"> InpS!E69</f>
        <v>Pre 2020 RCV - Closing RCV at 31 March 2025 in 2017-18 FYA prices (from PR19 FD as updated by the CMA redetermination and IDoKs) - CPI inflated RCV (WN)</v>
      </c>
      <c r="F65" s="184">
        <f xml:space="preserve"> InpS!F69</f>
        <v>1670.959971618294</v>
      </c>
      <c r="G65" s="185" t="str">
        <f xml:space="preserve"> InpS!G69</f>
        <v>£m</v>
      </c>
    </row>
    <row r="66" spans="1:7" s="110" customFormat="1" hidden="1" outlineLevel="3">
      <c r="A66" s="108"/>
      <c r="B66" s="108"/>
      <c r="C66" s="109"/>
      <c r="D66" s="120"/>
      <c r="E66" s="110" t="str">
        <f xml:space="preserve"> InpS!E70</f>
        <v>Pre 2020 RCV - Closing RCV at 31 March 2025 in 2017-18 FYA prices (from PR19 FD as updated by the CMA redetermination and IDoKs) - CPI inflated RCV (WWN)</v>
      </c>
      <c r="F66" s="184">
        <f xml:space="preserve"> InpS!F70</f>
        <v>1553.7129630348375</v>
      </c>
      <c r="G66" s="185" t="str">
        <f xml:space="preserve"> InpS!G70</f>
        <v>£m</v>
      </c>
    </row>
    <row r="67" spans="1:7" s="110" customFormat="1" hidden="1" outlineLevel="3">
      <c r="A67" s="108"/>
      <c r="B67" s="108"/>
      <c r="C67" s="109"/>
      <c r="D67" s="120"/>
      <c r="E67" s="110" t="str">
        <f xml:space="preserve"> InpS!E71</f>
        <v>Pre 2020 RCV - Closing RCV at 31 March 2025 in 2017-18 FYA prices (from PR19 FD as updated by the CMA redetermination and IDoKs) - CPI inflated RCV (BR)</v>
      </c>
      <c r="F67" s="184">
        <f xml:space="preserve"> InpS!F71</f>
        <v>182.67509227276534</v>
      </c>
      <c r="G67" s="185" t="str">
        <f xml:space="preserve"> InpS!G71</f>
        <v>£m</v>
      </c>
    </row>
    <row r="68" spans="1:7" s="110" customFormat="1" hidden="1" outlineLevel="3">
      <c r="A68" s="108"/>
      <c r="B68" s="108"/>
      <c r="C68" s="109"/>
      <c r="D68" s="120"/>
      <c r="E68" s="110" t="str">
        <f xml:space="preserve"> InpS!E72</f>
        <v>Pre 2020 RCV - Closing RCV at 31 March 2025 in 2017-18 FYA prices (from PR19 FD as updated by the CMA redetermination and IDoKs) - CPI inflated RCV (ADDN1)</v>
      </c>
      <c r="F68" s="184">
        <f xml:space="preserve"> InpS!F72</f>
        <v>0</v>
      </c>
      <c r="G68" s="185" t="str">
        <f xml:space="preserve"> InpS!G72</f>
        <v>£m</v>
      </c>
    </row>
    <row r="69" spans="1:7" s="110" customFormat="1" hidden="1" outlineLevel="3">
      <c r="A69" s="108"/>
      <c r="B69" s="108"/>
      <c r="C69" s="109"/>
      <c r="D69" s="120"/>
      <c r="E69" s="110" t="str">
        <f xml:space="preserve"> InpS!E73</f>
        <v>Pre 2020 RCV - Closing RCV at 31 March 2025 in 2017-18 FYA prices (from PR19 FD as updated by the CMA redetermination and IDoKs) - CPI inflated RCV (ADDN2)</v>
      </c>
      <c r="F69" s="184" t="str">
        <f xml:space="preserve"> InpS!F73</f>
        <v>n/a</v>
      </c>
      <c r="G69" s="185">
        <f xml:space="preserve"> InpS!G73</f>
        <v>0</v>
      </c>
    </row>
    <row r="70" spans="1:7" s="110" customFormat="1" hidden="1" outlineLevel="3">
      <c r="A70" s="108"/>
      <c r="B70" s="108"/>
      <c r="C70" s="109"/>
      <c r="D70" s="120"/>
      <c r="F70" s="184"/>
      <c r="G70" s="185"/>
    </row>
    <row r="71" spans="1:7" s="110" customFormat="1" hidden="1" outlineLevel="3">
      <c r="A71" s="108"/>
      <c r="B71" s="108"/>
      <c r="C71" s="109"/>
      <c r="D71" s="120"/>
      <c r="E71" s="110" t="str">
        <f xml:space="preserve"> InpS!E75</f>
        <v>2020-25 RCV - Closing RCV at 31 March 2025 in 2017-18 FYA prices (from PR19 FD as updated by the CMA redetermination and IDoKs) - Post 2020 investment RCV (WR)</v>
      </c>
      <c r="F71" s="184">
        <f xml:space="preserve"> InpS!F75</f>
        <v>99.16590703699876</v>
      </c>
      <c r="G71" s="185" t="str">
        <f xml:space="preserve"> InpS!G75</f>
        <v>£m</v>
      </c>
    </row>
    <row r="72" spans="1:7" s="110" customFormat="1" hidden="1" outlineLevel="3">
      <c r="A72" s="108"/>
      <c r="B72" s="108"/>
      <c r="C72" s="109"/>
      <c r="D72" s="120"/>
      <c r="E72" s="110" t="str">
        <f xml:space="preserve"> InpS!E76</f>
        <v>2020-25 RCV - Closing RCV at 31 March 2025 in 2017-18 FYA prices (from PR19 FD as updated by the CMA redetermination and IDoKs) - Post 2020 investment RCV (WN)</v>
      </c>
      <c r="F72" s="184">
        <f xml:space="preserve"> InpS!F76</f>
        <v>864.20831690705859</v>
      </c>
      <c r="G72" s="185" t="str">
        <f xml:space="preserve"> InpS!G76</f>
        <v>£m</v>
      </c>
    </row>
    <row r="73" spans="1:7" s="110" customFormat="1" hidden="1" outlineLevel="3">
      <c r="A73" s="108"/>
      <c r="B73" s="108"/>
      <c r="C73" s="109"/>
      <c r="D73" s="120"/>
      <c r="E73" s="110" t="str">
        <f xml:space="preserve"> InpS!E77</f>
        <v>2020-25 RCV - Closing RCV at 31 March 2025 in 2017-18 FYA prices (from PR19 FD as updated by the CMA redetermination and IDoKs) - Post 2020 investment RCV (WWN)</v>
      </c>
      <c r="F73" s="184">
        <f xml:space="preserve"> InpS!F77</f>
        <v>1039.5443695434071</v>
      </c>
      <c r="G73" s="185" t="str">
        <f xml:space="preserve"> InpS!G77</f>
        <v>£m</v>
      </c>
    </row>
    <row r="74" spans="1:7" s="110" customFormat="1" hidden="1" outlineLevel="3">
      <c r="A74" s="108"/>
      <c r="B74" s="108"/>
      <c r="C74" s="109"/>
      <c r="D74" s="120"/>
      <c r="E74" s="110" t="str">
        <f xml:space="preserve"> InpS!E78</f>
        <v>2020-25 RCV - Closing RCV at 31 March 2025 in 2017-18 FYA prices (from PR19 FD as updated by the CMA redetermination and IDoKs) - Post 2020 investment RCV (BR)</v>
      </c>
      <c r="F74" s="184">
        <f xml:space="preserve"> InpS!F78</f>
        <v>165.92304415917474</v>
      </c>
      <c r="G74" s="185" t="str">
        <f xml:space="preserve"> InpS!G78</f>
        <v>£m</v>
      </c>
    </row>
    <row r="75" spans="1:7" s="110" customFormat="1" hidden="1" outlineLevel="3">
      <c r="A75" s="108"/>
      <c r="B75" s="108"/>
      <c r="C75" s="109"/>
      <c r="D75" s="120"/>
      <c r="E75" s="110" t="str">
        <f xml:space="preserve"> InpS!E79</f>
        <v>2020-25 RCV - Closing RCV at 31 March 2025 in 2017-18 FYA prices (from PR19 FD as updated by the CMA redetermination and IDoKs) - Post 2020 investment RCV (ADDN1)</v>
      </c>
      <c r="F75" s="184">
        <f xml:space="preserve"> InpS!F79</f>
        <v>0</v>
      </c>
      <c r="G75" s="185" t="str">
        <f xml:space="preserve"> InpS!G79</f>
        <v>£m</v>
      </c>
    </row>
    <row r="76" spans="1:7" s="110" customFormat="1" hidden="1" outlineLevel="3">
      <c r="A76" s="108"/>
      <c r="B76" s="108"/>
      <c r="C76" s="109"/>
      <c r="D76" s="120"/>
      <c r="E76" s="110" t="str">
        <f xml:space="preserve"> InpS!E80</f>
        <v>2020-25 RCV - Closing RCV at 31 March 2025 in 2017-18 FYA prices (from PR19 FD as updated by the CMA redetermination and IDoKs) - Post 2020 investment RCV (ADDN2)</v>
      </c>
      <c r="F76" s="184" t="str">
        <f xml:space="preserve"> InpS!F80</f>
        <v>n/a</v>
      </c>
      <c r="G76" s="185">
        <f xml:space="preserve"> InpS!G80</f>
        <v>0</v>
      </c>
    </row>
    <row r="77" spans="1:7" s="110" customFormat="1" hidden="1" outlineLevel="3">
      <c r="A77" s="108"/>
      <c r="B77" s="108"/>
      <c r="C77" s="109"/>
      <c r="D77" s="120"/>
      <c r="F77" s="184"/>
      <c r="G77" s="185"/>
    </row>
    <row r="78" spans="1:7" s="110" customFormat="1" hidden="1" outlineLevel="3">
      <c r="A78" s="108"/>
      <c r="B78" s="108"/>
      <c r="C78" s="109"/>
      <c r="D78" s="120"/>
      <c r="E78" s="110" t="str">
        <f xml:space="preserve"> InpS!E82</f>
        <v>2020-25 RCV - Closing RCV at 31 March 2025 in 2017-18 FYA prices (from PR19 FD as updated by the CMA redetermination and IDoKs) - Other adjustment RCV (WR)</v>
      </c>
      <c r="F78" s="184">
        <f xml:space="preserve"> InpS!F82</f>
        <v>0</v>
      </c>
      <c r="G78" s="185" t="str">
        <f xml:space="preserve"> InpS!G82</f>
        <v>£m</v>
      </c>
    </row>
    <row r="79" spans="1:7" s="110" customFormat="1" hidden="1" outlineLevel="3">
      <c r="A79" s="108"/>
      <c r="B79" s="108"/>
      <c r="C79" s="109"/>
      <c r="D79" s="120"/>
      <c r="E79" s="110" t="str">
        <f xml:space="preserve"> InpS!E83</f>
        <v>2020-25 RCV - Closing RCV at 31 March 2025 in 2017-18 FYA prices (from PR19 FD as updated by the CMA redetermination and IDoKs) - Other adjustment RCV (WN)</v>
      </c>
      <c r="F79" s="184">
        <f xml:space="preserve"> InpS!F83</f>
        <v>0</v>
      </c>
      <c r="G79" s="185" t="str">
        <f xml:space="preserve"> InpS!G83</f>
        <v>£m</v>
      </c>
    </row>
    <row r="80" spans="1:7" s="110" customFormat="1" hidden="1" outlineLevel="3">
      <c r="A80" s="108"/>
      <c r="B80" s="108"/>
      <c r="C80" s="109"/>
      <c r="D80" s="120"/>
      <c r="E80" s="110" t="str">
        <f xml:space="preserve"> InpS!E84</f>
        <v>2020-25 RCV - Closing RCV at 31 March 2025 in 2017-18 FYA prices (from PR19 FD as updated by the CMA redetermination and IDoKs) - Other adjustment RCV (WWN)</v>
      </c>
      <c r="F80" s="184">
        <f xml:space="preserve"> InpS!F84</f>
        <v>0</v>
      </c>
      <c r="G80" s="185" t="str">
        <f xml:space="preserve"> InpS!G84</f>
        <v>£m</v>
      </c>
    </row>
    <row r="81" spans="1:7" s="110" customFormat="1" hidden="1" outlineLevel="3">
      <c r="A81" s="108"/>
      <c r="B81" s="108"/>
      <c r="C81" s="109"/>
      <c r="D81" s="120"/>
      <c r="E81" s="110" t="str">
        <f xml:space="preserve"> InpS!E85</f>
        <v>2020-25 RCV - Closing RCV at 31 March 2025 in 2017-18 FYA prices (from PR19 FD as updated by the CMA redetermination and IDoKs) - Other adjustment RCV (BR)</v>
      </c>
      <c r="F81" s="184">
        <f xml:space="preserve"> InpS!F85</f>
        <v>0</v>
      </c>
      <c r="G81" s="185" t="str">
        <f xml:space="preserve"> InpS!G85</f>
        <v>£m</v>
      </c>
    </row>
    <row r="82" spans="1:7" s="110" customFormat="1" hidden="1" outlineLevel="3">
      <c r="A82" s="108"/>
      <c r="B82" s="108"/>
      <c r="C82" s="109"/>
      <c r="D82" s="120"/>
      <c r="E82" s="110" t="str">
        <f xml:space="preserve"> InpS!E86</f>
        <v>2020-25 RCV - Closing RCV at 31 March 2025 in 2017-18 FYA prices (from PR19 FD as updated by the CMA redetermination and IDoKs) - Other adjustment RCV (ADDN1)</v>
      </c>
      <c r="F82" s="184">
        <f xml:space="preserve"> InpS!F86</f>
        <v>0</v>
      </c>
      <c r="G82" s="185" t="str">
        <f xml:space="preserve"> InpS!G86</f>
        <v>£m</v>
      </c>
    </row>
    <row r="83" spans="1:7" s="110" customFormat="1" hidden="1" outlineLevel="3">
      <c r="A83" s="108"/>
      <c r="B83" s="108"/>
      <c r="C83" s="109"/>
      <c r="D83" s="120"/>
      <c r="E83" s="110" t="str">
        <f xml:space="preserve"> InpS!E87</f>
        <v>2020-25 RCV - Closing RCV at 31 March 2025 in 2017-18 FYA prices (from PR19 FD as updated by the CMA redetermination and IDoKs) - Other adjustment RCV (ADDN2)</v>
      </c>
      <c r="F83" s="184" t="str">
        <f xml:space="preserve"> InpS!F87</f>
        <v>n/a</v>
      </c>
      <c r="G83" s="185">
        <f xml:space="preserve"> InpS!G87</f>
        <v>0</v>
      </c>
    </row>
    <row r="84" spans="1:7" hidden="1" outlineLevel="2">
      <c r="F84" s="125"/>
      <c r="G84" s="197"/>
    </row>
    <row r="85" spans="1:7" hidden="1" outlineLevel="2">
      <c r="B85" s="10" t="s">
        <v>783</v>
      </c>
      <c r="F85" s="125"/>
      <c r="G85" s="197"/>
    </row>
    <row r="86" spans="1:7" hidden="1" outlineLevel="3">
      <c r="F86" s="125"/>
      <c r="G86" s="197"/>
    </row>
    <row r="87" spans="1:7" s="110" customFormat="1" hidden="1" outlineLevel="3">
      <c r="A87" s="108"/>
      <c r="B87" s="108"/>
      <c r="C87" s="109"/>
      <c r="D87" s="120"/>
      <c r="E87" s="110" t="str">
        <f xml:space="preserve"> InpS!E91</f>
        <v>PR14 BYR ODI RCV adjustment in 2017-18 FYA (CPIH deflated) prices (WR)</v>
      </c>
      <c r="F87" s="184">
        <f ca="1" xml:space="preserve"> InpS!F91</f>
        <v>0</v>
      </c>
      <c r="G87" s="185" t="str">
        <f xml:space="preserve"> InpS!G91</f>
        <v>£m</v>
      </c>
    </row>
    <row r="88" spans="1:7" s="110" customFormat="1" hidden="1" outlineLevel="3">
      <c r="A88" s="108"/>
      <c r="B88" s="108"/>
      <c r="C88" s="109"/>
      <c r="D88" s="120"/>
      <c r="E88" s="110" t="str">
        <f xml:space="preserve"> InpS!E92</f>
        <v>PR14 BYR ODI RCV adjustment in 2017-18 FYA (CPIH deflated) prices (WN)</v>
      </c>
      <c r="F88" s="184">
        <f ca="1" xml:space="preserve"> InpS!F92</f>
        <v>0</v>
      </c>
      <c r="G88" s="185" t="str">
        <f xml:space="preserve"> InpS!G92</f>
        <v>£m</v>
      </c>
    </row>
    <row r="89" spans="1:7" s="110" customFormat="1" hidden="1" outlineLevel="3">
      <c r="A89" s="108"/>
      <c r="B89" s="108"/>
      <c r="C89" s="109"/>
      <c r="D89" s="120"/>
      <c r="E89" s="110" t="str">
        <f xml:space="preserve"> InpS!E93</f>
        <v>PR14 BYR ODI RCV adjustment in 2017-18 FYA (CPIH deflated) prices (WWN)</v>
      </c>
      <c r="F89" s="184">
        <f ca="1" xml:space="preserve"> InpS!F93</f>
        <v>0</v>
      </c>
      <c r="G89" s="185" t="str">
        <f xml:space="preserve"> InpS!G93</f>
        <v>£m</v>
      </c>
    </row>
    <row r="90" spans="1:7" s="110" customFormat="1" hidden="1" outlineLevel="3">
      <c r="A90" s="108"/>
      <c r="B90" s="108"/>
      <c r="C90" s="109"/>
      <c r="D90" s="120"/>
      <c r="E90" s="110" t="str">
        <f xml:space="preserve"> InpS!E94</f>
        <v>PR14 BYR ODI RCV adjustment in 2017-18 FYA (CPIH deflated) prices (BR)</v>
      </c>
      <c r="F90" s="184" t="str">
        <f xml:space="preserve"> InpS!F94</f>
        <v>n/a</v>
      </c>
      <c r="G90" s="185">
        <f xml:space="preserve"> InpS!G94</f>
        <v>0</v>
      </c>
    </row>
    <row r="91" spans="1:7" s="110" customFormat="1" hidden="1" outlineLevel="3">
      <c r="A91" s="108"/>
      <c r="B91" s="108"/>
      <c r="C91" s="109"/>
      <c r="D91" s="120"/>
      <c r="E91" s="110" t="str">
        <f xml:space="preserve"> InpS!E95</f>
        <v>PR14 BYR ODI RCV adjustment in 2017-18 FYA (CPIH deflated) prices (ADDN1)</v>
      </c>
      <c r="F91" s="184">
        <f ca="1" xml:space="preserve"> InpS!F95</f>
        <v>0</v>
      </c>
      <c r="G91" s="185" t="str">
        <f xml:space="preserve"> InpS!G95</f>
        <v>£m</v>
      </c>
    </row>
    <row r="92" spans="1:7" s="110" customFormat="1" hidden="1" outlineLevel="3">
      <c r="A92" s="108"/>
      <c r="B92" s="108"/>
      <c r="C92" s="109"/>
      <c r="D92" s="120"/>
      <c r="E92" s="110" t="str">
        <f xml:space="preserve"> InpS!E96</f>
        <v>PR14 BYR ODI RCV adjustment in 2017-18 FYA (CPIH deflated) prices (ADDN2)</v>
      </c>
      <c r="F92" s="184" t="str">
        <f xml:space="preserve"> InpS!F96</f>
        <v>n/a</v>
      </c>
      <c r="G92" s="185">
        <f xml:space="preserve"> InpS!G96</f>
        <v>0</v>
      </c>
    </row>
    <row r="93" spans="1:7" s="110" customFormat="1" hidden="1" outlineLevel="3">
      <c r="A93" s="108"/>
      <c r="B93" s="108"/>
      <c r="C93" s="109"/>
      <c r="D93" s="120"/>
      <c r="F93" s="184"/>
      <c r="G93" s="185"/>
    </row>
    <row r="94" spans="1:7" s="110" customFormat="1" hidden="1" outlineLevel="3">
      <c r="A94" s="108"/>
      <c r="B94" s="108"/>
      <c r="C94" s="109"/>
      <c r="D94" s="120"/>
      <c r="E94" s="110" t="str">
        <f xml:space="preserve"> InpS!E98</f>
        <v>PR14 BYR Totex menu RCV adjustment in 2017-18 FYA (CPIH deflated) prices (WR)</v>
      </c>
      <c r="F94" s="184" t="str">
        <f xml:space="preserve"> InpS!F98</f>
        <v>n/a</v>
      </c>
      <c r="G94" s="185">
        <f xml:space="preserve"> InpS!G98</f>
        <v>0</v>
      </c>
    </row>
    <row r="95" spans="1:7" s="110" customFormat="1" hidden="1" outlineLevel="3">
      <c r="A95" s="108"/>
      <c r="B95" s="108"/>
      <c r="C95" s="109"/>
      <c r="D95" s="120"/>
      <c r="E95" s="110" t="str">
        <f xml:space="preserve"> InpS!E99</f>
        <v>PR14 BYR Totex menu RCV adjustment in 2017-18 FYA (CPIH deflated) prices (WN)</v>
      </c>
      <c r="F95" s="184">
        <f ca="1" xml:space="preserve"> InpS!F99</f>
        <v>21.892693535909899</v>
      </c>
      <c r="G95" s="185" t="str">
        <f xml:space="preserve"> InpS!G99</f>
        <v>£m</v>
      </c>
    </row>
    <row r="96" spans="1:7" s="110" customFormat="1" hidden="1" outlineLevel="3">
      <c r="A96" s="108"/>
      <c r="B96" s="108"/>
      <c r="C96" s="109"/>
      <c r="D96" s="120"/>
      <c r="E96" s="110" t="str">
        <f xml:space="preserve"> InpS!E100</f>
        <v>PR14 BYR Totex menu RCV adjustment in 2017-18 FYA (CPIH deflated) prices (WWN)</v>
      </c>
      <c r="F96" s="184">
        <f ca="1" xml:space="preserve"> InpS!F100</f>
        <v>-7.3308359499534097</v>
      </c>
      <c r="G96" s="185" t="str">
        <f xml:space="preserve"> InpS!G100</f>
        <v>£m</v>
      </c>
    </row>
    <row r="97" spans="1:7" s="110" customFormat="1" hidden="1" outlineLevel="3">
      <c r="A97" s="108"/>
      <c r="B97" s="108"/>
      <c r="C97" s="109"/>
      <c r="D97" s="120"/>
      <c r="E97" s="110" t="str">
        <f xml:space="preserve"> InpS!E101</f>
        <v>PR14 BYR Totex menu RCV adjustment in 2017-18 FYA (CPIH deflated) prices (BR)</v>
      </c>
      <c r="F97" s="184" t="str">
        <f xml:space="preserve"> InpS!F101</f>
        <v>n/a</v>
      </c>
      <c r="G97" s="185">
        <f xml:space="preserve"> InpS!G101</f>
        <v>0</v>
      </c>
    </row>
    <row r="98" spans="1:7" s="110" customFormat="1" hidden="1" outlineLevel="3">
      <c r="A98" s="108"/>
      <c r="B98" s="108"/>
      <c r="C98" s="109"/>
      <c r="D98" s="120"/>
      <c r="E98" s="110" t="str">
        <f xml:space="preserve"> InpS!E102</f>
        <v>PR14 BYR Totex menu RCV adjustment in 2017-18 FYA (CPIH deflated) prices (ADDN1)</v>
      </c>
      <c r="F98" s="184">
        <f ca="1" xml:space="preserve"> InpS!F102</f>
        <v>0</v>
      </c>
      <c r="G98" s="185" t="str">
        <f xml:space="preserve"> InpS!G102</f>
        <v>£m</v>
      </c>
    </row>
    <row r="99" spans="1:7" s="110" customFormat="1" hidden="1" outlineLevel="3">
      <c r="A99" s="108"/>
      <c r="B99" s="108"/>
      <c r="C99" s="109"/>
      <c r="D99" s="120"/>
      <c r="E99" s="110" t="str">
        <f xml:space="preserve"> InpS!E103</f>
        <v>PR14 BYR Totex menu RCV adjustment in 2017-18 FYA (CPIH deflated) prices (ADDN2)</v>
      </c>
      <c r="F99" s="184" t="str">
        <f xml:space="preserve"> InpS!F103</f>
        <v>n/a</v>
      </c>
      <c r="G99" s="185">
        <f xml:space="preserve"> InpS!G103</f>
        <v>0</v>
      </c>
    </row>
    <row r="100" spans="1:7" s="110" customFormat="1" hidden="1" outlineLevel="3">
      <c r="A100" s="108"/>
      <c r="B100" s="108"/>
      <c r="C100" s="109"/>
      <c r="D100" s="120"/>
      <c r="F100" s="184"/>
      <c r="G100" s="185"/>
    </row>
    <row r="101" spans="1:7" s="110" customFormat="1" hidden="1" outlineLevel="3">
      <c r="A101" s="108"/>
      <c r="B101" s="108"/>
      <c r="C101" s="109"/>
      <c r="D101" s="120"/>
      <c r="E101" s="110" t="str">
        <f xml:space="preserve"> InpS!E105</f>
        <v>PR14 BYR Land sales RCV adjustment in 2017-18 FYA (CPIH deflated) prices (WR)</v>
      </c>
      <c r="F101" s="184">
        <f ca="1" xml:space="preserve"> InpS!F105</f>
        <v>0</v>
      </c>
      <c r="G101" s="185" t="str">
        <f xml:space="preserve"> InpS!G105</f>
        <v>£m</v>
      </c>
    </row>
    <row r="102" spans="1:7" s="110" customFormat="1" hidden="1" outlineLevel="3">
      <c r="A102" s="108"/>
      <c r="B102" s="108"/>
      <c r="C102" s="109"/>
      <c r="D102" s="120"/>
      <c r="E102" s="110" t="str">
        <f xml:space="preserve"> InpS!E106</f>
        <v>PR14 BYR Land sales RCV adjustment in 2017-18 FYA (CPIH deflated) prices (WN)</v>
      </c>
      <c r="F102" s="184">
        <f ca="1" xml:space="preserve"> InpS!F106</f>
        <v>-0.65427643188488704</v>
      </c>
      <c r="G102" s="185" t="str">
        <f xml:space="preserve"> InpS!G106</f>
        <v>£m</v>
      </c>
    </row>
    <row r="103" spans="1:7" s="110" customFormat="1" hidden="1" outlineLevel="3">
      <c r="A103" s="108"/>
      <c r="B103" s="108"/>
      <c r="C103" s="109"/>
      <c r="D103" s="120"/>
      <c r="E103" s="110" t="str">
        <f xml:space="preserve"> InpS!E107</f>
        <v>PR14 BYR Land sales RCV adjustment in 2017-18 FYA (CPIH deflated) prices (WWN)</v>
      </c>
      <c r="F103" s="184">
        <f ca="1" xml:space="preserve"> InpS!F107</f>
        <v>0.24516941377594501</v>
      </c>
      <c r="G103" s="185" t="str">
        <f xml:space="preserve"> InpS!G107</f>
        <v>£m</v>
      </c>
    </row>
    <row r="104" spans="1:7" s="110" customFormat="1" hidden="1" outlineLevel="3">
      <c r="A104" s="108"/>
      <c r="B104" s="108"/>
      <c r="C104" s="109"/>
      <c r="D104" s="120"/>
      <c r="E104" s="110" t="str">
        <f xml:space="preserve"> InpS!E108</f>
        <v>PR14 BYR Land sales RCV adjustment in 2017-18 FYA (CPIH deflated) prices (BR)</v>
      </c>
      <c r="F104" s="184" t="str">
        <f xml:space="preserve"> InpS!F108</f>
        <v>n/a</v>
      </c>
      <c r="G104" s="185">
        <f xml:space="preserve"> InpS!G108</f>
        <v>0</v>
      </c>
    </row>
    <row r="105" spans="1:7" s="110" customFormat="1" hidden="1" outlineLevel="3">
      <c r="A105" s="108"/>
      <c r="B105" s="108"/>
      <c r="C105" s="109"/>
      <c r="D105" s="120"/>
      <c r="E105" s="110" t="str">
        <f xml:space="preserve"> InpS!E109</f>
        <v>PR14 BYR Land sales RCV adjustment in 2017-18 FYA (CPIH deflated) prices (ADDN1)</v>
      </c>
      <c r="F105" s="184">
        <f ca="1" xml:space="preserve"> InpS!F109</f>
        <v>0</v>
      </c>
      <c r="G105" s="185" t="str">
        <f xml:space="preserve"> InpS!G109</f>
        <v>£m</v>
      </c>
    </row>
    <row r="106" spans="1:7" s="110" customFormat="1" hidden="1" outlineLevel="3">
      <c r="A106" s="108"/>
      <c r="B106" s="108"/>
      <c r="C106" s="109"/>
      <c r="D106" s="120"/>
      <c r="E106" s="110" t="str">
        <f xml:space="preserve"> InpS!E110</f>
        <v>PR14 BYR Land sales RCV adjustment in 2017-18 FYA (CPIH deflated) prices (ADDN2)</v>
      </c>
      <c r="F106" s="184" t="str">
        <f xml:space="preserve"> InpS!F110</f>
        <v>n/a</v>
      </c>
      <c r="G106" s="185">
        <f xml:space="preserve"> InpS!G110</f>
        <v>0</v>
      </c>
    </row>
    <row r="107" spans="1:7" s="110" customFormat="1" hidden="1" outlineLevel="3">
      <c r="A107" s="108"/>
      <c r="B107" s="108"/>
      <c r="C107" s="109"/>
      <c r="D107" s="120"/>
      <c r="F107" s="184"/>
      <c r="G107" s="185"/>
    </row>
    <row r="108" spans="1:7" s="110" customFormat="1" hidden="1" outlineLevel="3">
      <c r="A108" s="108"/>
      <c r="B108" s="108"/>
      <c r="C108" s="109"/>
      <c r="D108" s="120"/>
      <c r="E108" s="110" t="str">
        <f xml:space="preserve"> InpS!E112</f>
        <v>PR14 BYR RPI-CPIH wedge RCV adjustment in 2017-18 FYA (CPIH deflated) prices (WR)</v>
      </c>
      <c r="F108" s="184">
        <f ca="1" xml:space="preserve"> InpS!F112</f>
        <v>-0.96303006238396105</v>
      </c>
      <c r="G108" s="185" t="str">
        <f xml:space="preserve"> InpS!G112</f>
        <v>£m</v>
      </c>
    </row>
    <row r="109" spans="1:7" s="110" customFormat="1" hidden="1" outlineLevel="3">
      <c r="A109" s="108"/>
      <c r="B109" s="108"/>
      <c r="C109" s="109"/>
      <c r="D109" s="120"/>
      <c r="E109" s="110" t="str">
        <f xml:space="preserve"> InpS!E113</f>
        <v>PR14 BYR RPI-CPIH wedge RCV adjustment in 2017-18 FYA (CPIH deflated) prices (WN)</v>
      </c>
      <c r="F109" s="184">
        <f ca="1" xml:space="preserve"> InpS!F113</f>
        <v>-10.4954247856307</v>
      </c>
      <c r="G109" s="185" t="str">
        <f xml:space="preserve"> InpS!G113</f>
        <v>£m</v>
      </c>
    </row>
    <row r="110" spans="1:7" s="110" customFormat="1" hidden="1" outlineLevel="3">
      <c r="A110" s="108"/>
      <c r="B110" s="108"/>
      <c r="C110" s="109"/>
      <c r="D110" s="120"/>
      <c r="E110" s="110" t="str">
        <f xml:space="preserve"> InpS!E114</f>
        <v>PR14 BYR RPI-CPIH wedge RCV adjustment in 2017-18 FYA (CPIH deflated) prices (WWN)</v>
      </c>
      <c r="F110" s="184">
        <f ca="1" xml:space="preserve"> InpS!F114</f>
        <v>-10.09703751686</v>
      </c>
      <c r="G110" s="185" t="str">
        <f xml:space="preserve"> InpS!G114</f>
        <v>£m</v>
      </c>
    </row>
    <row r="111" spans="1:7" s="110" customFormat="1" hidden="1" outlineLevel="3">
      <c r="A111" s="108"/>
      <c r="B111" s="108"/>
      <c r="C111" s="109"/>
      <c r="D111" s="120"/>
      <c r="E111" s="110" t="str">
        <f xml:space="preserve"> InpS!E115</f>
        <v>PR14 BYR RPI-CPIH wedge RCV adjustment in 2017-18 FYA (CPIH deflated) prices (BR)</v>
      </c>
      <c r="F111" s="184">
        <f ca="1" xml:space="preserve"> InpS!F115</f>
        <v>-1.2764989197029899</v>
      </c>
      <c r="G111" s="185" t="str">
        <f xml:space="preserve"> InpS!G115</f>
        <v>£m</v>
      </c>
    </row>
    <row r="112" spans="1:7" s="110" customFormat="1" hidden="1" outlineLevel="3">
      <c r="A112" s="108"/>
      <c r="B112" s="108"/>
      <c r="C112" s="109"/>
      <c r="D112" s="120"/>
      <c r="E112" s="110" t="str">
        <f xml:space="preserve"> InpS!E116</f>
        <v>PR14 BYR RPI-CPIH wedge RCV adjustment in 2017-18 FYA (CPIH deflated) prices (ADDN1)</v>
      </c>
      <c r="F112" s="184">
        <f ca="1" xml:space="preserve"> InpS!F116</f>
        <v>0</v>
      </c>
      <c r="G112" s="185" t="str">
        <f xml:space="preserve"> InpS!G116</f>
        <v>£m</v>
      </c>
    </row>
    <row r="113" spans="1:7" s="110" customFormat="1" hidden="1" outlineLevel="3">
      <c r="A113" s="108"/>
      <c r="B113" s="108"/>
      <c r="C113" s="109"/>
      <c r="D113" s="120"/>
      <c r="E113" s="110" t="str">
        <f xml:space="preserve"> InpS!E117</f>
        <v>PR14 BYR RPI-CPIH wedge RCV adjustment in 2017-18 FYA (CPIH deflated) prices (ADDN2)</v>
      </c>
      <c r="F113" s="184" t="str">
        <f xml:space="preserve"> InpS!F117</f>
        <v>n/a</v>
      </c>
      <c r="G113" s="185">
        <f xml:space="preserve"> InpS!G117</f>
        <v>0</v>
      </c>
    </row>
    <row r="114" spans="1:7" s="110" customFormat="1" hidden="1" outlineLevel="3">
      <c r="A114" s="108"/>
      <c r="B114" s="108"/>
      <c r="C114" s="109"/>
      <c r="D114" s="120"/>
      <c r="F114" s="184"/>
      <c r="G114" s="185"/>
    </row>
    <row r="115" spans="1:7" s="110" customFormat="1" hidden="1" outlineLevel="3">
      <c r="A115" s="108"/>
      <c r="B115" s="108"/>
      <c r="C115" s="109"/>
      <c r="D115" s="120"/>
      <c r="E115" s="110" t="str">
        <f xml:space="preserve"> InpS!E119</f>
        <v>PR14 BYR Other RCV adjustment in 2017-18 FYA (CPIH deflated) prices (WR)</v>
      </c>
      <c r="F115" s="184" t="str">
        <f xml:space="preserve"> InpS!F119</f>
        <v>n/a</v>
      </c>
      <c r="G115" s="185">
        <f xml:space="preserve"> InpS!G119</f>
        <v>0</v>
      </c>
    </row>
    <row r="116" spans="1:7" s="110" customFormat="1" hidden="1" outlineLevel="3">
      <c r="A116" s="108"/>
      <c r="B116" s="108"/>
      <c r="C116" s="109"/>
      <c r="D116" s="120"/>
      <c r="E116" s="110" t="str">
        <f xml:space="preserve"> InpS!E120</f>
        <v>PR14 BYR Other RCV adjustment in 2017-18 FYA (CPIH deflated) prices (WN)</v>
      </c>
      <c r="F116" s="184">
        <f ca="1" xml:space="preserve"> InpS!F120</f>
        <v>0</v>
      </c>
      <c r="G116" s="185" t="str">
        <f xml:space="preserve"> InpS!G120</f>
        <v>£m</v>
      </c>
    </row>
    <row r="117" spans="1:7" s="110" customFormat="1" hidden="1" outlineLevel="3">
      <c r="A117" s="108"/>
      <c r="B117" s="108"/>
      <c r="C117" s="109"/>
      <c r="D117" s="120"/>
      <c r="E117" s="110" t="str">
        <f xml:space="preserve"> InpS!E121</f>
        <v>PR14 BYR Other RCV adjustment in 2017-18 FYA (CPIH deflated) prices (WWN)</v>
      </c>
      <c r="F117" s="184">
        <f ca="1" xml:space="preserve"> InpS!F121</f>
        <v>0</v>
      </c>
      <c r="G117" s="185" t="str">
        <f xml:space="preserve"> InpS!G121</f>
        <v>£m</v>
      </c>
    </row>
    <row r="118" spans="1:7" s="110" customFormat="1" hidden="1" outlineLevel="3">
      <c r="A118" s="108"/>
      <c r="B118" s="108"/>
      <c r="C118" s="109"/>
      <c r="D118" s="120"/>
      <c r="E118" s="110" t="str">
        <f xml:space="preserve"> InpS!E122</f>
        <v>PR14 BYR Other RCV adjustment in 2017-18 FYA (CPIH deflated) prices (BR)</v>
      </c>
      <c r="F118" s="184" t="str">
        <f xml:space="preserve"> InpS!F122</f>
        <v>n/a</v>
      </c>
      <c r="G118" s="185">
        <f xml:space="preserve"> InpS!G122</f>
        <v>0</v>
      </c>
    </row>
    <row r="119" spans="1:7" s="110" customFormat="1" hidden="1" outlineLevel="3">
      <c r="A119" s="108"/>
      <c r="B119" s="108"/>
      <c r="C119" s="109"/>
      <c r="D119" s="120"/>
      <c r="E119" s="110" t="str">
        <f xml:space="preserve"> InpS!E123</f>
        <v>PR14 BYR Other RCV adjustment in 2017-18 FYA (CPIH deflated) prices (ADDN1)</v>
      </c>
      <c r="F119" s="184">
        <f ca="1" xml:space="preserve"> InpS!F123</f>
        <v>0</v>
      </c>
      <c r="G119" s="185" t="str">
        <f xml:space="preserve"> InpS!G123</f>
        <v>£m</v>
      </c>
    </row>
    <row r="120" spans="1:7" s="110" customFormat="1" hidden="1" outlineLevel="3">
      <c r="A120" s="108"/>
      <c r="B120" s="108"/>
      <c r="C120" s="109"/>
      <c r="D120" s="120"/>
      <c r="E120" s="110" t="str">
        <f xml:space="preserve"> InpS!E124</f>
        <v>PR14 BYR Other RCV adjustment in 2017-18 FYA (CPIH deflated) prices (ADDN2)</v>
      </c>
      <c r="F120" s="184" t="str">
        <f xml:space="preserve"> InpS!F124</f>
        <v>n/a</v>
      </c>
      <c r="G120" s="185">
        <f xml:space="preserve"> InpS!G124</f>
        <v>0</v>
      </c>
    </row>
    <row r="121" spans="1:7" s="110" customFormat="1" hidden="1" outlineLevel="3">
      <c r="A121" s="108"/>
      <c r="B121" s="108"/>
      <c r="C121" s="109"/>
      <c r="D121" s="120"/>
      <c r="F121" s="184"/>
      <c r="G121" s="185"/>
    </row>
    <row r="122" spans="1:7" s="110" customFormat="1" hidden="1" outlineLevel="3">
      <c r="A122" s="108"/>
      <c r="B122" s="108"/>
      <c r="C122" s="109"/>
      <c r="D122" s="120"/>
      <c r="E122" s="110" t="str">
        <f xml:space="preserve"> InpS!E126</f>
        <v>PR14 IFRS16 RCV adjustment in 2017-18 FYA (CPIH deflated) prices (WR)</v>
      </c>
      <c r="F122" s="184">
        <f ca="1" xml:space="preserve"> InpS!F126</f>
        <v>0</v>
      </c>
      <c r="G122" s="185" t="str">
        <f xml:space="preserve"> InpS!G126</f>
        <v>£m</v>
      </c>
    </row>
    <row r="123" spans="1:7" s="110" customFormat="1" hidden="1" outlineLevel="3">
      <c r="A123" s="108"/>
      <c r="B123" s="108"/>
      <c r="C123" s="109"/>
      <c r="D123" s="120"/>
      <c r="E123" s="110" t="str">
        <f xml:space="preserve"> InpS!E127</f>
        <v>PR14 IFRS16 RCV adjustment in 2017-18 FYA (CPIH deflated) prices (WN)</v>
      </c>
      <c r="F123" s="184">
        <f ca="1" xml:space="preserve"> InpS!F127</f>
        <v>0</v>
      </c>
      <c r="G123" s="185" t="str">
        <f xml:space="preserve"> InpS!G127</f>
        <v>£m</v>
      </c>
    </row>
    <row r="124" spans="1:7" s="110" customFormat="1" hidden="1" outlineLevel="3">
      <c r="A124" s="108"/>
      <c r="B124" s="108"/>
      <c r="C124" s="109"/>
      <c r="D124" s="120"/>
      <c r="E124" s="110" t="str">
        <f xml:space="preserve"> InpS!E128</f>
        <v>PR14 IFRS16 RCV adjustment in 2017-18 FYA (CPIH deflated) prices (WWN)</v>
      </c>
      <c r="F124" s="184">
        <f ca="1" xml:space="preserve"> InpS!F128</f>
        <v>0</v>
      </c>
      <c r="G124" s="185" t="str">
        <f xml:space="preserve"> InpS!G128</f>
        <v>£m</v>
      </c>
    </row>
    <row r="125" spans="1:7" s="110" customFormat="1" hidden="1" outlineLevel="3">
      <c r="A125" s="108"/>
      <c r="B125" s="108"/>
      <c r="C125" s="109"/>
      <c r="D125" s="120"/>
      <c r="E125" s="110" t="str">
        <f xml:space="preserve"> InpS!E129</f>
        <v>PR14 IFRS16 RCV adjustment in 2017-18 FYA (CPIH deflated) prices (BR)</v>
      </c>
      <c r="F125" s="184">
        <f ca="1" xml:space="preserve"> InpS!F129</f>
        <v>0</v>
      </c>
      <c r="G125" s="185" t="str">
        <f xml:space="preserve"> InpS!G129</f>
        <v>£m</v>
      </c>
    </row>
    <row r="126" spans="1:7" s="110" customFormat="1" hidden="1" outlineLevel="3">
      <c r="A126" s="108"/>
      <c r="B126" s="108"/>
      <c r="C126" s="109"/>
      <c r="D126" s="120"/>
      <c r="E126" s="110" t="str">
        <f xml:space="preserve"> InpS!E130</f>
        <v>PR14 IFRS16 RCV adjustment in 2017-18 FYA (CPIH deflated) prices (ADDN1)</v>
      </c>
      <c r="F126" s="184">
        <f ca="1" xml:space="preserve"> InpS!F130</f>
        <v>0</v>
      </c>
      <c r="G126" s="185" t="str">
        <f xml:space="preserve"> InpS!G130</f>
        <v>£m</v>
      </c>
    </row>
    <row r="127" spans="1:7" s="110" customFormat="1" hidden="1" outlineLevel="3">
      <c r="A127" s="108"/>
      <c r="B127" s="108"/>
      <c r="C127" s="109"/>
      <c r="D127" s="120"/>
      <c r="E127" s="110" t="str">
        <f xml:space="preserve"> InpS!E131</f>
        <v>PR14 IFRS16 RCV adjustment in 2017-18 FYA (CPIH deflated) prices (ADDN2)</v>
      </c>
      <c r="F127" s="184" t="str">
        <f xml:space="preserve"> InpS!F131</f>
        <v>n/a</v>
      </c>
      <c r="G127" s="185">
        <f xml:space="preserve"> InpS!G131</f>
        <v>0</v>
      </c>
    </row>
    <row r="128" spans="1:7" hidden="1" outlineLevel="2">
      <c r="F128" s="186"/>
      <c r="G128" s="197"/>
    </row>
    <row r="129" spans="1:7" hidden="1" outlineLevel="2">
      <c r="B129" s="10" t="s">
        <v>826</v>
      </c>
      <c r="F129" s="186"/>
      <c r="G129" s="197"/>
    </row>
    <row r="130" spans="1:7" hidden="1" outlineLevel="3">
      <c r="F130" s="186"/>
      <c r="G130" s="197"/>
    </row>
    <row r="131" spans="1:7" s="110" customFormat="1" hidden="1" outlineLevel="3">
      <c r="A131" s="108"/>
      <c r="B131" s="108"/>
      <c r="C131" s="109"/>
      <c r="D131" s="120"/>
      <c r="E131" s="110" t="str">
        <f xml:space="preserve"> InpS!E135</f>
        <v>PR19 ODI RCV adjustment in 2017-18 FYA (CPIH deflated) prices (WR)</v>
      </c>
      <c r="F131" s="184">
        <f ca="1" xml:space="preserve"> InpS!F135</f>
        <v>0</v>
      </c>
      <c r="G131" s="185" t="str">
        <f xml:space="preserve"> InpS!G135</f>
        <v>£m</v>
      </c>
    </row>
    <row r="132" spans="1:7" s="110" customFormat="1" hidden="1" outlineLevel="3">
      <c r="A132" s="108"/>
      <c r="B132" s="108"/>
      <c r="C132" s="109"/>
      <c r="D132" s="120"/>
      <c r="E132" s="110" t="str">
        <f xml:space="preserve"> InpS!E136</f>
        <v>PR19 ODI RCV adjustment in 2017-18 FYA (CPIH deflated) prices (WN)</v>
      </c>
      <c r="F132" s="184">
        <f ca="1" xml:space="preserve"> InpS!F136</f>
        <v>0</v>
      </c>
      <c r="G132" s="185" t="str">
        <f xml:space="preserve"> InpS!G136</f>
        <v>£m</v>
      </c>
    </row>
    <row r="133" spans="1:7" s="110" customFormat="1" hidden="1" outlineLevel="3">
      <c r="A133" s="108"/>
      <c r="B133" s="108"/>
      <c r="C133" s="109"/>
      <c r="D133" s="120"/>
      <c r="E133" s="110" t="str">
        <f xml:space="preserve"> InpS!E137</f>
        <v>PR19 ODI RCV adjustment in 2017-18 FYA (CPIH deflated) prices (WWN)</v>
      </c>
      <c r="F133" s="184">
        <f ca="1" xml:space="preserve"> InpS!F137</f>
        <v>0</v>
      </c>
      <c r="G133" s="185" t="str">
        <f xml:space="preserve"> InpS!G137</f>
        <v>£m</v>
      </c>
    </row>
    <row r="134" spans="1:7" s="110" customFormat="1" hidden="1" outlineLevel="3">
      <c r="A134" s="108"/>
      <c r="B134" s="108"/>
      <c r="C134" s="109"/>
      <c r="D134" s="120"/>
      <c r="E134" s="110" t="str">
        <f xml:space="preserve"> InpS!E138</f>
        <v>PR19 ODI RCV adjustment in 2017-18 FYA (CPIH deflated) prices (BR)</v>
      </c>
      <c r="F134" s="184">
        <f ca="1" xml:space="preserve"> InpS!F138</f>
        <v>0</v>
      </c>
      <c r="G134" s="185" t="str">
        <f xml:space="preserve"> InpS!G138</f>
        <v>£m</v>
      </c>
    </row>
    <row r="135" spans="1:7" s="110" customFormat="1" hidden="1" outlineLevel="3">
      <c r="A135" s="108"/>
      <c r="B135" s="108"/>
      <c r="C135" s="109"/>
      <c r="D135" s="120"/>
      <c r="E135" s="110" t="str">
        <f xml:space="preserve"> InpS!E139</f>
        <v>PR19 ODI RCV adjustment in 2017-18 FYA (CPIH deflated) prices (ADDN1)</v>
      </c>
      <c r="F135" s="184">
        <f ca="1" xml:space="preserve"> InpS!F139</f>
        <v>0</v>
      </c>
      <c r="G135" s="185" t="str">
        <f xml:space="preserve"> InpS!G139</f>
        <v>£m</v>
      </c>
    </row>
    <row r="136" spans="1:7" s="110" customFormat="1" hidden="1" outlineLevel="3">
      <c r="A136" s="108"/>
      <c r="B136" s="108"/>
      <c r="C136" s="109"/>
      <c r="D136" s="120"/>
      <c r="E136" s="110" t="str">
        <f xml:space="preserve"> InpS!E140</f>
        <v>PR19 ODI RCV adjustment in 2017-18 FYA (CPIH deflated) prices (ADDN2)</v>
      </c>
      <c r="F136" s="184" t="str">
        <f xml:space="preserve"> InpS!F140</f>
        <v>n/a</v>
      </c>
      <c r="G136" s="185">
        <f xml:space="preserve"> InpS!G140</f>
        <v>0</v>
      </c>
    </row>
    <row r="137" spans="1:7" s="110" customFormat="1" hidden="1" outlineLevel="3">
      <c r="A137" s="108"/>
      <c r="B137" s="108"/>
      <c r="C137" s="109"/>
      <c r="D137" s="120"/>
      <c r="F137" s="184"/>
      <c r="G137" s="185"/>
    </row>
    <row r="138" spans="1:7" s="110" customFormat="1" hidden="1" outlineLevel="3">
      <c r="A138" s="108"/>
      <c r="B138" s="108"/>
      <c r="C138" s="109"/>
      <c r="D138" s="120"/>
      <c r="E138" s="110" t="str">
        <f xml:space="preserve"> InpS!E142</f>
        <v>PR19 WINEP / NEP RCV adjustment in 2017-18 FYA (CPIH deflated) prices (WR)</v>
      </c>
      <c r="F138" s="184">
        <f ca="1" xml:space="preserve"> InpS!F142</f>
        <v>0</v>
      </c>
      <c r="G138" s="185" t="str">
        <f xml:space="preserve"> InpS!G142</f>
        <v>£m</v>
      </c>
    </row>
    <row r="139" spans="1:7" s="110" customFormat="1" hidden="1" outlineLevel="3">
      <c r="A139" s="108"/>
      <c r="B139" s="108"/>
      <c r="C139" s="109"/>
      <c r="D139" s="120"/>
      <c r="E139" s="110" t="str">
        <f xml:space="preserve"> InpS!E143</f>
        <v>PR19 WINEP / NEP RCV adjustment in 2017-18 FYA (CPIH deflated) prices (WN)</v>
      </c>
      <c r="F139" s="184">
        <f ca="1" xml:space="preserve"> InpS!F143</f>
        <v>-4.5043950051895978</v>
      </c>
      <c r="G139" s="185" t="str">
        <f xml:space="preserve"> InpS!G143</f>
        <v>£m</v>
      </c>
    </row>
    <row r="140" spans="1:7" s="110" customFormat="1" hidden="1" outlineLevel="3">
      <c r="A140" s="108"/>
      <c r="B140" s="108"/>
      <c r="C140" s="109"/>
      <c r="D140" s="120"/>
      <c r="E140" s="110" t="str">
        <f xml:space="preserve"> InpS!E144</f>
        <v>PR19 WINEP / NEP RCV adjustment in 2017-18 FYA (CPIH deflated) prices (WWN)</v>
      </c>
      <c r="F140" s="184">
        <f ca="1" xml:space="preserve"> InpS!F144</f>
        <v>107.031591116069</v>
      </c>
      <c r="G140" s="185" t="str">
        <f xml:space="preserve"> InpS!G144</f>
        <v>£m</v>
      </c>
    </row>
    <row r="141" spans="1:7" s="110" customFormat="1" hidden="1" outlineLevel="3">
      <c r="A141" s="108"/>
      <c r="B141" s="108"/>
      <c r="C141" s="109"/>
      <c r="D141" s="120"/>
      <c r="E141" s="110" t="str">
        <f xml:space="preserve"> InpS!E145</f>
        <v>PR19 WINEP / NEP RCV adjustment in 2017-18 FYA (CPIH deflated) prices (BR)</v>
      </c>
      <c r="F141" s="184">
        <f ca="1" xml:space="preserve"> InpS!F145</f>
        <v>0</v>
      </c>
      <c r="G141" s="185" t="str">
        <f xml:space="preserve"> InpS!G145</f>
        <v>£m</v>
      </c>
    </row>
    <row r="142" spans="1:7" s="110" customFormat="1" hidden="1" outlineLevel="3">
      <c r="A142" s="108"/>
      <c r="B142" s="108"/>
      <c r="C142" s="109"/>
      <c r="D142" s="120"/>
      <c r="E142" s="110" t="str">
        <f xml:space="preserve"> InpS!E146</f>
        <v>PR19 WINEP / NEP RCV adjustment in 2017-18 FYA (CPIH deflated) prices (ADDN1)</v>
      </c>
      <c r="F142" s="184">
        <f ca="1" xml:space="preserve"> InpS!F146</f>
        <v>0</v>
      </c>
      <c r="G142" s="185" t="str">
        <f xml:space="preserve"> InpS!G146</f>
        <v>£m</v>
      </c>
    </row>
    <row r="143" spans="1:7" s="110" customFormat="1" hidden="1" outlineLevel="3">
      <c r="A143" s="108"/>
      <c r="B143" s="108"/>
      <c r="C143" s="109"/>
      <c r="D143" s="120"/>
      <c r="E143" s="110" t="str">
        <f xml:space="preserve"> InpS!E147</f>
        <v>PR19 WINEP / NEP RCV adjustment in 2017-18 FYA (CPIH deflated) prices (ADDN2)</v>
      </c>
      <c r="F143" s="184" t="str">
        <f xml:space="preserve"> InpS!F147</f>
        <v>n/a</v>
      </c>
      <c r="G143" s="185">
        <f xml:space="preserve"> InpS!G147</f>
        <v>0</v>
      </c>
    </row>
    <row r="144" spans="1:7" s="110" customFormat="1" hidden="1" outlineLevel="3">
      <c r="A144" s="108"/>
      <c r="B144" s="108"/>
      <c r="C144" s="109"/>
      <c r="D144" s="120"/>
      <c r="F144" s="184"/>
      <c r="G144" s="185"/>
    </row>
    <row r="145" spans="1:7" s="110" customFormat="1" hidden="1" outlineLevel="3">
      <c r="A145" s="108"/>
      <c r="B145" s="108"/>
      <c r="C145" s="109"/>
      <c r="D145" s="120"/>
      <c r="E145" s="110" t="str">
        <f xml:space="preserve"> InpS!E149</f>
        <v>PR19 Costs reconciliation RCV adjustment in 2017-18 FYA (CPIH deflated) prices (WR)</v>
      </c>
      <c r="F145" s="184">
        <f ca="1" xml:space="preserve"> InpS!F149</f>
        <v>19.670920736618413</v>
      </c>
      <c r="G145" s="185" t="str">
        <f xml:space="preserve"> InpS!G149</f>
        <v>£m</v>
      </c>
    </row>
    <row r="146" spans="1:7" s="110" customFormat="1" hidden="1" outlineLevel="3">
      <c r="A146" s="108"/>
      <c r="B146" s="108"/>
      <c r="C146" s="109"/>
      <c r="D146" s="120"/>
      <c r="E146" s="110" t="str">
        <f xml:space="preserve"> InpS!E150</f>
        <v>PR19 Costs reconciliation RCV adjustment in 2017-18 FYA (CPIH deflated) prices (WN)</v>
      </c>
      <c r="F146" s="184">
        <f ca="1" xml:space="preserve"> InpS!F150</f>
        <v>131.57265978537896</v>
      </c>
      <c r="G146" s="185" t="str">
        <f xml:space="preserve"> InpS!G150</f>
        <v>£m</v>
      </c>
    </row>
    <row r="147" spans="1:7" s="110" customFormat="1" hidden="1" outlineLevel="3">
      <c r="A147" s="108"/>
      <c r="B147" s="108"/>
      <c r="C147" s="109"/>
      <c r="D147" s="120"/>
      <c r="E147" s="110" t="str">
        <f xml:space="preserve"> InpS!E151</f>
        <v>PR19 Costs reconciliation RCV adjustment in 2017-18 FYA (CPIH deflated) prices (WWN)</v>
      </c>
      <c r="F147" s="184">
        <f ca="1" xml:space="preserve"> InpS!F151</f>
        <v>10.59752310695557</v>
      </c>
      <c r="G147" s="185" t="str">
        <f xml:space="preserve"> InpS!G151</f>
        <v>£m</v>
      </c>
    </row>
    <row r="148" spans="1:7" s="110" customFormat="1" hidden="1" outlineLevel="3">
      <c r="A148" s="108"/>
      <c r="B148" s="108"/>
      <c r="C148" s="109"/>
      <c r="D148" s="120"/>
      <c r="E148" s="110" t="str">
        <f xml:space="preserve"> InpS!E152</f>
        <v>PR19 Costs reconciliation RCV adjustment in 2017-18 FYA (CPIH deflated) prices (BR)</v>
      </c>
      <c r="F148" s="184">
        <f ca="1" xml:space="preserve"> InpS!F152</f>
        <v>-4.4007787488940444</v>
      </c>
      <c r="G148" s="185" t="str">
        <f xml:space="preserve"> InpS!G152</f>
        <v>£m</v>
      </c>
    </row>
    <row r="149" spans="1:7" s="110" customFormat="1" hidden="1" outlineLevel="3">
      <c r="A149" s="108"/>
      <c r="B149" s="108"/>
      <c r="C149" s="109"/>
      <c r="D149" s="120"/>
      <c r="E149" s="110" t="str">
        <f xml:space="preserve"> InpS!E153</f>
        <v>PR19 Costs reconciliation RCV adjustment in 2017-18 FYA (CPIH deflated) prices (ADDN1)</v>
      </c>
      <c r="F149" s="184">
        <f ca="1" xml:space="preserve"> InpS!F153</f>
        <v>0</v>
      </c>
      <c r="G149" s="185" t="str">
        <f xml:space="preserve"> InpS!G153</f>
        <v>£m</v>
      </c>
    </row>
    <row r="150" spans="1:7" s="110" customFormat="1" hidden="1" outlineLevel="3">
      <c r="A150" s="108"/>
      <c r="B150" s="108"/>
      <c r="C150" s="109"/>
      <c r="D150" s="120"/>
      <c r="E150" s="110" t="str">
        <f xml:space="preserve"> InpS!E154</f>
        <v>PR19 Costs reconciliation RCV adjustment in 2017-18 FYA (CPIH deflated) prices (ADDN2)</v>
      </c>
      <c r="F150" s="184" t="str">
        <f xml:space="preserve"> InpS!F154</f>
        <v>n/a</v>
      </c>
      <c r="G150" s="185">
        <f xml:space="preserve"> InpS!G154</f>
        <v>0</v>
      </c>
    </row>
    <row r="151" spans="1:7" s="110" customFormat="1" hidden="1" outlineLevel="3">
      <c r="A151" s="108"/>
      <c r="B151" s="108"/>
      <c r="C151" s="109"/>
      <c r="D151" s="120"/>
      <c r="F151" s="184"/>
      <c r="G151" s="185"/>
    </row>
    <row r="152" spans="1:7" s="110" customFormat="1" hidden="1" outlineLevel="3">
      <c r="A152" s="108"/>
      <c r="B152" s="108"/>
      <c r="C152" s="109"/>
      <c r="D152" s="120"/>
      <c r="E152" s="110" t="str">
        <f xml:space="preserve"> InpS!E156</f>
        <v>PR19 Land sales RCV adjustment in 2017-18 FYA (CPIH deflated) prices (WR)</v>
      </c>
      <c r="F152" s="184">
        <f ca="1" xml:space="preserve"> InpS!F156</f>
        <v>-0.82305046974305163</v>
      </c>
      <c r="G152" s="185" t="str">
        <f xml:space="preserve"> InpS!G156</f>
        <v>£m</v>
      </c>
    </row>
    <row r="153" spans="1:7" s="110" customFormat="1" hidden="1" outlineLevel="3">
      <c r="A153" s="108"/>
      <c r="B153" s="108"/>
      <c r="C153" s="109"/>
      <c r="D153" s="120"/>
      <c r="E153" s="110" t="str">
        <f xml:space="preserve"> InpS!E157</f>
        <v>PR19 Land sales RCV adjustment in 2017-18 FYA (CPIH deflated) prices (WN)</v>
      </c>
      <c r="F153" s="184">
        <f ca="1" xml:space="preserve"> InpS!F157</f>
        <v>-4.1963781100515707</v>
      </c>
      <c r="G153" s="185" t="str">
        <f xml:space="preserve"> InpS!G157</f>
        <v>£m</v>
      </c>
    </row>
    <row r="154" spans="1:7" s="110" customFormat="1" hidden="1" outlineLevel="3">
      <c r="A154" s="108"/>
      <c r="B154" s="108"/>
      <c r="C154" s="109"/>
      <c r="D154" s="120"/>
      <c r="E154" s="110" t="str">
        <f xml:space="preserve"> InpS!E158</f>
        <v>PR19 Land sales RCV adjustment in 2017-18 FYA (CPIH deflated) prices (WWN)</v>
      </c>
      <c r="F154" s="184">
        <f ca="1" xml:space="preserve"> InpS!F158</f>
        <v>-4.9333024074002783</v>
      </c>
      <c r="G154" s="185" t="str">
        <f xml:space="preserve"> InpS!G158</f>
        <v>£m</v>
      </c>
    </row>
    <row r="155" spans="1:7" s="110" customFormat="1" hidden="1" outlineLevel="3">
      <c r="A155" s="108"/>
      <c r="B155" s="108"/>
      <c r="C155" s="109"/>
      <c r="D155" s="120"/>
      <c r="E155" s="110" t="str">
        <f xml:space="preserve"> InpS!E159</f>
        <v>PR19 Land sales RCV adjustment in 2017-18 FYA (CPIH deflated) prices (BR)</v>
      </c>
      <c r="F155" s="184" t="str">
        <f xml:space="preserve"> InpS!F159</f>
        <v>n/a</v>
      </c>
      <c r="G155" s="185">
        <f xml:space="preserve"> InpS!G159</f>
        <v>0</v>
      </c>
    </row>
    <row r="156" spans="1:7" s="110" customFormat="1" hidden="1" outlineLevel="3">
      <c r="A156" s="108"/>
      <c r="B156" s="108"/>
      <c r="C156" s="109"/>
      <c r="D156" s="120"/>
      <c r="E156" s="110" t="str">
        <f xml:space="preserve"> InpS!E160</f>
        <v>PR19 Land sales RCV adjustment in 2017-18 FYA (CPIH deflated) prices (ADDN1)</v>
      </c>
      <c r="F156" s="184">
        <f ca="1" xml:space="preserve"> InpS!F160</f>
        <v>0</v>
      </c>
      <c r="G156" s="185" t="str">
        <f xml:space="preserve"> InpS!G160</f>
        <v>£m</v>
      </c>
    </row>
    <row r="157" spans="1:7" s="110" customFormat="1" hidden="1" outlineLevel="3">
      <c r="A157" s="108"/>
      <c r="B157" s="108"/>
      <c r="C157" s="109"/>
      <c r="D157" s="120"/>
      <c r="E157" s="110" t="str">
        <f xml:space="preserve"> InpS!E161</f>
        <v>PR19 Land sales RCV adjustment in 2017-18 FYA (CPIH deflated) prices (ADDN2)</v>
      </c>
      <c r="F157" s="184" t="str">
        <f xml:space="preserve"> InpS!F161</f>
        <v>n/a</v>
      </c>
      <c r="G157" s="185">
        <f xml:space="preserve"> InpS!G161</f>
        <v>0</v>
      </c>
    </row>
    <row r="158" spans="1:7" s="110" customFormat="1" hidden="1" outlineLevel="3">
      <c r="A158" s="108"/>
      <c r="B158" s="108"/>
      <c r="C158" s="109"/>
      <c r="D158" s="120"/>
      <c r="F158" s="184"/>
      <c r="G158" s="185"/>
    </row>
    <row r="159" spans="1:7" s="110" customFormat="1" hidden="1" outlineLevel="3">
      <c r="A159" s="108"/>
      <c r="B159" s="108"/>
      <c r="C159" s="109"/>
      <c r="D159" s="120"/>
      <c r="E159" s="110" t="str">
        <f xml:space="preserve"> InpS!E163</f>
        <v>PR19 RPI-CPIH wedge RCV adjustment in 2017-18 FYA (CPIH deflated) prices (WR)</v>
      </c>
      <c r="F159" s="184">
        <f ca="1" xml:space="preserve"> InpS!F163</f>
        <v>6.2114428445577801</v>
      </c>
      <c r="G159" s="185" t="str">
        <f xml:space="preserve"> InpS!G163</f>
        <v>£m</v>
      </c>
    </row>
    <row r="160" spans="1:7" s="110" customFormat="1" hidden="1" outlineLevel="3">
      <c r="A160" s="108"/>
      <c r="B160" s="108"/>
      <c r="C160" s="109"/>
      <c r="D160" s="120"/>
      <c r="E160" s="110" t="str">
        <f xml:space="preserve"> InpS!E164</f>
        <v>PR19 RPI-CPIH wedge RCV adjustment in 2017-18 FYA (CPIH deflated) prices (WN)</v>
      </c>
      <c r="F160" s="184">
        <f ca="1" xml:space="preserve"> InpS!F164</f>
        <v>68.006246791580907</v>
      </c>
      <c r="G160" s="185" t="str">
        <f xml:space="preserve"> InpS!G164</f>
        <v>£m</v>
      </c>
    </row>
    <row r="161" spans="1:7" s="110" customFormat="1" hidden="1" outlineLevel="3">
      <c r="A161" s="108"/>
      <c r="B161" s="108"/>
      <c r="C161" s="109"/>
      <c r="D161" s="120"/>
      <c r="E161" s="110" t="str">
        <f xml:space="preserve"> InpS!E165</f>
        <v>PR19 RPI-CPIH wedge RCV adjustment in 2017-18 FYA (CPIH deflated) prices (WWN)</v>
      </c>
      <c r="F161" s="184">
        <f ca="1" xml:space="preserve"> InpS!F165</f>
        <v>62.614150610133038</v>
      </c>
      <c r="G161" s="185" t="str">
        <f xml:space="preserve"> InpS!G165</f>
        <v>£m</v>
      </c>
    </row>
    <row r="162" spans="1:7" s="110" customFormat="1" hidden="1" outlineLevel="3">
      <c r="A162" s="108"/>
      <c r="B162" s="108"/>
      <c r="C162" s="109"/>
      <c r="D162" s="120"/>
      <c r="E162" s="110" t="str">
        <f xml:space="preserve"> InpS!E166</f>
        <v>PR19 RPI-CPIH wedge RCV adjustment in 2017-18 FYA (CPIH deflated) prices (BR)</v>
      </c>
      <c r="F162" s="184">
        <f ca="1" xml:space="preserve"> InpS!F166</f>
        <v>7.3723065871028837</v>
      </c>
      <c r="G162" s="185" t="str">
        <f xml:space="preserve"> InpS!G166</f>
        <v>£m</v>
      </c>
    </row>
    <row r="163" spans="1:7" s="110" customFormat="1" hidden="1" outlineLevel="3">
      <c r="A163" s="108"/>
      <c r="B163" s="108"/>
      <c r="C163" s="109"/>
      <c r="D163" s="120"/>
      <c r="E163" s="110" t="str">
        <f xml:space="preserve"> InpS!E167</f>
        <v>PR19 RPI-CPIH wedge RCV adjustment in 2017-18 FYA (CPIH deflated) prices (ADDN1)</v>
      </c>
      <c r="F163" s="184">
        <f ca="1" xml:space="preserve"> InpS!F167</f>
        <v>0</v>
      </c>
      <c r="G163" s="185" t="str">
        <f xml:space="preserve"> InpS!G167</f>
        <v>£m</v>
      </c>
    </row>
    <row r="164" spans="1:7" s="110" customFormat="1" hidden="1" outlineLevel="3">
      <c r="A164" s="108"/>
      <c r="B164" s="108"/>
      <c r="C164" s="109"/>
      <c r="D164" s="120"/>
      <c r="E164" s="110" t="str">
        <f xml:space="preserve"> InpS!E168</f>
        <v>PR19 RPI-CPIH wedge RCV adjustment in 2017-18 FYA (CPIH deflated) prices (ADDN2)</v>
      </c>
      <c r="F164" s="184" t="str">
        <f xml:space="preserve"> InpS!F168</f>
        <v>n/a</v>
      </c>
      <c r="G164" s="185">
        <f xml:space="preserve"> InpS!G168</f>
        <v>0</v>
      </c>
    </row>
    <row r="165" spans="1:7" s="110" customFormat="1" hidden="1" outlineLevel="3">
      <c r="A165" s="108"/>
      <c r="B165" s="108"/>
      <c r="C165" s="109"/>
      <c r="D165" s="120"/>
      <c r="F165" s="184"/>
      <c r="G165" s="185"/>
    </row>
    <row r="166" spans="1:7" s="110" customFormat="1" hidden="1" outlineLevel="3">
      <c r="A166" s="108"/>
      <c r="B166" s="108"/>
      <c r="C166" s="109"/>
      <c r="D166" s="120"/>
      <c r="E166" s="110" t="str">
        <f xml:space="preserve"> InpS!E170</f>
        <v>PR19 Strategic regional water resources RCV adjustment in 2017-18 FYA (CPIH deflated) prices (WR)</v>
      </c>
      <c r="F166" s="184">
        <f ca="1" xml:space="preserve"> InpS!F170</f>
        <v>-6.6499636597303819</v>
      </c>
      <c r="G166" s="185" t="str">
        <f xml:space="preserve"> InpS!G170</f>
        <v>£m</v>
      </c>
    </row>
    <row r="167" spans="1:7" s="110" customFormat="1" hidden="1" outlineLevel="3">
      <c r="A167" s="108"/>
      <c r="B167" s="108"/>
      <c r="C167" s="109"/>
      <c r="D167" s="120"/>
      <c r="E167" s="110" t="str">
        <f xml:space="preserve"> InpS!E171</f>
        <v>PR19 Strategic regional water resources RCV adjustment in 2017-18 FYA (CPIH deflated) prices (WN)</v>
      </c>
      <c r="F167" s="184">
        <f ca="1" xml:space="preserve"> InpS!F171</f>
        <v>0</v>
      </c>
      <c r="G167" s="185" t="str">
        <f xml:space="preserve"> InpS!G171</f>
        <v>£m</v>
      </c>
    </row>
    <row r="168" spans="1:7" s="110" customFormat="1" hidden="1" outlineLevel="3">
      <c r="A168" s="108"/>
      <c r="B168" s="108"/>
      <c r="C168" s="109"/>
      <c r="D168" s="120"/>
      <c r="E168" s="110" t="str">
        <f xml:space="preserve"> InpS!E172</f>
        <v>PR19 Strategic regional water resources RCV adjustment in 2017-18 FYA (CPIH deflated) prices (WWN)</v>
      </c>
      <c r="F168" s="184" t="str">
        <f xml:space="preserve"> InpS!F172</f>
        <v>n/a</v>
      </c>
      <c r="G168" s="185">
        <f xml:space="preserve"> InpS!G172</f>
        <v>0</v>
      </c>
    </row>
    <row r="169" spans="1:7" s="110" customFormat="1" hidden="1" outlineLevel="3">
      <c r="A169" s="108"/>
      <c r="B169" s="108"/>
      <c r="C169" s="109"/>
      <c r="D169" s="120"/>
      <c r="E169" s="110" t="str">
        <f xml:space="preserve"> InpS!E173</f>
        <v>PR19 Strategic regional water resources RCV adjustment in 2017-18 FYA (CPIH deflated) prices (BR)</v>
      </c>
      <c r="F169" s="184" t="str">
        <f xml:space="preserve"> InpS!F173</f>
        <v>n/a</v>
      </c>
      <c r="G169" s="185">
        <f xml:space="preserve"> InpS!G173</f>
        <v>0</v>
      </c>
    </row>
    <row r="170" spans="1:7" s="110" customFormat="1" hidden="1" outlineLevel="3">
      <c r="A170" s="108"/>
      <c r="B170" s="108"/>
      <c r="C170" s="109"/>
      <c r="D170" s="120"/>
      <c r="E170" s="110" t="str">
        <f xml:space="preserve"> InpS!E174</f>
        <v>PR19 Strategic regional water resources RCV adjustment in 2017-18 FYA (CPIH deflated) prices (ADDN1)</v>
      </c>
      <c r="F170" s="184" t="str">
        <f xml:space="preserve"> InpS!F174</f>
        <v>n/a</v>
      </c>
      <c r="G170" s="185">
        <f xml:space="preserve"> InpS!G174</f>
        <v>0</v>
      </c>
    </row>
    <row r="171" spans="1:7" s="110" customFormat="1" hidden="1" outlineLevel="3">
      <c r="A171" s="108"/>
      <c r="B171" s="108"/>
      <c r="C171" s="109"/>
      <c r="D171" s="120"/>
      <c r="E171" s="110" t="str">
        <f xml:space="preserve"> InpS!E175</f>
        <v>PR19 Strategic regional water resources RCV adjustment in 2017-18 FYA (CPIH deflated) prices (ADDN2)</v>
      </c>
      <c r="F171" s="184" t="str">
        <f xml:space="preserve"> InpS!F175</f>
        <v>n/a</v>
      </c>
      <c r="G171" s="185">
        <f xml:space="preserve"> InpS!G175</f>
        <v>0</v>
      </c>
    </row>
    <row r="172" spans="1:7" s="110" customFormat="1" hidden="1" outlineLevel="3">
      <c r="A172" s="108"/>
      <c r="B172" s="108"/>
      <c r="C172" s="109"/>
      <c r="D172" s="120"/>
      <c r="F172" s="184"/>
      <c r="G172" s="185"/>
    </row>
    <row r="173" spans="1:7" s="110" customFormat="1" hidden="1" outlineLevel="3">
      <c r="A173" s="108"/>
      <c r="B173" s="108"/>
      <c r="C173" s="109"/>
      <c r="D173" s="120"/>
      <c r="E173" s="110" t="str">
        <f xml:space="preserve"> InpS!E177</f>
        <v>PR19 Green recovery RCV adjustment in 2017-18 FYA (CPIH deflated) prices (WR)</v>
      </c>
      <c r="F173" s="184">
        <f ca="1" xml:space="preserve"> InpS!F177</f>
        <v>-0.35026211744351782</v>
      </c>
      <c r="G173" s="185" t="str">
        <f xml:space="preserve"> InpS!G177</f>
        <v>£m</v>
      </c>
    </row>
    <row r="174" spans="1:7" s="110" customFormat="1" hidden="1" outlineLevel="3">
      <c r="A174" s="108"/>
      <c r="B174" s="108"/>
      <c r="C174" s="109"/>
      <c r="D174" s="120"/>
      <c r="E174" s="110" t="str">
        <f xml:space="preserve"> InpS!E178</f>
        <v>PR19 Green recovery RCV adjustment in 2017-18 FYA (CPIH deflated) prices (WN)</v>
      </c>
      <c r="F174" s="184">
        <f ca="1" xml:space="preserve"> InpS!F178</f>
        <v>181.49687644955188</v>
      </c>
      <c r="G174" s="185" t="str">
        <f xml:space="preserve"> InpS!G178</f>
        <v>£m</v>
      </c>
    </row>
    <row r="175" spans="1:7" s="110" customFormat="1" hidden="1" outlineLevel="3">
      <c r="A175" s="108"/>
      <c r="B175" s="108"/>
      <c r="C175" s="109"/>
      <c r="D175" s="120"/>
      <c r="E175" s="110" t="str">
        <f xml:space="preserve"> InpS!E179</f>
        <v>PR19 Green recovery RCV adjustment in 2017-18 FYA (CPIH deflated) prices (WWN)</v>
      </c>
      <c r="F175" s="184">
        <f ca="1" xml:space="preserve"> InpS!F179</f>
        <v>238.25557967453642</v>
      </c>
      <c r="G175" s="185" t="str">
        <f xml:space="preserve"> InpS!G179</f>
        <v>£m</v>
      </c>
    </row>
    <row r="176" spans="1:7" s="110" customFormat="1" hidden="1" outlineLevel="3">
      <c r="A176" s="108"/>
      <c r="B176" s="108"/>
      <c r="C176" s="109"/>
      <c r="D176" s="120"/>
      <c r="E176" s="110" t="str">
        <f xml:space="preserve"> InpS!E180</f>
        <v>PR19 Green recovery RCV adjustment in 2017-18 FYA (CPIH deflated) prices (BR)</v>
      </c>
      <c r="F176" s="184">
        <f ca="1" xml:space="preserve"> InpS!F180</f>
        <v>0</v>
      </c>
      <c r="G176" s="185" t="str">
        <f xml:space="preserve"> InpS!G180</f>
        <v>£m</v>
      </c>
    </row>
    <row r="177" spans="1:7" s="110" customFormat="1" hidden="1" outlineLevel="3">
      <c r="A177" s="108"/>
      <c r="B177" s="108"/>
      <c r="C177" s="109"/>
      <c r="D177" s="120"/>
      <c r="E177" s="110" t="str">
        <f xml:space="preserve"> InpS!E181</f>
        <v>PR19 Green recovery RCV adjustment in 2017-18 FYA (CPIH deflated) prices (ADDN1)</v>
      </c>
      <c r="F177" s="184" t="str">
        <f xml:space="preserve"> InpS!F181</f>
        <v>n/a</v>
      </c>
      <c r="G177" s="185">
        <f xml:space="preserve"> InpS!G181</f>
        <v>0</v>
      </c>
    </row>
    <row r="178" spans="1:7" s="110" customFormat="1" hidden="1" outlineLevel="3">
      <c r="A178" s="108"/>
      <c r="B178" s="108"/>
      <c r="C178" s="109"/>
      <c r="D178" s="120"/>
      <c r="E178" s="110" t="str">
        <f xml:space="preserve"> InpS!E182</f>
        <v>PR19 Green recovery RCV adjustment in 2017-18 FYA (CPIH deflated) prices (ADDN2)</v>
      </c>
      <c r="F178" s="184" t="str">
        <f xml:space="preserve"> InpS!F182</f>
        <v>n/a</v>
      </c>
      <c r="G178" s="185">
        <f xml:space="preserve"> InpS!G182</f>
        <v>0</v>
      </c>
    </row>
    <row r="179" spans="1:7" s="110" customFormat="1" hidden="1" outlineLevel="3">
      <c r="A179" s="108"/>
      <c r="B179" s="108"/>
      <c r="C179" s="109"/>
      <c r="D179" s="120"/>
      <c r="F179" s="184"/>
      <c r="G179" s="185"/>
    </row>
    <row r="180" spans="1:7" s="110" customFormat="1" hidden="1" outlineLevel="3">
      <c r="A180" s="108"/>
      <c r="B180" s="108"/>
      <c r="C180" s="109"/>
      <c r="D180" s="120"/>
      <c r="E180" s="110" t="str">
        <f xml:space="preserve"> InpS!E184</f>
        <v>PR19 Havant Thicket activities RCV adjustment in 2017-18 FYA (CPIH deflated) prices (WR)</v>
      </c>
      <c r="F180" s="184" t="str">
        <f xml:space="preserve"> InpS!F184</f>
        <v>n/a</v>
      </c>
      <c r="G180" s="185">
        <f xml:space="preserve"> InpS!G184</f>
        <v>0</v>
      </c>
    </row>
    <row r="181" spans="1:7" s="110" customFormat="1" hidden="1" outlineLevel="3">
      <c r="A181" s="108"/>
      <c r="B181" s="108"/>
      <c r="C181" s="109"/>
      <c r="D181" s="120"/>
      <c r="E181" s="110" t="str">
        <f xml:space="preserve"> InpS!E185</f>
        <v>PR19 Havant Thicket activities RCV adjustment in 2017-18 FYA (CPIH deflated) prices (WN)</v>
      </c>
      <c r="F181" s="184" t="str">
        <f xml:space="preserve"> InpS!F185</f>
        <v>n/a</v>
      </c>
      <c r="G181" s="185">
        <f xml:space="preserve"> InpS!G185</f>
        <v>0</v>
      </c>
    </row>
    <row r="182" spans="1:7" s="110" customFormat="1" hidden="1" outlineLevel="3">
      <c r="A182" s="108"/>
      <c r="B182" s="108"/>
      <c r="C182" s="109"/>
      <c r="D182" s="120"/>
      <c r="E182" s="110" t="str">
        <f xml:space="preserve"> InpS!E186</f>
        <v>PR19 Havant Thicket activities RCV adjustment in 2017-18 FYA (CPIH deflated) prices (WWN)</v>
      </c>
      <c r="F182" s="184" t="str">
        <f xml:space="preserve"> InpS!F186</f>
        <v>n/a</v>
      </c>
      <c r="G182" s="185">
        <f xml:space="preserve"> InpS!G186</f>
        <v>0</v>
      </c>
    </row>
    <row r="183" spans="1:7" s="110" customFormat="1" hidden="1" outlineLevel="3">
      <c r="A183" s="108"/>
      <c r="B183" s="108"/>
      <c r="C183" s="109"/>
      <c r="D183" s="120"/>
      <c r="E183" s="110" t="str">
        <f xml:space="preserve"> InpS!E187</f>
        <v>PR19 Havant Thicket activities RCV adjustment in 2017-18 FYA (CPIH deflated) prices (BR)</v>
      </c>
      <c r="F183" s="184" t="str">
        <f xml:space="preserve"> InpS!F187</f>
        <v>n/a</v>
      </c>
      <c r="G183" s="185">
        <f xml:space="preserve"> InpS!G187</f>
        <v>0</v>
      </c>
    </row>
    <row r="184" spans="1:7" s="110" customFormat="1" hidden="1" outlineLevel="3">
      <c r="A184" s="108"/>
      <c r="B184" s="108"/>
      <c r="C184" s="109"/>
      <c r="D184" s="120"/>
      <c r="E184" s="110" t="str">
        <f xml:space="preserve"> InpS!E188</f>
        <v>PR19 Havant Thicket activities RCV adjustment in 2017-18 FYA (CPIH deflated) prices (ADDN1)</v>
      </c>
      <c r="F184" s="184">
        <f ca="1" xml:space="preserve"> InpS!F188</f>
        <v>0</v>
      </c>
      <c r="G184" s="185">
        <f xml:space="preserve"> InpS!G188</f>
        <v>0</v>
      </c>
    </row>
    <row r="185" spans="1:7" s="110" customFormat="1" hidden="1" outlineLevel="3">
      <c r="A185" s="108"/>
      <c r="B185" s="108"/>
      <c r="C185" s="109"/>
      <c r="D185" s="120"/>
      <c r="E185" s="110" t="str">
        <f xml:space="preserve"> InpS!E189</f>
        <v>PR19 Havant Thicket activities RCV adjustment in 2017-18 FYA (CPIH deflated) prices (ADDN2)</v>
      </c>
      <c r="F185" s="184" t="str">
        <f xml:space="preserve"> InpS!F189</f>
        <v>n/a</v>
      </c>
      <c r="G185" s="185">
        <f xml:space="preserve"> InpS!G189</f>
        <v>0</v>
      </c>
    </row>
    <row r="186" spans="1:7" s="110" customFormat="1" hidden="1" outlineLevel="3">
      <c r="A186" s="108"/>
      <c r="B186" s="108"/>
      <c r="C186" s="109"/>
      <c r="D186" s="120"/>
      <c r="F186" s="184"/>
      <c r="G186" s="185"/>
    </row>
    <row r="187" spans="1:7" s="110" customFormat="1" hidden="1" outlineLevel="3">
      <c r="A187" s="108"/>
      <c r="B187" s="108"/>
      <c r="C187" s="109"/>
      <c r="D187" s="120"/>
      <c r="E187" s="110" t="str">
        <f xml:space="preserve"> InpS!E191</f>
        <v>Other RCV adjustments in 2017-18 FYA (CPIH deflated) prices (WR)</v>
      </c>
      <c r="F187" s="184">
        <f ca="1" xml:space="preserve"> InpS!F191</f>
        <v>0</v>
      </c>
      <c r="G187" s="185" t="str">
        <f xml:space="preserve"> InpS!G191</f>
        <v>£m</v>
      </c>
    </row>
    <row r="188" spans="1:7" s="110" customFormat="1" hidden="1" outlineLevel="3">
      <c r="A188" s="108"/>
      <c r="B188" s="108"/>
      <c r="C188" s="109"/>
      <c r="D188" s="120"/>
      <c r="E188" s="110" t="str">
        <f xml:space="preserve"> InpS!E192</f>
        <v>Other RCV adjustments in 2017-18 FYA (CPIH deflated) prices (WN)</v>
      </c>
      <c r="F188" s="184">
        <f ca="1" xml:space="preserve"> InpS!F192</f>
        <v>0</v>
      </c>
      <c r="G188" s="185" t="str">
        <f xml:space="preserve"> InpS!G192</f>
        <v>£m</v>
      </c>
    </row>
    <row r="189" spans="1:7" s="110" customFormat="1" hidden="1" outlineLevel="3">
      <c r="A189" s="108"/>
      <c r="B189" s="108"/>
      <c r="C189" s="109"/>
      <c r="D189" s="120"/>
      <c r="E189" s="110" t="str">
        <f xml:space="preserve"> InpS!E193</f>
        <v>Other RCV adjustments in 2017-18 FYA (CPIH deflated) prices (WWN)</v>
      </c>
      <c r="F189" s="184">
        <f ca="1" xml:space="preserve"> InpS!F193</f>
        <v>0</v>
      </c>
      <c r="G189" s="185" t="str">
        <f xml:space="preserve"> InpS!G193</f>
        <v>£m</v>
      </c>
    </row>
    <row r="190" spans="1:7" s="110" customFormat="1" hidden="1" outlineLevel="3">
      <c r="A190" s="108"/>
      <c r="B190" s="108"/>
      <c r="C190" s="109"/>
      <c r="D190" s="120"/>
      <c r="E190" s="110" t="str">
        <f xml:space="preserve"> InpS!E194</f>
        <v>Other RCV adjustments in 2017-18 FYA (CPIH deflated) prices (BR)</v>
      </c>
      <c r="F190" s="184">
        <f ca="1" xml:space="preserve"> InpS!F194</f>
        <v>0</v>
      </c>
      <c r="G190" s="185" t="str">
        <f xml:space="preserve"> InpS!G194</f>
        <v>£m</v>
      </c>
    </row>
    <row r="191" spans="1:7" s="110" customFormat="1" hidden="1" outlineLevel="3">
      <c r="A191" s="108"/>
      <c r="B191" s="108"/>
      <c r="C191" s="109"/>
      <c r="D191" s="120"/>
      <c r="E191" s="110" t="str">
        <f xml:space="preserve"> InpS!E195</f>
        <v>Other RCV adjustments in 2017-18 FYA (CPIH deflated) prices (ADDN1)</v>
      </c>
      <c r="F191" s="187">
        <f ca="1" xml:space="preserve"> InpS!F195</f>
        <v>0</v>
      </c>
      <c r="G191" s="185" t="str">
        <f xml:space="preserve"> InpS!G195</f>
        <v>£m</v>
      </c>
    </row>
    <row r="192" spans="1:7" s="110" customFormat="1" hidden="1" outlineLevel="3">
      <c r="A192" s="108"/>
      <c r="B192" s="108"/>
      <c r="C192" s="109"/>
      <c r="D192" s="120"/>
      <c r="E192" s="110" t="str">
        <f xml:space="preserve"> InpS!E196</f>
        <v>Other RCV adjustments in 2017-18 FYA (CPIH deflated) prices (ADDN2)</v>
      </c>
      <c r="F192" s="187" t="str">
        <f xml:space="preserve"> InpS!F196</f>
        <v>n/a</v>
      </c>
      <c r="G192" s="185">
        <f xml:space="preserve"> InpS!G196</f>
        <v>0</v>
      </c>
    </row>
    <row r="193" spans="1:12" hidden="1" outlineLevel="2">
      <c r="F193" s="186"/>
      <c r="G193" s="197"/>
    </row>
    <row r="194" spans="1:12" s="110" customFormat="1" hidden="1" outlineLevel="2">
      <c r="A194" s="108"/>
      <c r="B194" s="108"/>
      <c r="C194" s="109"/>
      <c r="D194" s="120"/>
      <c r="F194" s="187"/>
      <c r="G194" s="185"/>
    </row>
    <row r="195" spans="1:12" s="110" customFormat="1" hidden="1" outlineLevel="2">
      <c r="A195" s="10" t="s">
        <v>911</v>
      </c>
      <c r="B195" s="10" t="s">
        <v>912</v>
      </c>
      <c r="C195" s="19"/>
      <c r="D195" s="65"/>
      <c r="E195" s="24"/>
      <c r="F195" s="186"/>
      <c r="G195" s="197"/>
    </row>
    <row r="196" spans="1:12" s="110" customFormat="1" hidden="1" outlineLevel="3">
      <c r="A196" s="10"/>
      <c r="B196" s="10"/>
      <c r="C196" s="19"/>
      <c r="D196" s="65"/>
      <c r="E196" s="24"/>
      <c r="F196" s="186"/>
      <c r="G196" s="197"/>
    </row>
    <row r="197" spans="1:12" s="110" customFormat="1" hidden="1" outlineLevel="3">
      <c r="A197" s="10"/>
      <c r="B197" s="10"/>
      <c r="C197" s="19"/>
      <c r="D197" s="19" t="s">
        <v>913</v>
      </c>
      <c r="E197" s="24"/>
      <c r="F197" s="186"/>
      <c r="G197" s="197"/>
    </row>
    <row r="198" spans="1:12" s="110" customFormat="1" hidden="1" outlineLevel="4">
      <c r="A198" s="10"/>
      <c r="B198" s="10"/>
      <c r="C198" s="19"/>
      <c r="D198" s="65"/>
      <c r="E198" s="24" t="str">
        <f xml:space="preserve"> E$57</f>
        <v>Pre 2020 RCV - Closing RCV at 31 March 2025 in 2017-18 FYA RPI prices (from PR19 FD as updated by the CMA redetermination and IDoKs) - RPI inflated RCV (WR)</v>
      </c>
      <c r="F198" s="186">
        <f xml:space="preserve"> F$57</f>
        <v>152.6659806075991</v>
      </c>
      <c r="G198" s="197" t="str">
        <f xml:space="preserve"> G$57</f>
        <v>£m</v>
      </c>
      <c r="I198" s="125"/>
      <c r="J198" s="125"/>
      <c r="L198" s="125"/>
    </row>
    <row r="199" spans="1:12" s="110" customFormat="1" hidden="1" outlineLevel="4">
      <c r="A199" s="10"/>
      <c r="B199" s="10"/>
      <c r="C199" s="19"/>
      <c r="D199" s="65"/>
      <c r="E199" s="24" t="str">
        <f xml:space="preserve"> E$64</f>
        <v>Pre 2020 RCV - Closing RCV at 31 March 2025 in 2017-18 FYA prices (from PR19 FD as updated by the CMA redetermination and IDoKs) - CPI inflated RCV (WR)</v>
      </c>
      <c r="F199" s="186">
        <f xml:space="preserve"> F$64</f>
        <v>153.7116456953807</v>
      </c>
      <c r="G199" s="197" t="str">
        <f xml:space="preserve"> G$64</f>
        <v>£m</v>
      </c>
      <c r="I199" s="125"/>
      <c r="J199" s="125"/>
      <c r="L199" s="125"/>
    </row>
    <row r="200" spans="1:12" s="110" customFormat="1" hidden="1" outlineLevel="4">
      <c r="A200" s="10"/>
      <c r="B200" s="10"/>
      <c r="C200" s="19"/>
      <c r="D200" s="65"/>
      <c r="E200" s="24" t="str">
        <f xml:space="preserve"> E$71</f>
        <v>2020-25 RCV - Closing RCV at 31 March 2025 in 2017-18 FYA prices (from PR19 FD as updated by the CMA redetermination and IDoKs) - Post 2020 investment RCV (WR)</v>
      </c>
      <c r="F200" s="186">
        <f xml:space="preserve"> F$71</f>
        <v>99.16590703699876</v>
      </c>
      <c r="G200" s="197" t="str">
        <f xml:space="preserve"> G$71</f>
        <v>£m</v>
      </c>
      <c r="I200" s="125"/>
      <c r="J200" s="125"/>
      <c r="L200" s="125"/>
    </row>
    <row r="201" spans="1:12" s="148" customFormat="1" hidden="1" outlineLevel="4">
      <c r="A201" s="115"/>
      <c r="B201" s="115"/>
      <c r="C201" s="116"/>
      <c r="D201" s="117"/>
      <c r="E201" s="118" t="str">
        <f xml:space="preserve"> E$78</f>
        <v>2020-25 RCV - Closing RCV at 31 March 2025 in 2017-18 FYA prices (from PR19 FD as updated by the CMA redetermination and IDoKs) - Other adjustment RCV (WR)</v>
      </c>
      <c r="F201" s="188">
        <f xml:space="preserve"> F$78</f>
        <v>0</v>
      </c>
      <c r="G201" s="198" t="str">
        <f xml:space="preserve"> G$78</f>
        <v>£m</v>
      </c>
      <c r="I201" s="129"/>
      <c r="J201" s="129"/>
      <c r="L201" s="129"/>
    </row>
    <row r="202" spans="1:12" s="110" customFormat="1" hidden="1" outlineLevel="4">
      <c r="A202" s="10"/>
      <c r="B202" s="10"/>
      <c r="C202" s="19"/>
      <c r="D202" s="65"/>
      <c r="E202" s="24" t="str">
        <f xml:space="preserve"> E$87</f>
        <v>PR14 BYR ODI RCV adjustment in 2017-18 FYA (CPIH deflated) prices (WR)</v>
      </c>
      <c r="F202" s="186">
        <f ca="1" xml:space="preserve"> F$87</f>
        <v>0</v>
      </c>
      <c r="G202" s="197" t="str">
        <f xml:space="preserve"> G$87</f>
        <v>£m</v>
      </c>
      <c r="I202" s="125"/>
      <c r="J202" s="125"/>
      <c r="L202" s="125"/>
    </row>
    <row r="203" spans="1:12" s="110" customFormat="1" hidden="1" outlineLevel="4">
      <c r="A203" s="10"/>
      <c r="B203" s="10"/>
      <c r="C203" s="19"/>
      <c r="D203" s="65"/>
      <c r="E203" s="24" t="str">
        <f xml:space="preserve"> E$94</f>
        <v>PR14 BYR Totex menu RCV adjustment in 2017-18 FYA (CPIH deflated) prices (WR)</v>
      </c>
      <c r="F203" s="186" t="str">
        <f xml:space="preserve"> F$94</f>
        <v>n/a</v>
      </c>
      <c r="G203" s="197">
        <f xml:space="preserve"> G$94</f>
        <v>0</v>
      </c>
      <c r="I203" s="125"/>
      <c r="J203" s="125"/>
      <c r="L203" s="125"/>
    </row>
    <row r="204" spans="1:12" s="110" customFormat="1" hidden="1" outlineLevel="4">
      <c r="A204" s="10"/>
      <c r="B204" s="10"/>
      <c r="C204" s="19"/>
      <c r="D204" s="65"/>
      <c r="E204" s="24" t="str">
        <f xml:space="preserve"> E$101</f>
        <v>PR14 BYR Land sales RCV adjustment in 2017-18 FYA (CPIH deflated) prices (WR)</v>
      </c>
      <c r="F204" s="186">
        <f ca="1" xml:space="preserve"> F$101</f>
        <v>0</v>
      </c>
      <c r="G204" s="197" t="str">
        <f xml:space="preserve"> G$101</f>
        <v>£m</v>
      </c>
      <c r="I204" s="125"/>
      <c r="J204" s="125"/>
      <c r="L204" s="125"/>
    </row>
    <row r="205" spans="1:12" s="110" customFormat="1" hidden="1" outlineLevel="4">
      <c r="A205" s="10"/>
      <c r="B205" s="10"/>
      <c r="C205" s="19"/>
      <c r="D205" s="65"/>
      <c r="E205" s="24" t="str">
        <f xml:space="preserve"> E$108</f>
        <v>PR14 BYR RPI-CPIH wedge RCV adjustment in 2017-18 FYA (CPIH deflated) prices (WR)</v>
      </c>
      <c r="F205" s="186">
        <f ca="1" xml:space="preserve"> F$108</f>
        <v>-0.96303006238396105</v>
      </c>
      <c r="G205" s="197" t="str">
        <f xml:space="preserve"> G$108</f>
        <v>£m</v>
      </c>
      <c r="I205" s="125"/>
      <c r="J205" s="125"/>
      <c r="L205" s="125"/>
    </row>
    <row r="206" spans="1:12" s="110" customFormat="1" hidden="1" outlineLevel="4">
      <c r="A206" s="10"/>
      <c r="B206" s="10"/>
      <c r="C206" s="19"/>
      <c r="D206" s="65"/>
      <c r="E206" s="24" t="str">
        <f xml:space="preserve"> E$115</f>
        <v>PR14 BYR Other RCV adjustment in 2017-18 FYA (CPIH deflated) prices (WR)</v>
      </c>
      <c r="F206" s="186" t="str">
        <f xml:space="preserve"> F$115</f>
        <v>n/a</v>
      </c>
      <c r="G206" s="197">
        <f xml:space="preserve"> G$115</f>
        <v>0</v>
      </c>
      <c r="I206" s="125"/>
      <c r="J206" s="125"/>
      <c r="L206" s="125"/>
    </row>
    <row r="207" spans="1:12" s="110" customFormat="1" hidden="1" outlineLevel="4">
      <c r="A207" s="10"/>
      <c r="B207" s="10"/>
      <c r="C207" s="19"/>
      <c r="D207" s="65"/>
      <c r="E207" s="24" t="str">
        <f xml:space="preserve"> E$122</f>
        <v>PR14 IFRS16 RCV adjustment in 2017-18 FYA (CPIH deflated) prices (WR)</v>
      </c>
      <c r="F207" s="186">
        <f ca="1" xml:space="preserve"> F$122</f>
        <v>0</v>
      </c>
      <c r="G207" s="197" t="str">
        <f xml:space="preserve"> G$122</f>
        <v>£m</v>
      </c>
      <c r="I207" s="125"/>
      <c r="J207" s="125"/>
      <c r="L207" s="125"/>
    </row>
    <row r="208" spans="1:12" s="110" customFormat="1" hidden="1" outlineLevel="4">
      <c r="A208" s="10"/>
      <c r="B208" s="10"/>
      <c r="C208" s="19"/>
      <c r="D208" s="65"/>
      <c r="E208" s="24" t="str">
        <f xml:space="preserve"> E$131</f>
        <v>PR19 ODI RCV adjustment in 2017-18 FYA (CPIH deflated) prices (WR)</v>
      </c>
      <c r="F208" s="186">
        <f ca="1" xml:space="preserve"> F$131</f>
        <v>0</v>
      </c>
      <c r="G208" s="197" t="str">
        <f xml:space="preserve"> G$131</f>
        <v>£m</v>
      </c>
      <c r="I208" s="125"/>
      <c r="J208" s="125"/>
      <c r="L208" s="125"/>
    </row>
    <row r="209" spans="1:12" s="110" customFormat="1" hidden="1" outlineLevel="4">
      <c r="A209" s="10"/>
      <c r="B209" s="10"/>
      <c r="C209" s="19"/>
      <c r="D209" s="65"/>
      <c r="E209" s="24" t="str">
        <f xml:space="preserve"> E$138</f>
        <v>PR19 WINEP / NEP RCV adjustment in 2017-18 FYA (CPIH deflated) prices (WR)</v>
      </c>
      <c r="F209" s="186">
        <f ca="1" xml:space="preserve"> F$138</f>
        <v>0</v>
      </c>
      <c r="G209" s="197" t="str">
        <f xml:space="preserve"> G$138</f>
        <v>£m</v>
      </c>
      <c r="I209" s="125"/>
      <c r="J209" s="125"/>
      <c r="L209" s="125"/>
    </row>
    <row r="210" spans="1:12" s="110" customFormat="1" hidden="1" outlineLevel="4">
      <c r="A210" s="10"/>
      <c r="B210" s="10"/>
      <c r="C210" s="19"/>
      <c r="D210" s="65"/>
      <c r="E210" s="24" t="str">
        <f xml:space="preserve"> E$145</f>
        <v>PR19 Costs reconciliation RCV adjustment in 2017-18 FYA (CPIH deflated) prices (WR)</v>
      </c>
      <c r="F210" s="186">
        <f ca="1" xml:space="preserve"> F$145</f>
        <v>19.670920736618413</v>
      </c>
      <c r="G210" s="197" t="str">
        <f xml:space="preserve"> G$145</f>
        <v>£m</v>
      </c>
      <c r="I210" s="125"/>
      <c r="J210" s="125"/>
      <c r="L210" s="125"/>
    </row>
    <row r="211" spans="1:12" s="110" customFormat="1" hidden="1" outlineLevel="4">
      <c r="A211" s="10"/>
      <c r="B211" s="10"/>
      <c r="C211" s="19"/>
      <c r="D211" s="65"/>
      <c r="E211" s="24" t="str">
        <f xml:space="preserve"> E$152</f>
        <v>PR19 Land sales RCV adjustment in 2017-18 FYA (CPIH deflated) prices (WR)</v>
      </c>
      <c r="F211" s="186">
        <f ca="1" xml:space="preserve"> F$152</f>
        <v>-0.82305046974305163</v>
      </c>
      <c r="G211" s="197" t="str">
        <f xml:space="preserve"> G$152</f>
        <v>£m</v>
      </c>
      <c r="I211" s="125"/>
      <c r="J211" s="125"/>
      <c r="L211" s="125"/>
    </row>
    <row r="212" spans="1:12" s="110" customFormat="1" hidden="1" outlineLevel="4">
      <c r="A212" s="10"/>
      <c r="B212" s="10"/>
      <c r="C212" s="19"/>
      <c r="D212" s="65"/>
      <c r="E212" s="24" t="str">
        <f xml:space="preserve"> E$159</f>
        <v>PR19 RPI-CPIH wedge RCV adjustment in 2017-18 FYA (CPIH deflated) prices (WR)</v>
      </c>
      <c r="F212" s="186">
        <f ca="1" xml:space="preserve"> F$159</f>
        <v>6.2114428445577801</v>
      </c>
      <c r="G212" s="197" t="str">
        <f xml:space="preserve"> G$159</f>
        <v>£m</v>
      </c>
      <c r="I212" s="125"/>
      <c r="J212" s="125"/>
      <c r="L212" s="125"/>
    </row>
    <row r="213" spans="1:12" s="110" customFormat="1" hidden="1" outlineLevel="4">
      <c r="A213" s="10"/>
      <c r="B213" s="10"/>
      <c r="C213" s="19"/>
      <c r="D213" s="65"/>
      <c r="E213" s="24" t="str">
        <f xml:space="preserve"> E$166</f>
        <v>PR19 Strategic regional water resources RCV adjustment in 2017-18 FYA (CPIH deflated) prices (WR)</v>
      </c>
      <c r="F213" s="186">
        <f ca="1" xml:space="preserve"> F$166</f>
        <v>-6.6499636597303819</v>
      </c>
      <c r="G213" s="197" t="str">
        <f xml:space="preserve"> G$166</f>
        <v>£m</v>
      </c>
      <c r="I213" s="125"/>
      <c r="J213" s="125"/>
      <c r="L213" s="125"/>
    </row>
    <row r="214" spans="1:12" s="110" customFormat="1" hidden="1" outlineLevel="4">
      <c r="A214" s="10"/>
      <c r="B214" s="10"/>
      <c r="C214" s="19"/>
      <c r="D214" s="65"/>
      <c r="E214" s="24" t="str">
        <f>E$173</f>
        <v>PR19 Green recovery RCV adjustment in 2017-18 FYA (CPIH deflated) prices (WR)</v>
      </c>
      <c r="F214" s="186">
        <f ca="1">F$173</f>
        <v>-0.35026211744351782</v>
      </c>
      <c r="G214" s="197" t="str">
        <f>G$173</f>
        <v>£m</v>
      </c>
      <c r="I214" s="125"/>
      <c r="J214" s="125"/>
      <c r="L214" s="125"/>
    </row>
    <row r="215" spans="1:12" s="110" customFormat="1" hidden="1" outlineLevel="4">
      <c r="A215" s="10"/>
      <c r="B215" s="10"/>
      <c r="C215" s="19"/>
      <c r="D215" s="65"/>
      <c r="E215" s="24" t="str">
        <f xml:space="preserve"> E$180</f>
        <v>PR19 Havant Thicket activities RCV adjustment in 2017-18 FYA (CPIH deflated) prices (WR)</v>
      </c>
      <c r="F215" s="186" t="str">
        <f xml:space="preserve"> F$180</f>
        <v>n/a</v>
      </c>
      <c r="G215" s="197">
        <f xml:space="preserve"> G$180</f>
        <v>0</v>
      </c>
      <c r="I215" s="125"/>
      <c r="J215" s="125"/>
      <c r="L215" s="125"/>
    </row>
    <row r="216" spans="1:12" s="110" customFormat="1" hidden="1" outlineLevel="4">
      <c r="A216" s="10"/>
      <c r="B216" s="10"/>
      <c r="C216" s="19"/>
      <c r="D216" s="65"/>
      <c r="E216" s="24" t="str">
        <f xml:space="preserve"> E$187</f>
        <v>Other RCV adjustments in 2017-18 FYA (CPIH deflated) prices (WR)</v>
      </c>
      <c r="F216" s="186">
        <f ca="1" xml:space="preserve"> F$187</f>
        <v>0</v>
      </c>
      <c r="G216" s="197" t="str">
        <f xml:space="preserve"> G$187</f>
        <v>£m</v>
      </c>
      <c r="I216" s="125"/>
      <c r="J216" s="125"/>
      <c r="L216" s="125"/>
    </row>
    <row r="217" spans="1:12" s="148" customFormat="1" hidden="1" outlineLevel="4">
      <c r="A217" s="115"/>
      <c r="B217" s="115"/>
      <c r="C217" s="116"/>
      <c r="D217" s="117"/>
      <c r="E217" s="118" t="str">
        <f xml:space="preserve"> E$36</f>
        <v>PR24 Transitional expenditure programme RCV adjustment in 2017-18 FYA prices (WR)</v>
      </c>
      <c r="F217" s="133">
        <f t="shared" ref="F217:G217" ca="1" si="2" xml:space="preserve"> F$36</f>
        <v>3.2699242049943398</v>
      </c>
      <c r="G217" s="198" t="str">
        <f t="shared" si="2"/>
        <v>£m</v>
      </c>
      <c r="H217" s="118"/>
      <c r="I217" s="118"/>
      <c r="J217" s="129"/>
      <c r="L217" s="129"/>
    </row>
    <row r="218" spans="1:12" s="148" customFormat="1" hidden="1" outlineLevel="4">
      <c r="A218" s="115"/>
      <c r="B218" s="115"/>
      <c r="C218" s="116"/>
      <c r="D218" s="117"/>
      <c r="E218" s="118" t="str">
        <f xml:space="preserve"> E$43</f>
        <v>PR24 Defra accelerated programme RCV adjustment in 2017-18 FYA prices (WR)</v>
      </c>
      <c r="F218" s="133">
        <f t="shared" ref="F218:G218" ca="1" si="3" xml:space="preserve"> F$43</f>
        <v>1.0030047492272778</v>
      </c>
      <c r="G218" s="198" t="str">
        <f t="shared" si="3"/>
        <v>£m</v>
      </c>
      <c r="H218" s="118"/>
      <c r="I218" s="118"/>
      <c r="J218" s="129"/>
      <c r="L218" s="129"/>
    </row>
    <row r="219" spans="1:12" s="110" customFormat="1" hidden="1" outlineLevel="4">
      <c r="A219" s="98" t="s">
        <v>911</v>
      </c>
      <c r="B219" s="98"/>
      <c r="C219" s="99"/>
      <c r="D219" s="100"/>
      <c r="E219" s="141" t="s">
        <v>914</v>
      </c>
      <c r="F219" s="189">
        <f ca="1" xml:space="preserve"> SUM( F198:F218 )</f>
        <v>426.91251956607556</v>
      </c>
      <c r="G219" s="201" t="s">
        <v>172</v>
      </c>
      <c r="I219" s="125"/>
      <c r="J219" s="125"/>
      <c r="L219" s="125"/>
    </row>
    <row r="220" spans="1:12" s="110" customFormat="1" hidden="1" outlineLevel="4">
      <c r="A220" s="10"/>
      <c r="B220" s="10"/>
      <c r="C220" s="19"/>
      <c r="D220" s="65"/>
      <c r="E220" s="24"/>
      <c r="F220" s="186"/>
      <c r="G220" s="197"/>
    </row>
    <row r="221" spans="1:12" s="110" customFormat="1" hidden="1" outlineLevel="3">
      <c r="A221" s="10"/>
      <c r="B221" s="10"/>
      <c r="C221" s="19"/>
      <c r="D221" s="19" t="s">
        <v>915</v>
      </c>
      <c r="E221" s="24"/>
      <c r="F221" s="186"/>
      <c r="G221" s="197"/>
      <c r="H221" s="125"/>
    </row>
    <row r="222" spans="1:12" s="110" customFormat="1" hidden="1" outlineLevel="4">
      <c r="A222" s="10"/>
      <c r="B222" s="10"/>
      <c r="C222" s="19"/>
      <c r="D222" s="65"/>
      <c r="E222" s="24" t="str">
        <f xml:space="preserve"> E$58</f>
        <v>Pre 2020 RCV - Closing RCV at 31 March 2025 in 2017-18 FYA RPI prices (from PR19 FD as updated by the CMA redetermination and IDoKs) - RPI inflated RCV (WN)</v>
      </c>
      <c r="F222" s="186">
        <f xml:space="preserve"> F$58</f>
        <v>1671.4699971803875</v>
      </c>
      <c r="G222" s="197" t="str">
        <f xml:space="preserve"> G$58</f>
        <v>£m</v>
      </c>
    </row>
    <row r="223" spans="1:12" s="110" customFormat="1" hidden="1" outlineLevel="4">
      <c r="A223" s="10"/>
      <c r="B223" s="10"/>
      <c r="C223" s="19"/>
      <c r="D223" s="65"/>
      <c r="E223" s="24" t="str">
        <f xml:space="preserve"> E$65</f>
        <v>Pre 2020 RCV - Closing RCV at 31 March 2025 in 2017-18 FYA prices (from PR19 FD as updated by the CMA redetermination and IDoKs) - CPI inflated RCV (WN)</v>
      </c>
      <c r="F223" s="186">
        <f xml:space="preserve"> F$65</f>
        <v>1670.959971618294</v>
      </c>
      <c r="G223" s="197" t="str">
        <f xml:space="preserve"> G$65</f>
        <v>£m</v>
      </c>
    </row>
    <row r="224" spans="1:12" s="110" customFormat="1" hidden="1" outlineLevel="4">
      <c r="A224" s="10"/>
      <c r="B224" s="10"/>
      <c r="C224" s="19"/>
      <c r="D224" s="65"/>
      <c r="E224" s="24" t="str">
        <f xml:space="preserve"> E$72</f>
        <v>2020-25 RCV - Closing RCV at 31 March 2025 in 2017-18 FYA prices (from PR19 FD as updated by the CMA redetermination and IDoKs) - Post 2020 investment RCV (WN)</v>
      </c>
      <c r="F224" s="186">
        <f xml:space="preserve"> F$72</f>
        <v>864.20831690705859</v>
      </c>
      <c r="G224" s="197" t="str">
        <f xml:space="preserve"> G$72</f>
        <v>£m</v>
      </c>
    </row>
    <row r="225" spans="1:7" s="148" customFormat="1" hidden="1" outlineLevel="4">
      <c r="A225" s="115"/>
      <c r="B225" s="115"/>
      <c r="C225" s="116"/>
      <c r="D225" s="117"/>
      <c r="E225" s="118" t="str">
        <f xml:space="preserve"> E$79</f>
        <v>2020-25 RCV - Closing RCV at 31 March 2025 in 2017-18 FYA prices (from PR19 FD as updated by the CMA redetermination and IDoKs) - Other adjustment RCV (WN)</v>
      </c>
      <c r="F225" s="188">
        <f xml:space="preserve"> F$79</f>
        <v>0</v>
      </c>
      <c r="G225" s="198" t="str">
        <f xml:space="preserve"> G$79</f>
        <v>£m</v>
      </c>
    </row>
    <row r="226" spans="1:7" s="110" customFormat="1" hidden="1" outlineLevel="4">
      <c r="A226" s="10"/>
      <c r="B226" s="10"/>
      <c r="C226" s="19"/>
      <c r="D226" s="65"/>
      <c r="E226" s="24" t="str">
        <f xml:space="preserve"> E$88</f>
        <v>PR14 BYR ODI RCV adjustment in 2017-18 FYA (CPIH deflated) prices (WN)</v>
      </c>
      <c r="F226" s="186">
        <f ca="1" xml:space="preserve"> F$88</f>
        <v>0</v>
      </c>
      <c r="G226" s="197" t="str">
        <f xml:space="preserve"> G$88</f>
        <v>£m</v>
      </c>
    </row>
    <row r="227" spans="1:7" s="110" customFormat="1" hidden="1" outlineLevel="4">
      <c r="A227" s="10"/>
      <c r="B227" s="10"/>
      <c r="C227" s="19"/>
      <c r="D227" s="65"/>
      <c r="E227" s="24" t="str">
        <f xml:space="preserve"> E$95</f>
        <v>PR14 BYR Totex menu RCV adjustment in 2017-18 FYA (CPIH deflated) prices (WN)</v>
      </c>
      <c r="F227" s="186">
        <f ca="1" xml:space="preserve"> F$95</f>
        <v>21.892693535909899</v>
      </c>
      <c r="G227" s="197" t="str">
        <f xml:space="preserve"> G$95</f>
        <v>£m</v>
      </c>
    </row>
    <row r="228" spans="1:7" s="110" customFormat="1" hidden="1" outlineLevel="4">
      <c r="A228" s="10"/>
      <c r="B228" s="10"/>
      <c r="C228" s="19"/>
      <c r="D228" s="65"/>
      <c r="E228" s="24" t="str">
        <f xml:space="preserve"> E$102</f>
        <v>PR14 BYR Land sales RCV adjustment in 2017-18 FYA (CPIH deflated) prices (WN)</v>
      </c>
      <c r="F228" s="186">
        <f ca="1" xml:space="preserve"> F$102</f>
        <v>-0.65427643188488704</v>
      </c>
      <c r="G228" s="197" t="str">
        <f xml:space="preserve"> G$102</f>
        <v>£m</v>
      </c>
    </row>
    <row r="229" spans="1:7" s="110" customFormat="1" hidden="1" outlineLevel="4">
      <c r="A229" s="10"/>
      <c r="B229" s="10"/>
      <c r="C229" s="19"/>
      <c r="D229" s="65"/>
      <c r="E229" s="24" t="str">
        <f xml:space="preserve"> E$109</f>
        <v>PR14 BYR RPI-CPIH wedge RCV adjustment in 2017-18 FYA (CPIH deflated) prices (WN)</v>
      </c>
      <c r="F229" s="186">
        <f ca="1" xml:space="preserve"> F$109</f>
        <v>-10.4954247856307</v>
      </c>
      <c r="G229" s="197" t="str">
        <f xml:space="preserve"> G$109</f>
        <v>£m</v>
      </c>
    </row>
    <row r="230" spans="1:7" s="110" customFormat="1" hidden="1" outlineLevel="4">
      <c r="A230" s="10"/>
      <c r="B230" s="10"/>
      <c r="C230" s="19"/>
      <c r="D230" s="65"/>
      <c r="E230" s="24" t="str">
        <f xml:space="preserve"> E$116</f>
        <v>PR14 BYR Other RCV adjustment in 2017-18 FYA (CPIH deflated) prices (WN)</v>
      </c>
      <c r="F230" s="186">
        <f ca="1" xml:space="preserve"> F$116</f>
        <v>0</v>
      </c>
      <c r="G230" s="197" t="str">
        <f xml:space="preserve"> G$116</f>
        <v>£m</v>
      </c>
    </row>
    <row r="231" spans="1:7" s="110" customFormat="1" hidden="1" outlineLevel="4">
      <c r="A231" s="10"/>
      <c r="B231" s="10"/>
      <c r="C231" s="19"/>
      <c r="D231" s="65"/>
      <c r="E231" s="24" t="str">
        <f xml:space="preserve"> E$123</f>
        <v>PR14 IFRS16 RCV adjustment in 2017-18 FYA (CPIH deflated) prices (WN)</v>
      </c>
      <c r="F231" s="186">
        <f ca="1" xml:space="preserve"> F$123</f>
        <v>0</v>
      </c>
      <c r="G231" s="197" t="str">
        <f xml:space="preserve"> G$123</f>
        <v>£m</v>
      </c>
    </row>
    <row r="232" spans="1:7" s="110" customFormat="1" hidden="1" outlineLevel="4">
      <c r="A232" s="10"/>
      <c r="B232" s="10"/>
      <c r="C232" s="19"/>
      <c r="D232" s="65"/>
      <c r="E232" s="24" t="str">
        <f xml:space="preserve"> E$132</f>
        <v>PR19 ODI RCV adjustment in 2017-18 FYA (CPIH deflated) prices (WN)</v>
      </c>
      <c r="F232" s="186">
        <f ca="1" xml:space="preserve"> F$132</f>
        <v>0</v>
      </c>
      <c r="G232" s="197" t="str">
        <f xml:space="preserve"> G$132</f>
        <v>£m</v>
      </c>
    </row>
    <row r="233" spans="1:7" s="110" customFormat="1" hidden="1" outlineLevel="4">
      <c r="A233" s="10"/>
      <c r="B233" s="10"/>
      <c r="C233" s="19"/>
      <c r="D233" s="65"/>
      <c r="E233" s="24" t="str">
        <f xml:space="preserve"> E$139</f>
        <v>PR19 WINEP / NEP RCV adjustment in 2017-18 FYA (CPIH deflated) prices (WN)</v>
      </c>
      <c r="F233" s="186">
        <f ca="1" xml:space="preserve"> F$139</f>
        <v>-4.5043950051895978</v>
      </c>
      <c r="G233" s="197" t="str">
        <f xml:space="preserve"> G$139</f>
        <v>£m</v>
      </c>
    </row>
    <row r="234" spans="1:7" s="110" customFormat="1" hidden="1" outlineLevel="4">
      <c r="A234" s="10"/>
      <c r="B234" s="10"/>
      <c r="C234" s="19"/>
      <c r="D234" s="65"/>
      <c r="E234" s="24" t="str">
        <f xml:space="preserve"> E$146</f>
        <v>PR19 Costs reconciliation RCV adjustment in 2017-18 FYA (CPIH deflated) prices (WN)</v>
      </c>
      <c r="F234" s="186">
        <f ca="1" xml:space="preserve"> F$146</f>
        <v>131.57265978537896</v>
      </c>
      <c r="G234" s="197" t="str">
        <f xml:space="preserve"> G$146</f>
        <v>£m</v>
      </c>
    </row>
    <row r="235" spans="1:7" s="110" customFormat="1" hidden="1" outlineLevel="4">
      <c r="A235" s="10"/>
      <c r="B235" s="10"/>
      <c r="C235" s="19"/>
      <c r="D235" s="65"/>
      <c r="E235" s="24" t="str">
        <f xml:space="preserve"> E$153</f>
        <v>PR19 Land sales RCV adjustment in 2017-18 FYA (CPIH deflated) prices (WN)</v>
      </c>
      <c r="F235" s="186">
        <f ca="1" xml:space="preserve"> F$153</f>
        <v>-4.1963781100515707</v>
      </c>
      <c r="G235" s="197" t="str">
        <f xml:space="preserve"> G$153</f>
        <v>£m</v>
      </c>
    </row>
    <row r="236" spans="1:7" s="110" customFormat="1" hidden="1" outlineLevel="4">
      <c r="A236" s="10"/>
      <c r="B236" s="10"/>
      <c r="C236" s="19"/>
      <c r="D236" s="65"/>
      <c r="E236" s="24" t="str">
        <f xml:space="preserve"> E$160</f>
        <v>PR19 RPI-CPIH wedge RCV adjustment in 2017-18 FYA (CPIH deflated) prices (WN)</v>
      </c>
      <c r="F236" s="186">
        <f ca="1" xml:space="preserve"> F$160</f>
        <v>68.006246791580907</v>
      </c>
      <c r="G236" s="197" t="str">
        <f xml:space="preserve"> G$160</f>
        <v>£m</v>
      </c>
    </row>
    <row r="237" spans="1:7" s="110" customFormat="1" hidden="1" outlineLevel="4">
      <c r="A237" s="10"/>
      <c r="B237" s="10"/>
      <c r="C237" s="19"/>
      <c r="D237" s="65"/>
      <c r="E237" s="24" t="str">
        <f xml:space="preserve"> E$167</f>
        <v>PR19 Strategic regional water resources RCV adjustment in 2017-18 FYA (CPIH deflated) prices (WN)</v>
      </c>
      <c r="F237" s="186">
        <f ca="1" xml:space="preserve"> F$167</f>
        <v>0</v>
      </c>
      <c r="G237" s="197" t="str">
        <f xml:space="preserve"> G$167</f>
        <v>£m</v>
      </c>
    </row>
    <row r="238" spans="1:7" s="110" customFormat="1" hidden="1" outlineLevel="4">
      <c r="A238" s="10"/>
      <c r="B238" s="10"/>
      <c r="C238" s="19"/>
      <c r="D238" s="65"/>
      <c r="E238" s="24" t="str">
        <f>E$174</f>
        <v>PR19 Green recovery RCV adjustment in 2017-18 FYA (CPIH deflated) prices (WN)</v>
      </c>
      <c r="F238" s="186">
        <f ca="1">F$174</f>
        <v>181.49687644955188</v>
      </c>
      <c r="G238" s="197" t="str">
        <f>G$174</f>
        <v>£m</v>
      </c>
    </row>
    <row r="239" spans="1:7" s="110" customFormat="1" hidden="1" outlineLevel="4">
      <c r="A239" s="10"/>
      <c r="B239" s="10"/>
      <c r="C239" s="19"/>
      <c r="D239" s="65"/>
      <c r="E239" s="24" t="str">
        <f xml:space="preserve"> E$181</f>
        <v>PR19 Havant Thicket activities RCV adjustment in 2017-18 FYA (CPIH deflated) prices (WN)</v>
      </c>
      <c r="F239" s="186" t="str">
        <f xml:space="preserve"> F$181</f>
        <v>n/a</v>
      </c>
      <c r="G239" s="197">
        <f xml:space="preserve"> G$181</f>
        <v>0</v>
      </c>
    </row>
    <row r="240" spans="1:7" s="110" customFormat="1" hidden="1" outlineLevel="4">
      <c r="A240" s="10"/>
      <c r="B240" s="10"/>
      <c r="C240" s="19"/>
      <c r="D240" s="65"/>
      <c r="E240" s="24" t="str">
        <f xml:space="preserve"> E$188</f>
        <v>Other RCV adjustments in 2017-18 FYA (CPIH deflated) prices (WN)</v>
      </c>
      <c r="F240" s="186">
        <f ca="1" xml:space="preserve"> F$188</f>
        <v>0</v>
      </c>
      <c r="G240" s="197" t="str">
        <f xml:space="preserve"> G$188</f>
        <v>£m</v>
      </c>
    </row>
    <row r="241" spans="1:10" s="148" customFormat="1" hidden="1" outlineLevel="4">
      <c r="A241" s="115"/>
      <c r="B241" s="115"/>
      <c r="C241" s="116"/>
      <c r="D241" s="117"/>
      <c r="E241" s="118" t="str">
        <f xml:space="preserve"> E$37</f>
        <v>PR24 Transitional expenditure programme RCV adjustment in 2017-18 FYA prices (WN)</v>
      </c>
      <c r="F241" s="133">
        <f t="shared" ref="F241:G241" ca="1" si="4" xml:space="preserve"> F$37</f>
        <v>79.082594515987424</v>
      </c>
      <c r="G241" s="198" t="str">
        <f t="shared" si="4"/>
        <v>£m</v>
      </c>
      <c r="H241" s="118"/>
      <c r="I241" s="118"/>
      <c r="J241" s="129"/>
    </row>
    <row r="242" spans="1:10" s="148" customFormat="1" hidden="1" outlineLevel="4">
      <c r="A242" s="115"/>
      <c r="B242" s="115"/>
      <c r="C242" s="116"/>
      <c r="D242" s="117"/>
      <c r="E242" s="118" t="str">
        <f xml:space="preserve"> E$44</f>
        <v>PR24 Defra accelerated programme RCV adjustment in 2017-18 FYA prices (WN)</v>
      </c>
      <c r="F242" s="133">
        <f t="shared" ref="F242:G242" ca="1" si="5" xml:space="preserve"> F$44</f>
        <v>47.534188740920655</v>
      </c>
      <c r="G242" s="198" t="str">
        <f t="shared" si="5"/>
        <v>£m</v>
      </c>
      <c r="H242" s="118"/>
      <c r="I242" s="118"/>
      <c r="J242" s="129"/>
    </row>
    <row r="243" spans="1:10" s="110" customFormat="1" hidden="1" outlineLevel="4">
      <c r="A243" s="98" t="s">
        <v>911</v>
      </c>
      <c r="B243" s="98"/>
      <c r="C243" s="99"/>
      <c r="D243" s="100"/>
      <c r="E243" s="141" t="s">
        <v>916</v>
      </c>
      <c r="F243" s="189">
        <f ca="1" xml:space="preserve"> SUM( F222:F242 )</f>
        <v>4716.3730711923126</v>
      </c>
      <c r="G243" s="201" t="s">
        <v>172</v>
      </c>
    </row>
    <row r="244" spans="1:10" s="110" customFormat="1" hidden="1" outlineLevel="4">
      <c r="A244" s="108"/>
      <c r="B244" s="108"/>
      <c r="C244" s="109"/>
      <c r="D244" s="120"/>
      <c r="F244" s="187"/>
      <c r="G244" s="185"/>
    </row>
    <row r="245" spans="1:10" s="110" customFormat="1" hidden="1" outlineLevel="3">
      <c r="A245" s="10"/>
      <c r="B245" s="10"/>
      <c r="C245" s="19"/>
      <c r="D245" s="19" t="s">
        <v>917</v>
      </c>
      <c r="E245" s="24"/>
      <c r="F245" s="186"/>
      <c r="G245" s="197"/>
      <c r="H245" s="125"/>
    </row>
    <row r="246" spans="1:10" s="110" customFormat="1" hidden="1" outlineLevel="4">
      <c r="A246" s="10"/>
      <c r="B246" s="10"/>
      <c r="C246" s="19"/>
      <c r="D246" s="65"/>
      <c r="E246" s="24" t="str">
        <f xml:space="preserve"> E$59</f>
        <v>Pre 2020 RCV - Closing RCV at 31 March 2025 in 2017-18 FYA RPI prices (from PR19 FD as updated by the CMA redetermination and IDoKs) - RPI inflated RCV (WWN)</v>
      </c>
      <c r="F246" s="186">
        <f xml:space="preserve"> F$59</f>
        <v>1538.9420690207423</v>
      </c>
      <c r="G246" s="197" t="str">
        <f xml:space="preserve"> G$59</f>
        <v>£m</v>
      </c>
    </row>
    <row r="247" spans="1:10" s="110" customFormat="1" hidden="1" outlineLevel="4">
      <c r="A247" s="10"/>
      <c r="B247" s="10"/>
      <c r="C247" s="19"/>
      <c r="D247" s="65"/>
      <c r="E247" s="24" t="str">
        <f xml:space="preserve"> E$66</f>
        <v>Pre 2020 RCV - Closing RCV at 31 March 2025 in 2017-18 FYA prices (from PR19 FD as updated by the CMA redetermination and IDoKs) - CPI inflated RCV (WWN)</v>
      </c>
      <c r="F247" s="186">
        <f xml:space="preserve"> F$66</f>
        <v>1553.7129630348375</v>
      </c>
      <c r="G247" s="197" t="str">
        <f xml:space="preserve"> G$66</f>
        <v>£m</v>
      </c>
    </row>
    <row r="248" spans="1:10" s="110" customFormat="1" hidden="1" outlineLevel="4">
      <c r="A248" s="10"/>
      <c r="B248" s="10"/>
      <c r="C248" s="19"/>
      <c r="D248" s="65"/>
      <c r="E248" s="24" t="str">
        <f xml:space="preserve"> E$73</f>
        <v>2020-25 RCV - Closing RCV at 31 March 2025 in 2017-18 FYA prices (from PR19 FD as updated by the CMA redetermination and IDoKs) - Post 2020 investment RCV (WWN)</v>
      </c>
      <c r="F248" s="186">
        <f xml:space="preserve"> F$73</f>
        <v>1039.5443695434071</v>
      </c>
      <c r="G248" s="197" t="str">
        <f xml:space="preserve"> G$73</f>
        <v>£m</v>
      </c>
    </row>
    <row r="249" spans="1:10" s="148" customFormat="1" hidden="1" outlineLevel="4">
      <c r="A249" s="115"/>
      <c r="B249" s="115"/>
      <c r="C249" s="116"/>
      <c r="D249" s="117"/>
      <c r="E249" s="118" t="str">
        <f xml:space="preserve"> E$80</f>
        <v>2020-25 RCV - Closing RCV at 31 March 2025 in 2017-18 FYA prices (from PR19 FD as updated by the CMA redetermination and IDoKs) - Other adjustment RCV (WWN)</v>
      </c>
      <c r="F249" s="188">
        <f xml:space="preserve"> F$80</f>
        <v>0</v>
      </c>
      <c r="G249" s="198" t="str">
        <f xml:space="preserve"> G$80</f>
        <v>£m</v>
      </c>
    </row>
    <row r="250" spans="1:10" s="110" customFormat="1" hidden="1" outlineLevel="4">
      <c r="A250" s="10"/>
      <c r="B250" s="10"/>
      <c r="C250" s="19"/>
      <c r="D250" s="65"/>
      <c r="E250" s="24" t="str">
        <f xml:space="preserve"> E$89</f>
        <v>PR14 BYR ODI RCV adjustment in 2017-18 FYA (CPIH deflated) prices (WWN)</v>
      </c>
      <c r="F250" s="186">
        <f ca="1" xml:space="preserve"> F$89</f>
        <v>0</v>
      </c>
      <c r="G250" s="197" t="str">
        <f xml:space="preserve"> G$89</f>
        <v>£m</v>
      </c>
    </row>
    <row r="251" spans="1:10" s="110" customFormat="1" hidden="1" outlineLevel="4">
      <c r="A251" s="10"/>
      <c r="B251" s="10"/>
      <c r="C251" s="19"/>
      <c r="D251" s="65"/>
      <c r="E251" s="24" t="str">
        <f xml:space="preserve"> E$96</f>
        <v>PR14 BYR Totex menu RCV adjustment in 2017-18 FYA (CPIH deflated) prices (WWN)</v>
      </c>
      <c r="F251" s="186">
        <f ca="1" xml:space="preserve"> F$96</f>
        <v>-7.3308359499534097</v>
      </c>
      <c r="G251" s="197" t="str">
        <f xml:space="preserve"> G$96</f>
        <v>£m</v>
      </c>
    </row>
    <row r="252" spans="1:10" s="110" customFormat="1" hidden="1" outlineLevel="4">
      <c r="A252" s="10"/>
      <c r="B252" s="10"/>
      <c r="C252" s="19"/>
      <c r="D252" s="65"/>
      <c r="E252" s="24" t="str">
        <f xml:space="preserve"> E$103</f>
        <v>PR14 BYR Land sales RCV adjustment in 2017-18 FYA (CPIH deflated) prices (WWN)</v>
      </c>
      <c r="F252" s="186">
        <f ca="1" xml:space="preserve"> F$103</f>
        <v>0.24516941377594501</v>
      </c>
      <c r="G252" s="197" t="str">
        <f xml:space="preserve"> G$103</f>
        <v>£m</v>
      </c>
    </row>
    <row r="253" spans="1:10" s="110" customFormat="1" hidden="1" outlineLevel="4">
      <c r="A253" s="10"/>
      <c r="B253" s="10"/>
      <c r="C253" s="19"/>
      <c r="D253" s="65"/>
      <c r="E253" s="24" t="str">
        <f xml:space="preserve"> E$110</f>
        <v>PR14 BYR RPI-CPIH wedge RCV adjustment in 2017-18 FYA (CPIH deflated) prices (WWN)</v>
      </c>
      <c r="F253" s="186">
        <f ca="1" xml:space="preserve"> F$110</f>
        <v>-10.09703751686</v>
      </c>
      <c r="G253" s="197" t="str">
        <f xml:space="preserve"> G$110</f>
        <v>£m</v>
      </c>
    </row>
    <row r="254" spans="1:10" s="110" customFormat="1" hidden="1" outlineLevel="4">
      <c r="A254" s="10"/>
      <c r="B254" s="10"/>
      <c r="C254" s="19"/>
      <c r="D254" s="65"/>
      <c r="E254" s="24" t="str">
        <f xml:space="preserve"> E$117</f>
        <v>PR14 BYR Other RCV adjustment in 2017-18 FYA (CPIH deflated) prices (WWN)</v>
      </c>
      <c r="F254" s="186">
        <f ca="1" xml:space="preserve"> F$117</f>
        <v>0</v>
      </c>
      <c r="G254" s="197" t="str">
        <f xml:space="preserve"> G$117</f>
        <v>£m</v>
      </c>
    </row>
    <row r="255" spans="1:10" s="110" customFormat="1" hidden="1" outlineLevel="4">
      <c r="A255" s="10"/>
      <c r="B255" s="10"/>
      <c r="C255" s="19"/>
      <c r="D255" s="65"/>
      <c r="E255" s="24" t="str">
        <f xml:space="preserve"> E$124</f>
        <v>PR14 IFRS16 RCV adjustment in 2017-18 FYA (CPIH deflated) prices (WWN)</v>
      </c>
      <c r="F255" s="186">
        <f ca="1" xml:space="preserve"> F$124</f>
        <v>0</v>
      </c>
      <c r="G255" s="197" t="str">
        <f xml:space="preserve"> G$124</f>
        <v>£m</v>
      </c>
    </row>
    <row r="256" spans="1:10" s="110" customFormat="1" hidden="1" outlineLevel="4">
      <c r="A256" s="10"/>
      <c r="B256" s="10"/>
      <c r="C256" s="19"/>
      <c r="D256" s="65"/>
      <c r="E256" s="24" t="str">
        <f xml:space="preserve"> E$133</f>
        <v>PR19 ODI RCV adjustment in 2017-18 FYA (CPIH deflated) prices (WWN)</v>
      </c>
      <c r="F256" s="186">
        <f ca="1" xml:space="preserve"> F$133</f>
        <v>0</v>
      </c>
      <c r="G256" s="197" t="str">
        <f xml:space="preserve"> G$133</f>
        <v>£m</v>
      </c>
    </row>
    <row r="257" spans="1:10" s="110" customFormat="1" hidden="1" outlineLevel="4">
      <c r="A257" s="10"/>
      <c r="B257" s="10"/>
      <c r="C257" s="19"/>
      <c r="D257" s="65"/>
      <c r="E257" s="24" t="str">
        <f xml:space="preserve"> E$140</f>
        <v>PR19 WINEP / NEP RCV adjustment in 2017-18 FYA (CPIH deflated) prices (WWN)</v>
      </c>
      <c r="F257" s="186">
        <f ca="1" xml:space="preserve"> F$140</f>
        <v>107.031591116069</v>
      </c>
      <c r="G257" s="197" t="str">
        <f xml:space="preserve"> G$140</f>
        <v>£m</v>
      </c>
    </row>
    <row r="258" spans="1:10" s="110" customFormat="1" hidden="1" outlineLevel="4">
      <c r="A258" s="10"/>
      <c r="B258" s="10"/>
      <c r="C258" s="19"/>
      <c r="D258" s="65"/>
      <c r="E258" s="24" t="str">
        <f xml:space="preserve"> E$147</f>
        <v>PR19 Costs reconciliation RCV adjustment in 2017-18 FYA (CPIH deflated) prices (WWN)</v>
      </c>
      <c r="F258" s="186">
        <f ca="1" xml:space="preserve"> F$147</f>
        <v>10.59752310695557</v>
      </c>
      <c r="G258" s="197" t="str">
        <f xml:space="preserve"> G$147</f>
        <v>£m</v>
      </c>
    </row>
    <row r="259" spans="1:10" s="110" customFormat="1" hidden="1" outlineLevel="4">
      <c r="A259" s="10"/>
      <c r="B259" s="10"/>
      <c r="C259" s="19"/>
      <c r="D259" s="65"/>
      <c r="E259" s="24" t="str">
        <f xml:space="preserve"> E$154</f>
        <v>PR19 Land sales RCV adjustment in 2017-18 FYA (CPIH deflated) prices (WWN)</v>
      </c>
      <c r="F259" s="186">
        <f ca="1" xml:space="preserve"> F$154</f>
        <v>-4.9333024074002783</v>
      </c>
      <c r="G259" s="197" t="str">
        <f xml:space="preserve"> G$154</f>
        <v>£m</v>
      </c>
    </row>
    <row r="260" spans="1:10" s="110" customFormat="1" hidden="1" outlineLevel="4">
      <c r="A260" s="10"/>
      <c r="B260" s="10"/>
      <c r="C260" s="19"/>
      <c r="D260" s="65"/>
      <c r="E260" s="24" t="str">
        <f xml:space="preserve"> E$161</f>
        <v>PR19 RPI-CPIH wedge RCV adjustment in 2017-18 FYA (CPIH deflated) prices (WWN)</v>
      </c>
      <c r="F260" s="186">
        <f ca="1" xml:space="preserve"> F$161</f>
        <v>62.614150610133038</v>
      </c>
      <c r="G260" s="197" t="str">
        <f xml:space="preserve"> G$161</f>
        <v>£m</v>
      </c>
    </row>
    <row r="261" spans="1:10" s="110" customFormat="1" hidden="1" outlineLevel="4">
      <c r="A261" s="10"/>
      <c r="B261" s="10"/>
      <c r="C261" s="19"/>
      <c r="D261" s="65"/>
      <c r="E261" s="24" t="str">
        <f xml:space="preserve"> E$168</f>
        <v>PR19 Strategic regional water resources RCV adjustment in 2017-18 FYA (CPIH deflated) prices (WWN)</v>
      </c>
      <c r="F261" s="186" t="str">
        <f xml:space="preserve"> F$168</f>
        <v>n/a</v>
      </c>
      <c r="G261" s="197">
        <f xml:space="preserve"> G$168</f>
        <v>0</v>
      </c>
    </row>
    <row r="262" spans="1:10" s="110" customFormat="1" hidden="1" outlineLevel="4">
      <c r="A262" s="10"/>
      <c r="B262" s="10"/>
      <c r="C262" s="19"/>
      <c r="D262" s="65"/>
      <c r="E262" s="24" t="str">
        <f>E$175</f>
        <v>PR19 Green recovery RCV adjustment in 2017-18 FYA (CPIH deflated) prices (WWN)</v>
      </c>
      <c r="F262" s="186">
        <f ca="1">F$175</f>
        <v>238.25557967453642</v>
      </c>
      <c r="G262" s="197" t="str">
        <f>G$175</f>
        <v>£m</v>
      </c>
    </row>
    <row r="263" spans="1:10" s="110" customFormat="1" hidden="1" outlineLevel="4">
      <c r="A263" s="10"/>
      <c r="B263" s="10"/>
      <c r="C263" s="19"/>
      <c r="D263" s="65"/>
      <c r="E263" s="24" t="str">
        <f xml:space="preserve"> E$182</f>
        <v>PR19 Havant Thicket activities RCV adjustment in 2017-18 FYA (CPIH deflated) prices (WWN)</v>
      </c>
      <c r="F263" s="186" t="str">
        <f xml:space="preserve"> F$182</f>
        <v>n/a</v>
      </c>
      <c r="G263" s="197">
        <f xml:space="preserve"> G$182</f>
        <v>0</v>
      </c>
    </row>
    <row r="264" spans="1:10" s="110" customFormat="1" hidden="1" outlineLevel="4">
      <c r="A264" s="10"/>
      <c r="B264" s="10"/>
      <c r="C264" s="19"/>
      <c r="D264" s="65"/>
      <c r="E264" s="24" t="str">
        <f xml:space="preserve"> E$189</f>
        <v>Other RCV adjustments in 2017-18 FYA (CPIH deflated) prices (WWN)</v>
      </c>
      <c r="F264" s="186">
        <f ca="1" xml:space="preserve"> F$189</f>
        <v>0</v>
      </c>
      <c r="G264" s="197" t="str">
        <f xml:space="preserve"> G$189</f>
        <v>£m</v>
      </c>
    </row>
    <row r="265" spans="1:10" s="148" customFormat="1" hidden="1" outlineLevel="4">
      <c r="A265" s="115"/>
      <c r="B265" s="115"/>
      <c r="C265" s="116"/>
      <c r="D265" s="117"/>
      <c r="E265" s="118" t="str">
        <f xml:space="preserve"> E$38</f>
        <v>PR24 Transitional expenditure programme RCV adjustment in 2017-18 FYA prices (WWN)</v>
      </c>
      <c r="F265" s="133">
        <f t="shared" ref="F265:G265" ca="1" si="6" xml:space="preserve"> F$38</f>
        <v>170.93567544954934</v>
      </c>
      <c r="G265" s="198" t="str">
        <f t="shared" si="6"/>
        <v>£m</v>
      </c>
      <c r="H265" s="118"/>
      <c r="I265" s="118"/>
      <c r="J265" s="129"/>
    </row>
    <row r="266" spans="1:10" s="148" customFormat="1" hidden="1" outlineLevel="4">
      <c r="A266" s="115"/>
      <c r="B266" s="115"/>
      <c r="C266" s="116"/>
      <c r="D266" s="117"/>
      <c r="E266" s="118" t="str">
        <f xml:space="preserve"> E$45</f>
        <v>PR24 Defra accelerated programme RCV adjustment in 2017-18 FYA prices (WWN)</v>
      </c>
      <c r="F266" s="133">
        <f t="shared" ref="F266:G266" ca="1" si="7" xml:space="preserve"> F$45</f>
        <v>8.8558046567902782</v>
      </c>
      <c r="G266" s="198" t="str">
        <f t="shared" si="7"/>
        <v>£m</v>
      </c>
      <c r="H266" s="118"/>
      <c r="I266" s="118"/>
      <c r="J266" s="129"/>
    </row>
    <row r="267" spans="1:10" s="110" customFormat="1" hidden="1" outlineLevel="4">
      <c r="A267" s="98" t="s">
        <v>911</v>
      </c>
      <c r="B267" s="98"/>
      <c r="C267" s="99"/>
      <c r="D267" s="100"/>
      <c r="E267" s="141" t="s">
        <v>918</v>
      </c>
      <c r="F267" s="189">
        <f ca="1" xml:space="preserve"> SUM( F246:F266 )</f>
        <v>4708.3737197525825</v>
      </c>
      <c r="G267" s="201" t="s">
        <v>172</v>
      </c>
    </row>
    <row r="268" spans="1:10" s="110" customFormat="1" hidden="1" outlineLevel="4">
      <c r="A268" s="98"/>
      <c r="B268" s="98"/>
      <c r="C268" s="99"/>
      <c r="D268" s="100"/>
      <c r="E268" s="142"/>
      <c r="F268" s="190"/>
      <c r="G268" s="202"/>
    </row>
    <row r="269" spans="1:10" s="110" customFormat="1" hidden="1" outlineLevel="3">
      <c r="A269" s="10"/>
      <c r="B269" s="10"/>
      <c r="C269" s="19"/>
      <c r="D269" s="19" t="s">
        <v>919</v>
      </c>
      <c r="E269" s="24"/>
      <c r="F269" s="186"/>
      <c r="G269" s="197"/>
      <c r="H269" s="125"/>
    </row>
    <row r="270" spans="1:10" s="110" customFormat="1" hidden="1" outlineLevel="4">
      <c r="A270" s="10"/>
      <c r="B270" s="10"/>
      <c r="C270" s="19"/>
      <c r="D270" s="65"/>
      <c r="E270" s="24" t="str">
        <f xml:space="preserve"> E$60</f>
        <v>Pre 2020 RCV - Closing RCV at 31 March 2025 in 2017-18 FYA RPI prices (from PR19 FD as updated by the CMA redetermination and IDoKs) - RPI inflated RCV (BR)</v>
      </c>
      <c r="F270" s="186">
        <f xml:space="preserve"> F$60</f>
        <v>181.19790242391846</v>
      </c>
      <c r="G270" s="197" t="str">
        <f xml:space="preserve"> G$60</f>
        <v>£m</v>
      </c>
    </row>
    <row r="271" spans="1:10" s="110" customFormat="1" hidden="1" outlineLevel="4">
      <c r="A271" s="10"/>
      <c r="B271" s="10"/>
      <c r="C271" s="19"/>
      <c r="D271" s="65"/>
      <c r="E271" s="24" t="str">
        <f xml:space="preserve"> E$67</f>
        <v>Pre 2020 RCV - Closing RCV at 31 March 2025 in 2017-18 FYA prices (from PR19 FD as updated by the CMA redetermination and IDoKs) - CPI inflated RCV (BR)</v>
      </c>
      <c r="F271" s="186">
        <f xml:space="preserve"> F$67</f>
        <v>182.67509227276534</v>
      </c>
      <c r="G271" s="197" t="str">
        <f xml:space="preserve"> G$67</f>
        <v>£m</v>
      </c>
    </row>
    <row r="272" spans="1:10" s="110" customFormat="1" hidden="1" outlineLevel="4">
      <c r="A272" s="10"/>
      <c r="B272" s="10"/>
      <c r="C272" s="19"/>
      <c r="D272" s="65"/>
      <c r="E272" s="24" t="str">
        <f xml:space="preserve"> E$74</f>
        <v>2020-25 RCV - Closing RCV at 31 March 2025 in 2017-18 FYA prices (from PR19 FD as updated by the CMA redetermination and IDoKs) - Post 2020 investment RCV (BR)</v>
      </c>
      <c r="F272" s="186">
        <f xml:space="preserve"> F$74</f>
        <v>165.92304415917474</v>
      </c>
      <c r="G272" s="197" t="str">
        <f xml:space="preserve"> G$74</f>
        <v>£m</v>
      </c>
    </row>
    <row r="273" spans="1:7" s="148" customFormat="1" hidden="1" outlineLevel="4">
      <c r="A273" s="115"/>
      <c r="B273" s="115"/>
      <c r="C273" s="116"/>
      <c r="D273" s="117"/>
      <c r="E273" s="118" t="str">
        <f xml:space="preserve"> E$81</f>
        <v>2020-25 RCV - Closing RCV at 31 March 2025 in 2017-18 FYA prices (from PR19 FD as updated by the CMA redetermination and IDoKs) - Other adjustment RCV (BR)</v>
      </c>
      <c r="F273" s="188">
        <f xml:space="preserve"> F$81</f>
        <v>0</v>
      </c>
      <c r="G273" s="198" t="str">
        <f xml:space="preserve"> G$81</f>
        <v>£m</v>
      </c>
    </row>
    <row r="274" spans="1:7" s="110" customFormat="1" hidden="1" outlineLevel="4">
      <c r="A274" s="10"/>
      <c r="B274" s="10"/>
      <c r="C274" s="19"/>
      <c r="D274" s="65"/>
      <c r="E274" s="24" t="str">
        <f xml:space="preserve"> E$90</f>
        <v>PR14 BYR ODI RCV adjustment in 2017-18 FYA (CPIH deflated) prices (BR)</v>
      </c>
      <c r="F274" s="186" t="str">
        <f xml:space="preserve"> F$90</f>
        <v>n/a</v>
      </c>
      <c r="G274" s="197">
        <f xml:space="preserve"> G$90</f>
        <v>0</v>
      </c>
    </row>
    <row r="275" spans="1:7" s="110" customFormat="1" hidden="1" outlineLevel="4">
      <c r="A275" s="10"/>
      <c r="B275" s="10"/>
      <c r="C275" s="19"/>
      <c r="D275" s="65"/>
      <c r="E275" s="24" t="str">
        <f xml:space="preserve"> E$97</f>
        <v>PR14 BYR Totex menu RCV adjustment in 2017-18 FYA (CPIH deflated) prices (BR)</v>
      </c>
      <c r="F275" s="186" t="str">
        <f xml:space="preserve"> F$97</f>
        <v>n/a</v>
      </c>
      <c r="G275" s="197">
        <f xml:space="preserve"> G$97</f>
        <v>0</v>
      </c>
    </row>
    <row r="276" spans="1:7" s="110" customFormat="1" hidden="1" outlineLevel="4">
      <c r="A276" s="10"/>
      <c r="B276" s="10"/>
      <c r="C276" s="19"/>
      <c r="D276" s="65"/>
      <c r="E276" s="24" t="str">
        <f xml:space="preserve"> E$104</f>
        <v>PR14 BYR Land sales RCV adjustment in 2017-18 FYA (CPIH deflated) prices (BR)</v>
      </c>
      <c r="F276" s="186" t="str">
        <f xml:space="preserve"> F$104</f>
        <v>n/a</v>
      </c>
      <c r="G276" s="197">
        <f xml:space="preserve"> G$104</f>
        <v>0</v>
      </c>
    </row>
    <row r="277" spans="1:7" s="110" customFormat="1" hidden="1" outlineLevel="4">
      <c r="A277" s="10"/>
      <c r="B277" s="10"/>
      <c r="C277" s="19"/>
      <c r="D277" s="65"/>
      <c r="E277" s="24" t="str">
        <f xml:space="preserve"> E$111</f>
        <v>PR14 BYR RPI-CPIH wedge RCV adjustment in 2017-18 FYA (CPIH deflated) prices (BR)</v>
      </c>
      <c r="F277" s="186">
        <f ca="1" xml:space="preserve"> F$111</f>
        <v>-1.2764989197029899</v>
      </c>
      <c r="G277" s="197" t="str">
        <f xml:space="preserve"> G$111</f>
        <v>£m</v>
      </c>
    </row>
    <row r="278" spans="1:7" s="110" customFormat="1" hidden="1" outlineLevel="4">
      <c r="A278" s="10"/>
      <c r="B278" s="10"/>
      <c r="C278" s="19"/>
      <c r="D278" s="65"/>
      <c r="E278" s="24" t="str">
        <f xml:space="preserve"> E$118</f>
        <v>PR14 BYR Other RCV adjustment in 2017-18 FYA (CPIH deflated) prices (BR)</v>
      </c>
      <c r="F278" s="186" t="str">
        <f xml:space="preserve"> F$118</f>
        <v>n/a</v>
      </c>
      <c r="G278" s="197">
        <f xml:space="preserve"> G$118</f>
        <v>0</v>
      </c>
    </row>
    <row r="279" spans="1:7" s="110" customFormat="1" hidden="1" outlineLevel="4">
      <c r="A279" s="10"/>
      <c r="B279" s="10"/>
      <c r="C279" s="19"/>
      <c r="D279" s="65"/>
      <c r="E279" s="24" t="str">
        <f xml:space="preserve"> E$125</f>
        <v>PR14 IFRS16 RCV adjustment in 2017-18 FYA (CPIH deflated) prices (BR)</v>
      </c>
      <c r="F279" s="186">
        <f ca="1" xml:space="preserve"> F$125</f>
        <v>0</v>
      </c>
      <c r="G279" s="197" t="str">
        <f xml:space="preserve"> G$125</f>
        <v>£m</v>
      </c>
    </row>
    <row r="280" spans="1:7" s="110" customFormat="1" hidden="1" outlineLevel="4">
      <c r="A280" s="10"/>
      <c r="B280" s="10"/>
      <c r="C280" s="19"/>
      <c r="D280" s="65"/>
      <c r="E280" s="24" t="str">
        <f xml:space="preserve"> E$134</f>
        <v>PR19 ODI RCV adjustment in 2017-18 FYA (CPIH deflated) prices (BR)</v>
      </c>
      <c r="F280" s="186">
        <f ca="1" xml:space="preserve"> F$134</f>
        <v>0</v>
      </c>
      <c r="G280" s="197" t="str">
        <f xml:space="preserve"> G$134</f>
        <v>£m</v>
      </c>
    </row>
    <row r="281" spans="1:7" s="110" customFormat="1" hidden="1" outlineLevel="4">
      <c r="A281" s="10"/>
      <c r="B281" s="10"/>
      <c r="C281" s="19"/>
      <c r="D281" s="65"/>
      <c r="E281" s="24" t="str">
        <f xml:space="preserve"> E$141</f>
        <v>PR19 WINEP / NEP RCV adjustment in 2017-18 FYA (CPIH deflated) prices (BR)</v>
      </c>
      <c r="F281" s="186">
        <f ca="1" xml:space="preserve"> F$141</f>
        <v>0</v>
      </c>
      <c r="G281" s="197" t="str">
        <f xml:space="preserve"> G$141</f>
        <v>£m</v>
      </c>
    </row>
    <row r="282" spans="1:7" s="110" customFormat="1" hidden="1" outlineLevel="4">
      <c r="A282" s="10"/>
      <c r="B282" s="10"/>
      <c r="C282" s="19"/>
      <c r="D282" s="65"/>
      <c r="E282" s="24" t="str">
        <f xml:space="preserve"> E$148</f>
        <v>PR19 Costs reconciliation RCV adjustment in 2017-18 FYA (CPIH deflated) prices (BR)</v>
      </c>
      <c r="F282" s="186">
        <f ca="1" xml:space="preserve"> F$148</f>
        <v>-4.4007787488940444</v>
      </c>
      <c r="G282" s="197" t="str">
        <f xml:space="preserve"> G$148</f>
        <v>£m</v>
      </c>
    </row>
    <row r="283" spans="1:7" s="110" customFormat="1" hidden="1" outlineLevel="4">
      <c r="A283" s="10"/>
      <c r="B283" s="10"/>
      <c r="C283" s="19"/>
      <c r="D283" s="65"/>
      <c r="E283" s="24" t="str">
        <f xml:space="preserve"> E$155</f>
        <v>PR19 Land sales RCV adjustment in 2017-18 FYA (CPIH deflated) prices (BR)</v>
      </c>
      <c r="F283" s="186" t="str">
        <f xml:space="preserve"> F$155</f>
        <v>n/a</v>
      </c>
      <c r="G283" s="197">
        <f xml:space="preserve"> G$155</f>
        <v>0</v>
      </c>
    </row>
    <row r="284" spans="1:7" s="110" customFormat="1" hidden="1" outlineLevel="4">
      <c r="A284" s="10"/>
      <c r="B284" s="10"/>
      <c r="C284" s="19"/>
      <c r="D284" s="65"/>
      <c r="E284" s="24" t="str">
        <f xml:space="preserve"> E$162</f>
        <v>PR19 RPI-CPIH wedge RCV adjustment in 2017-18 FYA (CPIH deflated) prices (BR)</v>
      </c>
      <c r="F284" s="186">
        <f ca="1" xml:space="preserve"> F$162</f>
        <v>7.3723065871028837</v>
      </c>
      <c r="G284" s="197" t="str">
        <f xml:space="preserve"> G$162</f>
        <v>£m</v>
      </c>
    </row>
    <row r="285" spans="1:7" s="110" customFormat="1" hidden="1" outlineLevel="4">
      <c r="A285" s="10"/>
      <c r="B285" s="10"/>
      <c r="C285" s="19"/>
      <c r="D285" s="65"/>
      <c r="E285" s="24" t="str">
        <f xml:space="preserve"> E$169</f>
        <v>PR19 Strategic regional water resources RCV adjustment in 2017-18 FYA (CPIH deflated) prices (BR)</v>
      </c>
      <c r="F285" s="186" t="str">
        <f xml:space="preserve"> F$169</f>
        <v>n/a</v>
      </c>
      <c r="G285" s="197">
        <f xml:space="preserve"> G$169</f>
        <v>0</v>
      </c>
    </row>
    <row r="286" spans="1:7" s="110" customFormat="1" hidden="1" outlineLevel="4">
      <c r="A286" s="10"/>
      <c r="B286" s="10"/>
      <c r="C286" s="19"/>
      <c r="D286" s="65"/>
      <c r="E286" s="24" t="str">
        <f>E$176</f>
        <v>PR19 Green recovery RCV adjustment in 2017-18 FYA (CPIH deflated) prices (BR)</v>
      </c>
      <c r="F286" s="186">
        <f ca="1">F$176</f>
        <v>0</v>
      </c>
      <c r="G286" s="197" t="str">
        <f>G$176</f>
        <v>£m</v>
      </c>
    </row>
    <row r="287" spans="1:7" s="110" customFormat="1" hidden="1" outlineLevel="4">
      <c r="A287" s="10"/>
      <c r="B287" s="10"/>
      <c r="C287" s="19"/>
      <c r="D287" s="65"/>
      <c r="E287" s="24" t="str">
        <f xml:space="preserve"> E$183</f>
        <v>PR19 Havant Thicket activities RCV adjustment in 2017-18 FYA (CPIH deflated) prices (BR)</v>
      </c>
      <c r="F287" s="186" t="str">
        <f xml:space="preserve"> F$183</f>
        <v>n/a</v>
      </c>
      <c r="G287" s="197">
        <f xml:space="preserve"> G$183</f>
        <v>0</v>
      </c>
    </row>
    <row r="288" spans="1:7" s="110" customFormat="1" hidden="1" outlineLevel="4">
      <c r="A288" s="10"/>
      <c r="B288" s="10"/>
      <c r="C288" s="19"/>
      <c r="D288" s="65"/>
      <c r="E288" s="24" t="str">
        <f xml:space="preserve"> E$190</f>
        <v>Other RCV adjustments in 2017-18 FYA (CPIH deflated) prices (BR)</v>
      </c>
      <c r="F288" s="186">
        <f ca="1" xml:space="preserve"> F$190</f>
        <v>0</v>
      </c>
      <c r="G288" s="197" t="str">
        <f xml:space="preserve"> G$190</f>
        <v>£m</v>
      </c>
    </row>
    <row r="289" spans="1:10" s="148" customFormat="1" hidden="1" outlineLevel="4">
      <c r="A289" s="115"/>
      <c r="B289" s="115"/>
      <c r="C289" s="116"/>
      <c r="D289" s="117"/>
      <c r="E289" s="118" t="str">
        <f xml:space="preserve"> E$39</f>
        <v>PR24 Transitional expenditure programme RCV adjustment in 2017-18 FYA prices (BR)</v>
      </c>
      <c r="F289" s="133">
        <f t="shared" ref="F289:G289" ca="1" si="8" xml:space="preserve"> F$39</f>
        <v>0</v>
      </c>
      <c r="G289" s="198" t="str">
        <f t="shared" si="8"/>
        <v>£m</v>
      </c>
      <c r="H289" s="118"/>
      <c r="I289" s="118"/>
      <c r="J289" s="129"/>
    </row>
    <row r="290" spans="1:10" s="148" customFormat="1" hidden="1" outlineLevel="4">
      <c r="A290" s="115"/>
      <c r="B290" s="115"/>
      <c r="C290" s="116"/>
      <c r="D290" s="117"/>
      <c r="E290" s="118" t="str">
        <f xml:space="preserve"> E$46</f>
        <v>PR24 Defra accelerated programme RCV adjustment in 2017-18 FYA prices (BR)</v>
      </c>
      <c r="F290" s="133">
        <f t="shared" ref="F290:G290" ca="1" si="9" xml:space="preserve"> F$46</f>
        <v>0</v>
      </c>
      <c r="G290" s="198" t="str">
        <f t="shared" si="9"/>
        <v>£m</v>
      </c>
      <c r="H290" s="118"/>
      <c r="I290" s="118"/>
      <c r="J290" s="129"/>
    </row>
    <row r="291" spans="1:10" s="110" customFormat="1" hidden="1" outlineLevel="4">
      <c r="A291" s="98" t="s">
        <v>911</v>
      </c>
      <c r="B291" s="98"/>
      <c r="C291" s="99"/>
      <c r="D291" s="100"/>
      <c r="E291" s="141" t="s">
        <v>920</v>
      </c>
      <c r="F291" s="189">
        <f ca="1" xml:space="preserve"> SUM( F270:F290 )</f>
        <v>531.49106777436441</v>
      </c>
      <c r="G291" s="201" t="s">
        <v>172</v>
      </c>
    </row>
    <row r="292" spans="1:10" s="110" customFormat="1" hidden="1" outlineLevel="4">
      <c r="A292" s="98"/>
      <c r="B292" s="98"/>
      <c r="C292" s="99"/>
      <c r="D292" s="100"/>
      <c r="E292" s="142"/>
      <c r="F292" s="190"/>
      <c r="G292" s="202"/>
    </row>
    <row r="293" spans="1:10" s="110" customFormat="1" hidden="1" outlineLevel="3">
      <c r="A293" s="10"/>
      <c r="B293" s="10"/>
      <c r="C293" s="19"/>
      <c r="D293" s="19" t="s">
        <v>921</v>
      </c>
      <c r="E293" s="24"/>
      <c r="F293" s="186"/>
      <c r="G293" s="197"/>
      <c r="H293" s="125"/>
    </row>
    <row r="294" spans="1:10" s="110" customFormat="1" hidden="1" outlineLevel="4">
      <c r="A294" s="10"/>
      <c r="B294" s="10"/>
      <c r="C294" s="19"/>
      <c r="D294" s="65"/>
      <c r="E294" s="24" t="str">
        <f xml:space="preserve"> E$61</f>
        <v>Pre 2020 RCV - Closing RCV at 31 March 2025 in 2017-18 FYA RPI prices (from PR19 FD as updated by the CMA redetermination and IDoKs) - RPI inflated RCV (ADDN1)</v>
      </c>
      <c r="F294" s="186">
        <f xml:space="preserve"> F$61</f>
        <v>0</v>
      </c>
      <c r="G294" s="197" t="str">
        <f xml:space="preserve"> G$61</f>
        <v>£m</v>
      </c>
    </row>
    <row r="295" spans="1:10" s="110" customFormat="1" hidden="1" outlineLevel="4">
      <c r="A295" s="10"/>
      <c r="B295" s="10"/>
      <c r="C295" s="19"/>
      <c r="D295" s="65"/>
      <c r="E295" s="24" t="str">
        <f xml:space="preserve"> E$68</f>
        <v>Pre 2020 RCV - Closing RCV at 31 March 2025 in 2017-18 FYA prices (from PR19 FD as updated by the CMA redetermination and IDoKs) - CPI inflated RCV (ADDN1)</v>
      </c>
      <c r="F295" s="186">
        <f xml:space="preserve"> F$68</f>
        <v>0</v>
      </c>
      <c r="G295" s="197" t="str">
        <f xml:space="preserve"> G$68</f>
        <v>£m</v>
      </c>
    </row>
    <row r="296" spans="1:10" s="110" customFormat="1" hidden="1" outlineLevel="4">
      <c r="A296" s="10"/>
      <c r="B296" s="10"/>
      <c r="C296" s="19"/>
      <c r="D296" s="65"/>
      <c r="E296" s="24" t="str">
        <f xml:space="preserve"> E$75</f>
        <v>2020-25 RCV - Closing RCV at 31 March 2025 in 2017-18 FYA prices (from PR19 FD as updated by the CMA redetermination and IDoKs) - Post 2020 investment RCV (ADDN1)</v>
      </c>
      <c r="F296" s="186">
        <f xml:space="preserve"> F$75</f>
        <v>0</v>
      </c>
      <c r="G296" s="197" t="str">
        <f xml:space="preserve"> G$75</f>
        <v>£m</v>
      </c>
    </row>
    <row r="297" spans="1:10" s="148" customFormat="1" hidden="1" outlineLevel="4">
      <c r="A297" s="115"/>
      <c r="B297" s="115"/>
      <c r="C297" s="116"/>
      <c r="D297" s="117"/>
      <c r="E297" s="118" t="str">
        <f xml:space="preserve"> E$82</f>
        <v>2020-25 RCV - Closing RCV at 31 March 2025 in 2017-18 FYA prices (from PR19 FD as updated by the CMA redetermination and IDoKs) - Other adjustment RCV (ADDN1)</v>
      </c>
      <c r="F297" s="188">
        <f xml:space="preserve"> F$82</f>
        <v>0</v>
      </c>
      <c r="G297" s="198" t="str">
        <f xml:space="preserve"> G$82</f>
        <v>£m</v>
      </c>
    </row>
    <row r="298" spans="1:10" s="110" customFormat="1" hidden="1" outlineLevel="4">
      <c r="A298" s="10"/>
      <c r="B298" s="10"/>
      <c r="C298" s="19"/>
      <c r="D298" s="65"/>
      <c r="E298" s="24" t="str">
        <f xml:space="preserve"> E$91</f>
        <v>PR14 BYR ODI RCV adjustment in 2017-18 FYA (CPIH deflated) prices (ADDN1)</v>
      </c>
      <c r="F298" s="186">
        <f ca="1" xml:space="preserve"> F$91</f>
        <v>0</v>
      </c>
      <c r="G298" s="197" t="str">
        <f xml:space="preserve"> G$91</f>
        <v>£m</v>
      </c>
    </row>
    <row r="299" spans="1:10" s="110" customFormat="1" hidden="1" outlineLevel="4">
      <c r="A299" s="10"/>
      <c r="B299" s="10"/>
      <c r="C299" s="19"/>
      <c r="D299" s="65"/>
      <c r="E299" s="24" t="str">
        <f xml:space="preserve"> E$98</f>
        <v>PR14 BYR Totex menu RCV adjustment in 2017-18 FYA (CPIH deflated) prices (ADDN1)</v>
      </c>
      <c r="F299" s="186">
        <f ca="1" xml:space="preserve"> F$98</f>
        <v>0</v>
      </c>
      <c r="G299" s="197" t="str">
        <f xml:space="preserve"> G$98</f>
        <v>£m</v>
      </c>
    </row>
    <row r="300" spans="1:10" s="110" customFormat="1" hidden="1" outlineLevel="4">
      <c r="A300" s="10"/>
      <c r="B300" s="10"/>
      <c r="C300" s="19"/>
      <c r="D300" s="65"/>
      <c r="E300" s="24" t="str">
        <f xml:space="preserve"> E$105</f>
        <v>PR14 BYR Land sales RCV adjustment in 2017-18 FYA (CPIH deflated) prices (ADDN1)</v>
      </c>
      <c r="F300" s="186">
        <f ca="1" xml:space="preserve"> F$105</f>
        <v>0</v>
      </c>
      <c r="G300" s="197" t="str">
        <f xml:space="preserve"> G$105</f>
        <v>£m</v>
      </c>
    </row>
    <row r="301" spans="1:10" s="110" customFormat="1" hidden="1" outlineLevel="4">
      <c r="A301" s="10"/>
      <c r="B301" s="10"/>
      <c r="C301" s="19"/>
      <c r="D301" s="65"/>
      <c r="E301" s="24" t="str">
        <f xml:space="preserve"> E$112</f>
        <v>PR14 BYR RPI-CPIH wedge RCV adjustment in 2017-18 FYA (CPIH deflated) prices (ADDN1)</v>
      </c>
      <c r="F301" s="186">
        <f ca="1" xml:space="preserve"> F$112</f>
        <v>0</v>
      </c>
      <c r="G301" s="197" t="str">
        <f xml:space="preserve"> G$112</f>
        <v>£m</v>
      </c>
    </row>
    <row r="302" spans="1:10" s="110" customFormat="1" hidden="1" outlineLevel="4">
      <c r="A302" s="10"/>
      <c r="B302" s="10"/>
      <c r="C302" s="19"/>
      <c r="D302" s="65"/>
      <c r="E302" s="24" t="str">
        <f xml:space="preserve"> E$119</f>
        <v>PR14 BYR Other RCV adjustment in 2017-18 FYA (CPIH deflated) prices (ADDN1)</v>
      </c>
      <c r="F302" s="186">
        <f ca="1" xml:space="preserve"> F$119</f>
        <v>0</v>
      </c>
      <c r="G302" s="197" t="str">
        <f xml:space="preserve"> G$119</f>
        <v>£m</v>
      </c>
    </row>
    <row r="303" spans="1:10" s="110" customFormat="1" hidden="1" outlineLevel="4">
      <c r="A303" s="10"/>
      <c r="B303" s="10"/>
      <c r="C303" s="19"/>
      <c r="D303" s="65"/>
      <c r="E303" s="24" t="str">
        <f xml:space="preserve"> E$126</f>
        <v>PR14 IFRS16 RCV adjustment in 2017-18 FYA (CPIH deflated) prices (ADDN1)</v>
      </c>
      <c r="F303" s="186">
        <f ca="1" xml:space="preserve"> F$126</f>
        <v>0</v>
      </c>
      <c r="G303" s="197" t="str">
        <f xml:space="preserve"> G$126</f>
        <v>£m</v>
      </c>
    </row>
    <row r="304" spans="1:10" s="110" customFormat="1" hidden="1" outlineLevel="4">
      <c r="A304" s="10"/>
      <c r="B304" s="10"/>
      <c r="C304" s="19"/>
      <c r="D304" s="65"/>
      <c r="E304" s="24" t="str">
        <f xml:space="preserve"> E$135</f>
        <v>PR19 ODI RCV adjustment in 2017-18 FYA (CPIH deflated) prices (ADDN1)</v>
      </c>
      <c r="F304" s="186">
        <f ca="1" xml:space="preserve"> F$135</f>
        <v>0</v>
      </c>
      <c r="G304" s="197" t="str">
        <f xml:space="preserve"> G$135</f>
        <v>£m</v>
      </c>
    </row>
    <row r="305" spans="1:10" s="110" customFormat="1" hidden="1" outlineLevel="4">
      <c r="A305" s="10"/>
      <c r="B305" s="10"/>
      <c r="C305" s="19"/>
      <c r="D305" s="65"/>
      <c r="E305" s="24" t="str">
        <f xml:space="preserve"> E$142</f>
        <v>PR19 WINEP / NEP RCV adjustment in 2017-18 FYA (CPIH deflated) prices (ADDN1)</v>
      </c>
      <c r="F305" s="186">
        <f ca="1" xml:space="preserve"> F$142</f>
        <v>0</v>
      </c>
      <c r="G305" s="197" t="str">
        <f xml:space="preserve"> G$142</f>
        <v>£m</v>
      </c>
    </row>
    <row r="306" spans="1:10" s="110" customFormat="1" hidden="1" outlineLevel="4">
      <c r="A306" s="10"/>
      <c r="B306" s="10"/>
      <c r="C306" s="19"/>
      <c r="D306" s="65"/>
      <c r="E306" s="24" t="str">
        <f xml:space="preserve"> E$149</f>
        <v>PR19 Costs reconciliation RCV adjustment in 2017-18 FYA (CPIH deflated) prices (ADDN1)</v>
      </c>
      <c r="F306" s="186">
        <f ca="1" xml:space="preserve"> F$149</f>
        <v>0</v>
      </c>
      <c r="G306" s="197" t="str">
        <f xml:space="preserve"> G$149</f>
        <v>£m</v>
      </c>
    </row>
    <row r="307" spans="1:10" s="110" customFormat="1" hidden="1" outlineLevel="4">
      <c r="A307" s="10"/>
      <c r="B307" s="10"/>
      <c r="C307" s="19"/>
      <c r="D307" s="65"/>
      <c r="E307" s="24" t="str">
        <f xml:space="preserve"> E$156</f>
        <v>PR19 Land sales RCV adjustment in 2017-18 FYA (CPIH deflated) prices (ADDN1)</v>
      </c>
      <c r="F307" s="186">
        <f ca="1" xml:space="preserve"> F$156</f>
        <v>0</v>
      </c>
      <c r="G307" s="197" t="str">
        <f xml:space="preserve"> G$156</f>
        <v>£m</v>
      </c>
    </row>
    <row r="308" spans="1:10" s="110" customFormat="1" hidden="1" outlineLevel="4">
      <c r="A308" s="10"/>
      <c r="B308" s="10"/>
      <c r="C308" s="19"/>
      <c r="D308" s="65"/>
      <c r="E308" s="24" t="str">
        <f xml:space="preserve"> E$163</f>
        <v>PR19 RPI-CPIH wedge RCV adjustment in 2017-18 FYA (CPIH deflated) prices (ADDN1)</v>
      </c>
      <c r="F308" s="186">
        <f ca="1" xml:space="preserve"> F$163</f>
        <v>0</v>
      </c>
      <c r="G308" s="197" t="str">
        <f xml:space="preserve"> G$163</f>
        <v>£m</v>
      </c>
    </row>
    <row r="309" spans="1:10" s="110" customFormat="1" hidden="1" outlineLevel="4">
      <c r="A309" s="10"/>
      <c r="B309" s="10"/>
      <c r="C309" s="19"/>
      <c r="D309" s="65"/>
      <c r="E309" s="24" t="str">
        <f xml:space="preserve"> E$170</f>
        <v>PR19 Strategic regional water resources RCV adjustment in 2017-18 FYA (CPIH deflated) prices (ADDN1)</v>
      </c>
      <c r="F309" s="186" t="str">
        <f xml:space="preserve"> F$170</f>
        <v>n/a</v>
      </c>
      <c r="G309" s="197">
        <f xml:space="preserve"> G$170</f>
        <v>0</v>
      </c>
    </row>
    <row r="310" spans="1:10" s="110" customFormat="1" hidden="1" outlineLevel="4">
      <c r="A310" s="10"/>
      <c r="B310" s="10"/>
      <c r="C310" s="19"/>
      <c r="D310" s="65"/>
      <c r="E310" s="24" t="str">
        <f>E$177</f>
        <v>PR19 Green recovery RCV adjustment in 2017-18 FYA (CPIH deflated) prices (ADDN1)</v>
      </c>
      <c r="F310" s="186" t="str">
        <f>F$177</f>
        <v>n/a</v>
      </c>
      <c r="G310" s="197">
        <f>G$177</f>
        <v>0</v>
      </c>
    </row>
    <row r="311" spans="1:10" s="110" customFormat="1" hidden="1" outlineLevel="4">
      <c r="A311" s="10"/>
      <c r="B311" s="10"/>
      <c r="C311" s="19"/>
      <c r="D311" s="65"/>
      <c r="E311" s="24" t="str">
        <f xml:space="preserve"> E$184</f>
        <v>PR19 Havant Thicket activities RCV adjustment in 2017-18 FYA (CPIH deflated) prices (ADDN1)</v>
      </c>
      <c r="F311" s="186">
        <f ca="1" xml:space="preserve"> F$184</f>
        <v>0</v>
      </c>
      <c r="G311" s="197">
        <f xml:space="preserve"> G$184</f>
        <v>0</v>
      </c>
    </row>
    <row r="312" spans="1:10" s="110" customFormat="1" hidden="1" outlineLevel="4">
      <c r="A312" s="10"/>
      <c r="B312" s="10"/>
      <c r="C312" s="19"/>
      <c r="D312" s="65"/>
      <c r="E312" s="24" t="str">
        <f xml:space="preserve"> E$191</f>
        <v>Other RCV adjustments in 2017-18 FYA (CPIH deflated) prices (ADDN1)</v>
      </c>
      <c r="F312" s="186">
        <f ca="1" xml:space="preserve"> F$191</f>
        <v>0</v>
      </c>
      <c r="G312" s="197" t="str">
        <f xml:space="preserve"> G$191</f>
        <v>£m</v>
      </c>
    </row>
    <row r="313" spans="1:10" s="148" customFormat="1" hidden="1" outlineLevel="4">
      <c r="A313" s="115"/>
      <c r="B313" s="115"/>
      <c r="C313" s="116"/>
      <c r="D313" s="117"/>
      <c r="E313" s="118" t="str">
        <f xml:space="preserve"> E$40</f>
        <v>PR24 Transitional expenditure programme RCV adjustment in 2017-18 FYA prices (ADDN1)</v>
      </c>
      <c r="F313" s="133">
        <f t="shared" ref="F313:G313" ca="1" si="10" xml:space="preserve"> F$40</f>
        <v>0</v>
      </c>
      <c r="G313" s="198" t="str">
        <f t="shared" si="10"/>
        <v>£m</v>
      </c>
      <c r="H313" s="118"/>
      <c r="I313" s="118"/>
      <c r="J313" s="129"/>
    </row>
    <row r="314" spans="1:10" s="148" customFormat="1" hidden="1" outlineLevel="4">
      <c r="A314" s="115"/>
      <c r="B314" s="115"/>
      <c r="C314" s="116"/>
      <c r="D314" s="117"/>
      <c r="E314" s="118" t="str">
        <f xml:space="preserve"> E$47</f>
        <v>PR24 Defra accelerated programme RCV adjustment in 2017-18 FYA prices (ADDN1)</v>
      </c>
      <c r="F314" s="133">
        <f t="shared" ref="F314:G314" ca="1" si="11" xml:space="preserve"> F$47</f>
        <v>0</v>
      </c>
      <c r="G314" s="198" t="str">
        <f t="shared" si="11"/>
        <v>£m</v>
      </c>
      <c r="H314" s="118"/>
      <c r="I314" s="118"/>
      <c r="J314" s="129"/>
    </row>
    <row r="315" spans="1:10" s="110" customFormat="1" hidden="1" outlineLevel="4">
      <c r="A315" s="98" t="s">
        <v>911</v>
      </c>
      <c r="B315" s="98"/>
      <c r="C315" s="99"/>
      <c r="D315" s="100"/>
      <c r="E315" s="141" t="s">
        <v>922</v>
      </c>
      <c r="F315" s="189">
        <f ca="1" xml:space="preserve"> SUM( F294:F314 )</f>
        <v>0</v>
      </c>
      <c r="G315" s="201" t="s">
        <v>172</v>
      </c>
    </row>
    <row r="316" spans="1:10" s="110" customFormat="1" hidden="1" outlineLevel="4">
      <c r="A316" s="108"/>
      <c r="B316" s="108"/>
      <c r="C316" s="109"/>
      <c r="D316" s="120"/>
      <c r="F316" s="184"/>
      <c r="G316" s="185"/>
    </row>
    <row r="317" spans="1:10" s="110" customFormat="1" hidden="1" outlineLevel="3">
      <c r="A317" s="10"/>
      <c r="B317" s="10"/>
      <c r="C317" s="19"/>
      <c r="D317" s="19" t="s">
        <v>923</v>
      </c>
      <c r="E317" s="24"/>
      <c r="F317" s="186"/>
      <c r="G317" s="197"/>
      <c r="H317" s="125"/>
    </row>
    <row r="318" spans="1:10" s="110" customFormat="1" hidden="1" outlineLevel="4">
      <c r="A318" s="10"/>
      <c r="B318" s="10"/>
      <c r="C318" s="19"/>
      <c r="D318" s="65"/>
      <c r="E318" s="24" t="str">
        <f xml:space="preserve"> E$62</f>
        <v>Pre 2020 RCV - Closing RCV at 31 March 2025 in 2017-18 FYA RPI prices (from PR19 FD as updated by the CMA redetermination and IDoKs) - RPI inflated RCV (ADDN2)</v>
      </c>
      <c r="F318" s="191" t="str">
        <f t="shared" ref="F318:G318" si="12" xml:space="preserve"> F$62</f>
        <v>n/a</v>
      </c>
      <c r="G318" s="197">
        <f t="shared" si="12"/>
        <v>0</v>
      </c>
      <c r="H318" s="125"/>
    </row>
    <row r="319" spans="1:10" s="110" customFormat="1" hidden="1" outlineLevel="4">
      <c r="A319" s="10"/>
      <c r="B319" s="10"/>
      <c r="C319" s="19"/>
      <c r="D319" s="65"/>
      <c r="E319" s="24" t="str">
        <f xml:space="preserve"> E$69</f>
        <v>Pre 2020 RCV - Closing RCV at 31 March 2025 in 2017-18 FYA prices (from PR19 FD as updated by the CMA redetermination and IDoKs) - CPI inflated RCV (ADDN2)</v>
      </c>
      <c r="F319" s="191" t="str">
        <f t="shared" ref="F319:G319" si="13" xml:space="preserve"> F$69</f>
        <v>n/a</v>
      </c>
      <c r="G319" s="197">
        <f t="shared" si="13"/>
        <v>0</v>
      </c>
      <c r="H319" s="125"/>
    </row>
    <row r="320" spans="1:10" s="110" customFormat="1" hidden="1" outlineLevel="4">
      <c r="A320" s="10"/>
      <c r="B320" s="10"/>
      <c r="C320" s="19"/>
      <c r="D320" s="65"/>
      <c r="E320" s="24" t="str">
        <f xml:space="preserve"> E$76</f>
        <v>2020-25 RCV - Closing RCV at 31 March 2025 in 2017-18 FYA prices (from PR19 FD as updated by the CMA redetermination and IDoKs) - Post 2020 investment RCV (ADDN2)</v>
      </c>
      <c r="F320" s="191" t="str">
        <f t="shared" ref="F320:G320" si="14" xml:space="preserve"> F$76</f>
        <v>n/a</v>
      </c>
      <c r="G320" s="197">
        <f t="shared" si="14"/>
        <v>0</v>
      </c>
      <c r="H320" s="125"/>
    </row>
    <row r="321" spans="1:10" s="148" customFormat="1" hidden="1" outlineLevel="4">
      <c r="A321" s="115"/>
      <c r="B321" s="115"/>
      <c r="C321" s="116"/>
      <c r="D321" s="117"/>
      <c r="E321" s="118" t="str">
        <f xml:space="preserve"> E$83</f>
        <v>2020-25 RCV - Closing RCV at 31 March 2025 in 2017-18 FYA prices (from PR19 FD as updated by the CMA redetermination and IDoKs) - Other adjustment RCV (ADDN2)</v>
      </c>
      <c r="F321" s="192" t="str">
        <f xml:space="preserve"> F$83</f>
        <v>n/a</v>
      </c>
      <c r="G321" s="198">
        <f xml:space="preserve"> G$83</f>
        <v>0</v>
      </c>
      <c r="H321" s="129"/>
    </row>
    <row r="322" spans="1:10" s="148" customFormat="1" hidden="1" outlineLevel="4">
      <c r="A322" s="115"/>
      <c r="B322" s="115"/>
      <c r="C322" s="116"/>
      <c r="D322" s="117"/>
      <c r="E322" s="118" t="str">
        <f xml:space="preserve"> E$92</f>
        <v>PR14 BYR ODI RCV adjustment in 2017-18 FYA (CPIH deflated) prices (ADDN2)</v>
      </c>
      <c r="F322" s="192" t="str">
        <f t="shared" ref="F322:G322" si="15" xml:space="preserve"> F$92</f>
        <v>n/a</v>
      </c>
      <c r="G322" s="198">
        <f t="shared" si="15"/>
        <v>0</v>
      </c>
      <c r="H322" s="125"/>
      <c r="J322" s="110"/>
    </row>
    <row r="323" spans="1:10" s="148" customFormat="1" hidden="1" outlineLevel="4">
      <c r="A323" s="115"/>
      <c r="B323" s="115"/>
      <c r="C323" s="116"/>
      <c r="D323" s="117"/>
      <c r="E323" s="118" t="str">
        <f xml:space="preserve"> E$99</f>
        <v>PR14 BYR Totex menu RCV adjustment in 2017-18 FYA (CPIH deflated) prices (ADDN2)</v>
      </c>
      <c r="F323" s="192" t="str">
        <f t="shared" ref="F323:G323" si="16" xml:space="preserve"> F$99</f>
        <v>n/a</v>
      </c>
      <c r="G323" s="198">
        <f t="shared" si="16"/>
        <v>0</v>
      </c>
      <c r="H323" s="125"/>
      <c r="J323" s="110"/>
    </row>
    <row r="324" spans="1:10" s="148" customFormat="1" hidden="1" outlineLevel="4">
      <c r="A324" s="115"/>
      <c r="B324" s="115"/>
      <c r="C324" s="116"/>
      <c r="D324" s="117"/>
      <c r="E324" s="118" t="str">
        <f xml:space="preserve"> E$106</f>
        <v>PR14 BYR Land sales RCV adjustment in 2017-18 FYA (CPIH deflated) prices (ADDN2)</v>
      </c>
      <c r="F324" s="192" t="str">
        <f t="shared" ref="F324:G324" si="17" xml:space="preserve"> F$106</f>
        <v>n/a</v>
      </c>
      <c r="G324" s="198">
        <f t="shared" si="17"/>
        <v>0</v>
      </c>
      <c r="H324" s="125"/>
      <c r="J324" s="110"/>
    </row>
    <row r="325" spans="1:10" s="148" customFormat="1" hidden="1" outlineLevel="4">
      <c r="A325" s="115"/>
      <c r="B325" s="115"/>
      <c r="C325" s="116"/>
      <c r="D325" s="117"/>
      <c r="E325" s="118" t="str">
        <f xml:space="preserve"> E$113</f>
        <v>PR14 BYR RPI-CPIH wedge RCV adjustment in 2017-18 FYA (CPIH deflated) prices (ADDN2)</v>
      </c>
      <c r="F325" s="192" t="str">
        <f t="shared" ref="F325:G325" si="18" xml:space="preserve"> F$113</f>
        <v>n/a</v>
      </c>
      <c r="G325" s="198">
        <f t="shared" si="18"/>
        <v>0</v>
      </c>
      <c r="H325" s="125"/>
      <c r="J325" s="110"/>
    </row>
    <row r="326" spans="1:10" s="148" customFormat="1" hidden="1" outlineLevel="4">
      <c r="A326" s="115"/>
      <c r="B326" s="115"/>
      <c r="C326" s="116"/>
      <c r="D326" s="117"/>
      <c r="E326" s="118" t="str">
        <f xml:space="preserve"> E$120</f>
        <v>PR14 BYR Other RCV adjustment in 2017-18 FYA (CPIH deflated) prices (ADDN2)</v>
      </c>
      <c r="F326" s="192" t="str">
        <f t="shared" ref="F326:G326" si="19" xml:space="preserve"> F$120</f>
        <v>n/a</v>
      </c>
      <c r="G326" s="198">
        <f t="shared" si="19"/>
        <v>0</v>
      </c>
      <c r="H326" s="125"/>
      <c r="J326" s="110"/>
    </row>
    <row r="327" spans="1:10" s="148" customFormat="1" hidden="1" outlineLevel="4">
      <c r="A327" s="115"/>
      <c r="B327" s="115"/>
      <c r="C327" s="116"/>
      <c r="D327" s="117"/>
      <c r="E327" s="118" t="str">
        <f xml:space="preserve"> E$127</f>
        <v>PR14 IFRS16 RCV adjustment in 2017-18 FYA (CPIH deflated) prices (ADDN2)</v>
      </c>
      <c r="F327" s="192" t="str">
        <f t="shared" ref="F327:G327" si="20" xml:space="preserve"> F$127</f>
        <v>n/a</v>
      </c>
      <c r="G327" s="198">
        <f t="shared" si="20"/>
        <v>0</v>
      </c>
      <c r="H327" s="125"/>
      <c r="J327" s="110"/>
    </row>
    <row r="328" spans="1:10" s="110" customFormat="1" hidden="1" outlineLevel="4">
      <c r="A328" s="10"/>
      <c r="B328" s="10"/>
      <c r="C328" s="19"/>
      <c r="D328" s="65"/>
      <c r="E328" s="24" t="str">
        <f xml:space="preserve"> E$136</f>
        <v>PR19 ODI RCV adjustment in 2017-18 FYA (CPIH deflated) prices (ADDN2)</v>
      </c>
      <c r="F328" s="191" t="str">
        <f t="shared" ref="F328:G328" si="21" xml:space="preserve"> F$136</f>
        <v>n/a</v>
      </c>
      <c r="G328" s="197">
        <f t="shared" si="21"/>
        <v>0</v>
      </c>
      <c r="H328" s="125"/>
    </row>
    <row r="329" spans="1:10" s="110" customFormat="1" hidden="1" outlineLevel="4">
      <c r="A329" s="10"/>
      <c r="B329" s="10"/>
      <c r="C329" s="19"/>
      <c r="D329" s="65"/>
      <c r="E329" s="24" t="str">
        <f xml:space="preserve"> E$143</f>
        <v>PR19 WINEP / NEP RCV adjustment in 2017-18 FYA (CPIH deflated) prices (ADDN2)</v>
      </c>
      <c r="F329" s="191" t="str">
        <f t="shared" ref="F329:G329" si="22" xml:space="preserve"> F$143</f>
        <v>n/a</v>
      </c>
      <c r="G329" s="197">
        <f t="shared" si="22"/>
        <v>0</v>
      </c>
      <c r="H329" s="125"/>
    </row>
    <row r="330" spans="1:10" s="110" customFormat="1" hidden="1" outlineLevel="4">
      <c r="A330" s="10"/>
      <c r="B330" s="10"/>
      <c r="C330" s="19"/>
      <c r="D330" s="65"/>
      <c r="E330" s="24" t="str">
        <f xml:space="preserve"> E$150</f>
        <v>PR19 Costs reconciliation RCV adjustment in 2017-18 FYA (CPIH deflated) prices (ADDN2)</v>
      </c>
      <c r="F330" s="191" t="str">
        <f t="shared" ref="F330:G330" si="23" xml:space="preserve"> F$150</f>
        <v>n/a</v>
      </c>
      <c r="G330" s="197">
        <f t="shared" si="23"/>
        <v>0</v>
      </c>
      <c r="H330" s="125"/>
    </row>
    <row r="331" spans="1:10" s="110" customFormat="1" hidden="1" outlineLevel="4">
      <c r="A331" s="10"/>
      <c r="B331" s="10"/>
      <c r="C331" s="19"/>
      <c r="D331" s="65"/>
      <c r="E331" s="24" t="str">
        <f xml:space="preserve"> E$157</f>
        <v>PR19 Land sales RCV adjustment in 2017-18 FYA (CPIH deflated) prices (ADDN2)</v>
      </c>
      <c r="F331" s="191" t="str">
        <f t="shared" ref="F331:G331" si="24" xml:space="preserve"> F$157</f>
        <v>n/a</v>
      </c>
      <c r="G331" s="197">
        <f t="shared" si="24"/>
        <v>0</v>
      </c>
      <c r="H331" s="125"/>
    </row>
    <row r="332" spans="1:10" s="110" customFormat="1" hidden="1" outlineLevel="4">
      <c r="A332" s="10"/>
      <c r="B332" s="10"/>
      <c r="C332" s="19"/>
      <c r="D332" s="65"/>
      <c r="E332" s="24" t="str">
        <f xml:space="preserve"> E$164</f>
        <v>PR19 RPI-CPIH wedge RCV adjustment in 2017-18 FYA (CPIH deflated) prices (ADDN2)</v>
      </c>
      <c r="F332" s="191" t="str">
        <f t="shared" ref="F332:G332" si="25" xml:space="preserve"> F$164</f>
        <v>n/a</v>
      </c>
      <c r="G332" s="197">
        <f t="shared" si="25"/>
        <v>0</v>
      </c>
      <c r="H332" s="125"/>
    </row>
    <row r="333" spans="1:10" s="110" customFormat="1" hidden="1" outlineLevel="4">
      <c r="A333" s="10"/>
      <c r="B333" s="10"/>
      <c r="C333" s="19"/>
      <c r="D333" s="65"/>
      <c r="E333" s="24" t="str">
        <f xml:space="preserve"> E$171</f>
        <v>PR19 Strategic regional water resources RCV adjustment in 2017-18 FYA (CPIH deflated) prices (ADDN2)</v>
      </c>
      <c r="F333" s="191" t="str">
        <f t="shared" ref="F333:G333" si="26" xml:space="preserve"> F$171</f>
        <v>n/a</v>
      </c>
      <c r="G333" s="197">
        <f t="shared" si="26"/>
        <v>0</v>
      </c>
      <c r="H333" s="125"/>
    </row>
    <row r="334" spans="1:10" s="110" customFormat="1" hidden="1" outlineLevel="4">
      <c r="A334" s="10"/>
      <c r="B334" s="10"/>
      <c r="C334" s="19"/>
      <c r="D334" s="65"/>
      <c r="E334" s="24" t="str">
        <f>E$178</f>
        <v>PR19 Green recovery RCV adjustment in 2017-18 FYA (CPIH deflated) prices (ADDN2)</v>
      </c>
      <c r="F334" s="191" t="str">
        <f t="shared" ref="F334:G334" si="27">F$178</f>
        <v>n/a</v>
      </c>
      <c r="G334" s="197">
        <f t="shared" si="27"/>
        <v>0</v>
      </c>
      <c r="H334" s="125"/>
    </row>
    <row r="335" spans="1:10" s="110" customFormat="1" hidden="1" outlineLevel="4">
      <c r="A335" s="10"/>
      <c r="B335" s="10"/>
      <c r="C335" s="19"/>
      <c r="D335" s="65"/>
      <c r="E335" s="24" t="str">
        <f xml:space="preserve"> E$185</f>
        <v>PR19 Havant Thicket activities RCV adjustment in 2017-18 FYA (CPIH deflated) prices (ADDN2)</v>
      </c>
      <c r="F335" s="191" t="str">
        <f t="shared" ref="F335:G335" si="28" xml:space="preserve"> F$185</f>
        <v>n/a</v>
      </c>
      <c r="G335" s="197">
        <f t="shared" si="28"/>
        <v>0</v>
      </c>
      <c r="H335" s="125"/>
    </row>
    <row r="336" spans="1:10" s="110" customFormat="1" hidden="1" outlineLevel="4">
      <c r="A336" s="10"/>
      <c r="B336" s="10"/>
      <c r="C336" s="19"/>
      <c r="D336" s="65"/>
      <c r="E336" s="24" t="str">
        <f xml:space="preserve"> E$192</f>
        <v>Other RCV adjustments in 2017-18 FYA (CPIH deflated) prices (ADDN2)</v>
      </c>
      <c r="F336" s="191" t="str">
        <f t="shared" ref="F336:G336" si="29" xml:space="preserve"> F$192</f>
        <v>n/a</v>
      </c>
      <c r="G336" s="197">
        <f t="shared" si="29"/>
        <v>0</v>
      </c>
      <c r="H336" s="125"/>
    </row>
    <row r="337" spans="1:10" s="148" customFormat="1" hidden="1" outlineLevel="4">
      <c r="A337" s="115"/>
      <c r="B337" s="115"/>
      <c r="C337" s="116"/>
      <c r="D337" s="117"/>
      <c r="E337" s="118" t="str">
        <f xml:space="preserve"> E$41</f>
        <v>PR24 Transitional expenditure programme RCV adjustment in 2017-18 FYA prices (ADDN2)</v>
      </c>
      <c r="F337" s="133">
        <f t="shared" ref="F337:G337" ca="1" si="30" xml:space="preserve"> F$41</f>
        <v>0</v>
      </c>
      <c r="G337" s="198" t="str">
        <f t="shared" si="30"/>
        <v>£m</v>
      </c>
      <c r="H337" s="118"/>
      <c r="I337" s="118"/>
      <c r="J337" s="129"/>
    </row>
    <row r="338" spans="1:10" s="148" customFormat="1" hidden="1" outlineLevel="4">
      <c r="A338" s="115"/>
      <c r="B338" s="115"/>
      <c r="C338" s="116"/>
      <c r="D338" s="117"/>
      <c r="E338" s="118" t="str">
        <f xml:space="preserve"> E$48</f>
        <v>PR24 Defra accelerated programme RCV adjustment in 2017-18 FYA prices (ADDN2)</v>
      </c>
      <c r="F338" s="133">
        <f t="shared" ref="F338:G338" ca="1" si="31" xml:space="preserve"> F$48</f>
        <v>0</v>
      </c>
      <c r="G338" s="198" t="str">
        <f t="shared" si="31"/>
        <v>£m</v>
      </c>
      <c r="H338" s="118"/>
      <c r="I338" s="118"/>
      <c r="J338" s="129"/>
    </row>
    <row r="339" spans="1:10" s="110" customFormat="1" hidden="1" outlineLevel="4">
      <c r="A339" s="98" t="s">
        <v>911</v>
      </c>
      <c r="B339" s="98"/>
      <c r="C339" s="99"/>
      <c r="D339" s="100"/>
      <c r="E339" s="141" t="s">
        <v>924</v>
      </c>
      <c r="F339" s="193">
        <f ca="1" xml:space="preserve"> SUM( F318:F338 )</f>
        <v>0</v>
      </c>
      <c r="G339" s="201" t="s">
        <v>172</v>
      </c>
      <c r="H339" s="125"/>
    </row>
    <row r="340" spans="1:10" s="110" customFormat="1" hidden="1" outlineLevel="4">
      <c r="A340" s="108"/>
      <c r="B340" s="108"/>
      <c r="C340" s="109"/>
      <c r="D340" s="120"/>
      <c r="F340" s="184"/>
      <c r="G340" s="185"/>
      <c r="H340" s="125"/>
    </row>
    <row r="341" spans="1:10" s="110" customFormat="1" hidden="1" outlineLevel="1">
      <c r="A341" s="108"/>
      <c r="B341" s="108"/>
      <c r="C341" s="109"/>
      <c r="D341" s="120"/>
      <c r="F341" s="184"/>
      <c r="G341" s="185"/>
      <c r="H341" s="125"/>
    </row>
    <row r="342" spans="1:10" s="110" customFormat="1" hidden="1" outlineLevel="1">
      <c r="A342" s="108"/>
      <c r="B342" s="108"/>
      <c r="C342" s="109"/>
      <c r="D342" s="120"/>
      <c r="E342" s="110" t="str">
        <f xml:space="preserve"> Indexation!E$92</f>
        <v>CPI(H): Inflate from 2017-18 FYA to 2022-23 FYA</v>
      </c>
      <c r="F342" s="194">
        <f xml:space="preserve"> Indexation!F$92</f>
        <v>1.1806332960179113</v>
      </c>
      <c r="G342" s="185" t="str">
        <f xml:space="preserve"> Indexation!G$92</f>
        <v>factor</v>
      </c>
    </row>
    <row r="343" spans="1:10" hidden="1" outlineLevel="1">
      <c r="F343" s="186"/>
      <c r="G343" s="197"/>
    </row>
    <row r="344" spans="1:10" hidden="1" outlineLevel="1">
      <c r="B344" s="10" t="s">
        <v>894</v>
      </c>
      <c r="F344" s="186"/>
      <c r="G344" s="197"/>
    </row>
    <row r="345" spans="1:10" hidden="1" outlineLevel="2">
      <c r="F345" s="186"/>
      <c r="G345" s="197"/>
    </row>
    <row r="346" spans="1:10" hidden="1" outlineLevel="2">
      <c r="B346" s="10" t="s">
        <v>754</v>
      </c>
      <c r="F346" s="188"/>
      <c r="G346" s="197"/>
    </row>
    <row r="347" spans="1:10" hidden="1" outlineLevel="4">
      <c r="F347" s="188"/>
      <c r="G347" s="197"/>
    </row>
    <row r="348" spans="1:10" hidden="1" outlineLevel="4">
      <c r="E348" s="24" t="s">
        <v>925</v>
      </c>
      <c r="F348" s="188">
        <f t="shared" ref="F348:F353" si="32" xml:space="preserve"> IF(F57 = "n/a", 0, F57 * $F$342)</f>
        <v>180.24253987455626</v>
      </c>
      <c r="G348" s="197" t="s">
        <v>172</v>
      </c>
    </row>
    <row r="349" spans="1:10" hidden="1" outlineLevel="4">
      <c r="E349" s="24" t="s">
        <v>926</v>
      </c>
      <c r="F349" s="188">
        <f t="shared" si="32"/>
        <v>1973.3931319661299</v>
      </c>
      <c r="G349" s="197" t="s">
        <v>172</v>
      </c>
    </row>
    <row r="350" spans="1:10" hidden="1" outlineLevel="4">
      <c r="E350" s="24" t="s">
        <v>927</v>
      </c>
      <c r="F350" s="188">
        <f t="shared" si="32"/>
        <v>1816.926247328583</v>
      </c>
      <c r="G350" s="197" t="s">
        <v>172</v>
      </c>
    </row>
    <row r="351" spans="1:10" hidden="1" outlineLevel="4">
      <c r="E351" s="24" t="s">
        <v>928</v>
      </c>
      <c r="F351" s="188">
        <f t="shared" si="32"/>
        <v>213.92827677028274</v>
      </c>
      <c r="G351" s="197" t="s">
        <v>172</v>
      </c>
    </row>
    <row r="352" spans="1:10" hidden="1" outlineLevel="4">
      <c r="E352" s="24" t="s">
        <v>929</v>
      </c>
      <c r="F352" s="188">
        <f t="shared" si="32"/>
        <v>0</v>
      </c>
      <c r="G352" s="197" t="s">
        <v>172</v>
      </c>
    </row>
    <row r="353" spans="1:7" hidden="1" outlineLevel="4">
      <c r="E353" s="24" t="s">
        <v>930</v>
      </c>
      <c r="F353" s="188">
        <f t="shared" si="32"/>
        <v>0</v>
      </c>
      <c r="G353" s="197" t="s">
        <v>172</v>
      </c>
    </row>
    <row r="354" spans="1:7" s="101" customFormat="1" hidden="1" outlineLevel="3">
      <c r="A354" s="98"/>
      <c r="B354" s="98"/>
      <c r="C354" s="99"/>
      <c r="D354" s="100"/>
      <c r="E354" s="101" t="s">
        <v>931</v>
      </c>
      <c r="F354" s="195">
        <f xml:space="preserve"> SUM(F348:F353)</f>
        <v>4184.490195939552</v>
      </c>
      <c r="G354" s="199" t="s">
        <v>172</v>
      </c>
    </row>
    <row r="355" spans="1:7" hidden="1" outlineLevel="3">
      <c r="F355" s="188"/>
      <c r="G355" s="197"/>
    </row>
    <row r="356" spans="1:7" hidden="1" outlineLevel="3">
      <c r="E356" s="24" t="s">
        <v>932</v>
      </c>
      <c r="F356" s="188">
        <f t="shared" ref="F356:F361" si="33" xml:space="preserve"> IF(F64 = "n/a", 0, F64 * $F$342)</f>
        <v>181.47708689367471</v>
      </c>
      <c r="G356" s="197" t="s">
        <v>172</v>
      </c>
    </row>
    <row r="357" spans="1:7" hidden="1" outlineLevel="3">
      <c r="E357" s="24" t="s">
        <v>933</v>
      </c>
      <c r="F357" s="188">
        <f t="shared" si="33"/>
        <v>1972.790978805702</v>
      </c>
      <c r="G357" s="197" t="s">
        <v>172</v>
      </c>
    </row>
    <row r="358" spans="1:7" hidden="1" outlineLevel="3">
      <c r="E358" s="24" t="s">
        <v>934</v>
      </c>
      <c r="F358" s="188">
        <f t="shared" si="33"/>
        <v>1834.3652566135754</v>
      </c>
      <c r="G358" s="197" t="s">
        <v>172</v>
      </c>
    </row>
    <row r="359" spans="1:7" hidden="1" outlineLevel="3">
      <c r="E359" s="24" t="s">
        <v>935</v>
      </c>
      <c r="F359" s="188">
        <f t="shared" si="33"/>
        <v>215.67229629037104</v>
      </c>
      <c r="G359" s="197" t="s">
        <v>172</v>
      </c>
    </row>
    <row r="360" spans="1:7" hidden="1" outlineLevel="3">
      <c r="E360" s="24" t="s">
        <v>936</v>
      </c>
      <c r="F360" s="188">
        <f t="shared" si="33"/>
        <v>0</v>
      </c>
      <c r="G360" s="197" t="s">
        <v>172</v>
      </c>
    </row>
    <row r="361" spans="1:7" hidden="1" outlineLevel="3">
      <c r="E361" s="24" t="s">
        <v>937</v>
      </c>
      <c r="F361" s="188">
        <f t="shared" si="33"/>
        <v>0</v>
      </c>
      <c r="G361" s="197" t="s">
        <v>172</v>
      </c>
    </row>
    <row r="362" spans="1:7" s="101" customFormat="1" hidden="1" outlineLevel="3">
      <c r="A362" s="98"/>
      <c r="B362" s="98"/>
      <c r="C362" s="99"/>
      <c r="D362" s="100"/>
      <c r="E362" s="101" t="s">
        <v>938</v>
      </c>
      <c r="F362" s="195">
        <f xml:space="preserve"> SUM(F356:F361)</f>
        <v>4204.3056186033236</v>
      </c>
      <c r="G362" s="199" t="s">
        <v>172</v>
      </c>
    </row>
    <row r="363" spans="1:7" hidden="1" outlineLevel="3">
      <c r="F363" s="188"/>
      <c r="G363" s="197"/>
    </row>
    <row r="364" spans="1:7" hidden="1" outlineLevel="3">
      <c r="E364" s="24" t="s">
        <v>939</v>
      </c>
      <c r="F364" s="188">
        <f t="shared" ref="F364:F369" si="34" xml:space="preserve"> IF(F71 = "n/a", 0, F71 * $F$342)</f>
        <v>117.07857167769764</v>
      </c>
      <c r="G364" s="197" t="s">
        <v>172</v>
      </c>
    </row>
    <row r="365" spans="1:7" hidden="1" outlineLevel="3">
      <c r="E365" s="24" t="s">
        <v>940</v>
      </c>
      <c r="F365" s="188">
        <f t="shared" si="34"/>
        <v>1020.3131136360722</v>
      </c>
      <c r="G365" s="197" t="s">
        <v>172</v>
      </c>
    </row>
    <row r="366" spans="1:7" hidden="1" outlineLevel="3">
      <c r="E366" s="24" t="s">
        <v>941</v>
      </c>
      <c r="F366" s="188">
        <f t="shared" si="34"/>
        <v>1227.3206953708943</v>
      </c>
      <c r="G366" s="197" t="s">
        <v>172</v>
      </c>
    </row>
    <row r="367" spans="1:7" hidden="1" outlineLevel="3">
      <c r="E367" s="24" t="s">
        <v>942</v>
      </c>
      <c r="F367" s="188">
        <f t="shared" si="34"/>
        <v>195.89427051097192</v>
      </c>
      <c r="G367" s="197" t="s">
        <v>172</v>
      </c>
    </row>
    <row r="368" spans="1:7" hidden="1" outlineLevel="3">
      <c r="E368" s="24" t="s">
        <v>943</v>
      </c>
      <c r="F368" s="188">
        <f t="shared" si="34"/>
        <v>0</v>
      </c>
      <c r="G368" s="197" t="s">
        <v>172</v>
      </c>
    </row>
    <row r="369" spans="1:7" hidden="1" outlineLevel="3">
      <c r="E369" s="24" t="s">
        <v>944</v>
      </c>
      <c r="F369" s="188">
        <f t="shared" si="34"/>
        <v>0</v>
      </c>
      <c r="G369" s="197" t="s">
        <v>172</v>
      </c>
    </row>
    <row r="370" spans="1:7" s="101" customFormat="1" hidden="1" outlineLevel="3">
      <c r="A370" s="98"/>
      <c r="B370" s="98"/>
      <c r="C370" s="99"/>
      <c r="D370" s="100"/>
      <c r="E370" s="101" t="s">
        <v>945</v>
      </c>
      <c r="F370" s="195">
        <f xml:space="preserve"> SUM(F364:F369)</f>
        <v>2560.606651195636</v>
      </c>
      <c r="G370" s="199" t="s">
        <v>172</v>
      </c>
    </row>
    <row r="371" spans="1:7" hidden="1" outlineLevel="3">
      <c r="F371" s="188"/>
      <c r="G371" s="197"/>
    </row>
    <row r="372" spans="1:7" s="118" customFormat="1" hidden="1" outlineLevel="3">
      <c r="A372" s="115"/>
      <c r="B372" s="115"/>
      <c r="C372" s="116"/>
      <c r="D372" s="117"/>
      <c r="E372" s="118" t="s">
        <v>946</v>
      </c>
      <c r="F372" s="188">
        <f t="shared" ref="F372:F377" si="35" xml:space="preserve"> IF(F78 = "n/a", 0, F78 * $F$342)</f>
        <v>0</v>
      </c>
      <c r="G372" s="198" t="s">
        <v>172</v>
      </c>
    </row>
    <row r="373" spans="1:7" s="118" customFormat="1" hidden="1" outlineLevel="3">
      <c r="A373" s="115"/>
      <c r="B373" s="115"/>
      <c r="C373" s="116"/>
      <c r="D373" s="117"/>
      <c r="E373" s="118" t="s">
        <v>947</v>
      </c>
      <c r="F373" s="188">
        <f t="shared" si="35"/>
        <v>0</v>
      </c>
      <c r="G373" s="198" t="s">
        <v>172</v>
      </c>
    </row>
    <row r="374" spans="1:7" s="118" customFormat="1" hidden="1" outlineLevel="3">
      <c r="A374" s="115"/>
      <c r="B374" s="115"/>
      <c r="C374" s="116"/>
      <c r="D374" s="117"/>
      <c r="E374" s="118" t="s">
        <v>948</v>
      </c>
      <c r="F374" s="188">
        <f t="shared" si="35"/>
        <v>0</v>
      </c>
      <c r="G374" s="198" t="s">
        <v>172</v>
      </c>
    </row>
    <row r="375" spans="1:7" s="118" customFormat="1" hidden="1" outlineLevel="3">
      <c r="A375" s="115"/>
      <c r="B375" s="115"/>
      <c r="C375" s="116"/>
      <c r="D375" s="117"/>
      <c r="E375" s="118" t="s">
        <v>949</v>
      </c>
      <c r="F375" s="188">
        <f t="shared" si="35"/>
        <v>0</v>
      </c>
      <c r="G375" s="198" t="s">
        <v>172</v>
      </c>
    </row>
    <row r="376" spans="1:7" s="118" customFormat="1" hidden="1" outlineLevel="3">
      <c r="A376" s="115"/>
      <c r="B376" s="115"/>
      <c r="C376" s="116"/>
      <c r="D376" s="117"/>
      <c r="E376" s="118" t="s">
        <v>950</v>
      </c>
      <c r="F376" s="188">
        <f t="shared" si="35"/>
        <v>0</v>
      </c>
      <c r="G376" s="198" t="s">
        <v>172</v>
      </c>
    </row>
    <row r="377" spans="1:7" s="118" customFormat="1" hidden="1" outlineLevel="3">
      <c r="A377" s="115"/>
      <c r="B377" s="115"/>
      <c r="C377" s="116"/>
      <c r="D377" s="117"/>
      <c r="E377" s="118" t="s">
        <v>951</v>
      </c>
      <c r="F377" s="188">
        <f t="shared" si="35"/>
        <v>0</v>
      </c>
      <c r="G377" s="198" t="s">
        <v>172</v>
      </c>
    </row>
    <row r="378" spans="1:7" s="101" customFormat="1" hidden="1" outlineLevel="3">
      <c r="A378" s="98"/>
      <c r="B378" s="98"/>
      <c r="C378" s="99"/>
      <c r="D378" s="100"/>
      <c r="E378" s="101" t="s">
        <v>952</v>
      </c>
      <c r="F378" s="195">
        <f xml:space="preserve"> SUM(F372:F377)</f>
        <v>0</v>
      </c>
      <c r="G378" s="199" t="s">
        <v>172</v>
      </c>
    </row>
    <row r="379" spans="1:7" s="101" customFormat="1" hidden="1" outlineLevel="3">
      <c r="A379" s="98"/>
      <c r="B379" s="98"/>
      <c r="C379" s="99"/>
      <c r="D379" s="100"/>
      <c r="F379" s="195"/>
      <c r="G379" s="199"/>
    </row>
    <row r="380" spans="1:7" hidden="1" outlineLevel="3">
      <c r="E380" s="24" t="str">
        <f xml:space="preserve"> E$354</f>
        <v>Pre 2020 RCV - Closing RCV at 31 March 2025 (from PR19 FD as updated by the CMA redetermination and IDoKs) - RPI inflated RCV in 2022-23 FYA prices (Total)</v>
      </c>
      <c r="F380" s="188">
        <f t="shared" ref="F380:G380" si="36" xml:space="preserve"> F$354</f>
        <v>4184.490195939552</v>
      </c>
      <c r="G380" s="197" t="str">
        <f t="shared" si="36"/>
        <v>£m</v>
      </c>
    </row>
    <row r="381" spans="1:7" hidden="1" outlineLevel="3">
      <c r="E381" s="24" t="str">
        <f xml:space="preserve"> E$362</f>
        <v>Pre 2020 RCV - Closing RCV at 31 March 2025 (from PR19 FD as updated by the CMA redetermination and IDoKs) - CPIH inflated RCV in 2022-23 FYA prices (Total)</v>
      </c>
      <c r="F381" s="188">
        <f t="shared" ref="F381:G381" si="37" xml:space="preserve"> F$362</f>
        <v>4204.3056186033236</v>
      </c>
      <c r="G381" s="197" t="str">
        <f t="shared" si="37"/>
        <v>£m</v>
      </c>
    </row>
    <row r="382" spans="1:7" hidden="1" outlineLevel="3">
      <c r="E382" s="24" t="str">
        <f xml:space="preserve"> E$370</f>
        <v>2020-25 RCV - Closing RCV at 31 March 2025 (from PR19 FD as updated by the CMA redetermination and IDoKs) - Post 2020 investment RCV in 2022-23 FYA prices (Total)</v>
      </c>
      <c r="F382" s="188">
        <f t="shared" ref="F382:G382" si="38" xml:space="preserve"> F$370</f>
        <v>2560.606651195636</v>
      </c>
      <c r="G382" s="197" t="str">
        <f t="shared" si="38"/>
        <v>£m</v>
      </c>
    </row>
    <row r="383" spans="1:7" hidden="1" outlineLevel="3">
      <c r="E383" s="24" t="str">
        <f xml:space="preserve"> E$378</f>
        <v>2020-25 RCV - Closing RCV at 31 March 2025 (from PR19 FD as updated by the CMA redetermination and IDoKs) - Other adjustment RCV in 2022-23 FYA prices (Total)</v>
      </c>
      <c r="F383" s="188">
        <f t="shared" ref="F383:G383" si="39" xml:space="preserve"> F$378</f>
        <v>0</v>
      </c>
      <c r="G383" s="197" t="str">
        <f t="shared" si="39"/>
        <v>£m</v>
      </c>
    </row>
    <row r="384" spans="1:7" s="101" customFormat="1" hidden="1" outlineLevel="3">
      <c r="A384" s="98"/>
      <c r="B384" s="98"/>
      <c r="C384" s="99"/>
      <c r="D384" s="100"/>
      <c r="E384" s="101" t="s">
        <v>953</v>
      </c>
      <c r="F384" s="195">
        <f xml:space="preserve"> SUM(F380:F383)</f>
        <v>10949.402465738511</v>
      </c>
      <c r="G384" s="199" t="s">
        <v>172</v>
      </c>
    </row>
    <row r="385" spans="1:7" s="118" customFormat="1" hidden="1" outlineLevel="3">
      <c r="A385" s="115"/>
      <c r="B385" s="115"/>
      <c r="C385" s="116"/>
      <c r="D385" s="117"/>
      <c r="F385" s="188"/>
      <c r="G385" s="198"/>
    </row>
    <row r="386" spans="1:7" hidden="1" outlineLevel="2">
      <c r="F386" s="188"/>
      <c r="G386" s="197"/>
    </row>
    <row r="387" spans="1:7" hidden="1" outlineLevel="2">
      <c r="B387" s="10" t="s">
        <v>783</v>
      </c>
      <c r="F387" s="188"/>
      <c r="G387" s="197"/>
    </row>
    <row r="388" spans="1:7" hidden="1" outlineLevel="3">
      <c r="F388" s="188"/>
      <c r="G388" s="197"/>
    </row>
    <row r="389" spans="1:7" hidden="1" outlineLevel="3">
      <c r="E389" s="24" t="s">
        <v>954</v>
      </c>
      <c r="F389" s="188">
        <f t="shared" ref="F389:F394" ca="1" si="40" xml:space="preserve"> IF(F87 = "n/a", 0, F87 * $F$342)</f>
        <v>0</v>
      </c>
      <c r="G389" s="197" t="s">
        <v>172</v>
      </c>
    </row>
    <row r="390" spans="1:7" hidden="1" outlineLevel="3">
      <c r="E390" s="24" t="s">
        <v>955</v>
      </c>
      <c r="F390" s="188">
        <f t="shared" ca="1" si="40"/>
        <v>0</v>
      </c>
      <c r="G390" s="197" t="s">
        <v>172</v>
      </c>
    </row>
    <row r="391" spans="1:7" hidden="1" outlineLevel="3">
      <c r="E391" s="24" t="s">
        <v>956</v>
      </c>
      <c r="F391" s="188">
        <f t="shared" ca="1" si="40"/>
        <v>0</v>
      </c>
      <c r="G391" s="197" t="s">
        <v>172</v>
      </c>
    </row>
    <row r="392" spans="1:7" hidden="1" outlineLevel="3">
      <c r="E392" s="24" t="s">
        <v>957</v>
      </c>
      <c r="F392" s="188">
        <f t="shared" si="40"/>
        <v>0</v>
      </c>
      <c r="G392" s="197" t="s">
        <v>172</v>
      </c>
    </row>
    <row r="393" spans="1:7" hidden="1" outlineLevel="3">
      <c r="A393" s="115"/>
      <c r="E393" s="24" t="s">
        <v>958</v>
      </c>
      <c r="F393" s="188">
        <f t="shared" ca="1" si="40"/>
        <v>0</v>
      </c>
      <c r="G393" s="197" t="s">
        <v>172</v>
      </c>
    </row>
    <row r="394" spans="1:7" hidden="1" outlineLevel="3">
      <c r="A394" s="115"/>
      <c r="E394" s="24" t="s">
        <v>959</v>
      </c>
      <c r="F394" s="188">
        <f t="shared" si="40"/>
        <v>0</v>
      </c>
      <c r="G394" s="197" t="s">
        <v>172</v>
      </c>
    </row>
    <row r="395" spans="1:7" s="101" customFormat="1" hidden="1" outlineLevel="3">
      <c r="A395" s="98"/>
      <c r="B395" s="98"/>
      <c r="C395" s="99"/>
      <c r="D395" s="100"/>
      <c r="E395" s="101" t="s">
        <v>960</v>
      </c>
      <c r="F395" s="195">
        <f ca="1" xml:space="preserve"> SUM(F389:F394)</f>
        <v>0</v>
      </c>
      <c r="G395" s="199" t="s">
        <v>172</v>
      </c>
    </row>
    <row r="396" spans="1:7" hidden="1" outlineLevel="3">
      <c r="F396" s="186"/>
      <c r="G396" s="197"/>
    </row>
    <row r="397" spans="1:7" hidden="1" outlineLevel="3">
      <c r="A397" s="115"/>
      <c r="E397" s="24" t="s">
        <v>961</v>
      </c>
      <c r="F397" s="188">
        <f t="shared" ref="F397:F402" si="41" xml:space="preserve"> IF(F94 = "n/a", 0, F94 * $F$342)</f>
        <v>0</v>
      </c>
      <c r="G397" s="197" t="s">
        <v>172</v>
      </c>
    </row>
    <row r="398" spans="1:7" hidden="1" outlineLevel="3">
      <c r="A398" s="115"/>
      <c r="E398" s="24" t="s">
        <v>962</v>
      </c>
      <c r="F398" s="188">
        <f t="shared" ca="1" si="41"/>
        <v>25.847242928011326</v>
      </c>
      <c r="G398" s="197" t="s">
        <v>172</v>
      </c>
    </row>
    <row r="399" spans="1:7" hidden="1" outlineLevel="3">
      <c r="A399" s="115"/>
      <c r="E399" s="24" t="s">
        <v>963</v>
      </c>
      <c r="F399" s="188">
        <f t="shared" ca="1" si="41"/>
        <v>-8.6550290101600904</v>
      </c>
      <c r="G399" s="197" t="s">
        <v>172</v>
      </c>
    </row>
    <row r="400" spans="1:7" hidden="1" outlineLevel="3">
      <c r="A400" s="115"/>
      <c r="E400" s="24" t="s">
        <v>964</v>
      </c>
      <c r="F400" s="188">
        <f t="shared" si="41"/>
        <v>0</v>
      </c>
      <c r="G400" s="197" t="s">
        <v>172</v>
      </c>
    </row>
    <row r="401" spans="1:7" hidden="1" outlineLevel="3">
      <c r="A401" s="115"/>
      <c r="E401" s="24" t="s">
        <v>965</v>
      </c>
      <c r="F401" s="188">
        <f t="shared" ca="1" si="41"/>
        <v>0</v>
      </c>
      <c r="G401" s="197" t="s">
        <v>172</v>
      </c>
    </row>
    <row r="402" spans="1:7" hidden="1" outlineLevel="3">
      <c r="A402" s="115"/>
      <c r="E402" s="24" t="s">
        <v>966</v>
      </c>
      <c r="F402" s="188">
        <f t="shared" si="41"/>
        <v>0</v>
      </c>
      <c r="G402" s="197" t="s">
        <v>172</v>
      </c>
    </row>
    <row r="403" spans="1:7" s="101" customFormat="1" hidden="1" outlineLevel="3">
      <c r="A403" s="98"/>
      <c r="B403" s="98"/>
      <c r="C403" s="99"/>
      <c r="D403" s="100"/>
      <c r="E403" s="101" t="s">
        <v>967</v>
      </c>
      <c r="F403" s="195">
        <f ca="1" xml:space="preserve"> SUM(F397:F402)</f>
        <v>17.192213917851234</v>
      </c>
      <c r="G403" s="199" t="s">
        <v>172</v>
      </c>
    </row>
    <row r="404" spans="1:7" hidden="1" outlineLevel="3">
      <c r="A404" s="115"/>
      <c r="F404" s="188"/>
      <c r="G404" s="197"/>
    </row>
    <row r="405" spans="1:7" hidden="1" outlineLevel="3">
      <c r="A405" s="115"/>
      <c r="E405" s="24" t="s">
        <v>968</v>
      </c>
      <c r="F405" s="188">
        <f t="shared" ref="F405:F410" ca="1" si="42" xml:space="preserve"> IF(F101 = "n/a", 0, F101 * $F$342)</f>
        <v>0</v>
      </c>
      <c r="G405" s="197" t="s">
        <v>172</v>
      </c>
    </row>
    <row r="406" spans="1:7" hidden="1" outlineLevel="3">
      <c r="A406" s="115"/>
      <c r="E406" s="24" t="s">
        <v>969</v>
      </c>
      <c r="F406" s="188">
        <f t="shared" ca="1" si="42"/>
        <v>-0.77246054028309263</v>
      </c>
      <c r="G406" s="197" t="s">
        <v>172</v>
      </c>
    </row>
    <row r="407" spans="1:7" hidden="1" outlineLevel="3">
      <c r="E407" s="24" t="s">
        <v>970</v>
      </c>
      <c r="F407" s="188">
        <f t="shared" ca="1" si="42"/>
        <v>0.28945517306907309</v>
      </c>
      <c r="G407" s="197" t="s">
        <v>172</v>
      </c>
    </row>
    <row r="408" spans="1:7" hidden="1" outlineLevel="3">
      <c r="A408" s="115"/>
      <c r="E408" s="24" t="s">
        <v>971</v>
      </c>
      <c r="F408" s="188">
        <f t="shared" si="42"/>
        <v>0</v>
      </c>
      <c r="G408" s="197" t="s">
        <v>172</v>
      </c>
    </row>
    <row r="409" spans="1:7" hidden="1" outlineLevel="3">
      <c r="A409" s="115"/>
      <c r="E409" s="24" t="s">
        <v>972</v>
      </c>
      <c r="F409" s="188">
        <f t="shared" ca="1" si="42"/>
        <v>0</v>
      </c>
      <c r="G409" s="197" t="s">
        <v>172</v>
      </c>
    </row>
    <row r="410" spans="1:7" hidden="1" outlineLevel="3">
      <c r="A410" s="115"/>
      <c r="E410" s="24" t="s">
        <v>973</v>
      </c>
      <c r="F410" s="188">
        <f t="shared" si="42"/>
        <v>0</v>
      </c>
      <c r="G410" s="197" t="s">
        <v>172</v>
      </c>
    </row>
    <row r="411" spans="1:7" s="101" customFormat="1" hidden="1" outlineLevel="3">
      <c r="A411" s="98"/>
      <c r="B411" s="98"/>
      <c r="C411" s="99"/>
      <c r="D411" s="100"/>
      <c r="E411" s="101" t="s">
        <v>974</v>
      </c>
      <c r="F411" s="195">
        <f ca="1" xml:space="preserve"> SUM(F405:F410)</f>
        <v>-0.48300536721401954</v>
      </c>
      <c r="G411" s="199" t="s">
        <v>172</v>
      </c>
    </row>
    <row r="412" spans="1:7" hidden="1" outlineLevel="3">
      <c r="A412" s="115"/>
      <c r="F412" s="188"/>
      <c r="G412" s="197"/>
    </row>
    <row r="413" spans="1:7" hidden="1" outlineLevel="3">
      <c r="A413" s="115"/>
      <c r="E413" s="24" t="s">
        <v>975</v>
      </c>
      <c r="F413" s="188">
        <f t="shared" ref="F413:F418" ca="1" si="43" xml:space="preserve"> IF(F108 = "n/a", 0, F108 * $F$342)</f>
        <v>-1.1369853567167107</v>
      </c>
      <c r="G413" s="197" t="s">
        <v>172</v>
      </c>
    </row>
    <row r="414" spans="1:7" hidden="1" outlineLevel="3">
      <c r="A414" s="115"/>
      <c r="E414" s="24" t="s">
        <v>976</v>
      </c>
      <c r="F414" s="188">
        <f t="shared" ca="1" si="43"/>
        <v>-12.391247957767254</v>
      </c>
      <c r="G414" s="197" t="s">
        <v>172</v>
      </c>
    </row>
    <row r="415" spans="1:7" hidden="1" outlineLevel="3">
      <c r="A415" s="115"/>
      <c r="E415" s="24" t="s">
        <v>977</v>
      </c>
      <c r="F415" s="188">
        <f t="shared" ca="1" si="43"/>
        <v>-11.920898683546929</v>
      </c>
      <c r="G415" s="197" t="s">
        <v>172</v>
      </c>
    </row>
    <row r="416" spans="1:7" hidden="1" outlineLevel="3">
      <c r="A416" s="115"/>
      <c r="E416" s="24" t="s">
        <v>978</v>
      </c>
      <c r="F416" s="188">
        <f t="shared" ca="1" si="43"/>
        <v>-1.507077126932244</v>
      </c>
      <c r="G416" s="197" t="s">
        <v>172</v>
      </c>
    </row>
    <row r="417" spans="1:7" hidden="1" outlineLevel="3">
      <c r="A417" s="115"/>
      <c r="E417" s="24" t="s">
        <v>979</v>
      </c>
      <c r="F417" s="188">
        <f t="shared" ca="1" si="43"/>
        <v>0</v>
      </c>
      <c r="G417" s="197" t="s">
        <v>172</v>
      </c>
    </row>
    <row r="418" spans="1:7" hidden="1" outlineLevel="3">
      <c r="A418" s="115"/>
      <c r="E418" s="24" t="s">
        <v>980</v>
      </c>
      <c r="F418" s="188">
        <f t="shared" si="43"/>
        <v>0</v>
      </c>
      <c r="G418" s="197" t="s">
        <v>172</v>
      </c>
    </row>
    <row r="419" spans="1:7" s="101" customFormat="1" hidden="1" outlineLevel="3">
      <c r="A419" s="98"/>
      <c r="B419" s="98"/>
      <c r="C419" s="99"/>
      <c r="D419" s="100"/>
      <c r="E419" s="101" t="s">
        <v>981</v>
      </c>
      <c r="F419" s="195">
        <f ca="1" xml:space="preserve"> SUM(F413:F418)</f>
        <v>-26.956209124963138</v>
      </c>
      <c r="G419" s="199" t="s">
        <v>172</v>
      </c>
    </row>
    <row r="420" spans="1:7" hidden="1" outlineLevel="3">
      <c r="F420" s="186"/>
      <c r="G420" s="197"/>
    </row>
    <row r="421" spans="1:7" hidden="1" outlineLevel="3">
      <c r="A421" s="115"/>
      <c r="E421" s="24" t="s">
        <v>982</v>
      </c>
      <c r="F421" s="188">
        <f t="shared" ref="F421:F426" si="44" xml:space="preserve"> IF(F115 = "n/a", 0, F115 * $F$342)</f>
        <v>0</v>
      </c>
      <c r="G421" s="197" t="s">
        <v>172</v>
      </c>
    </row>
    <row r="422" spans="1:7" hidden="1" outlineLevel="3">
      <c r="A422" s="115"/>
      <c r="E422" s="24" t="s">
        <v>983</v>
      </c>
      <c r="F422" s="188">
        <f t="shared" ca="1" si="44"/>
        <v>0</v>
      </c>
      <c r="G422" s="197" t="s">
        <v>172</v>
      </c>
    </row>
    <row r="423" spans="1:7" hidden="1" outlineLevel="3">
      <c r="A423" s="115"/>
      <c r="E423" s="24" t="s">
        <v>984</v>
      </c>
      <c r="F423" s="188">
        <f t="shared" ca="1" si="44"/>
        <v>0</v>
      </c>
      <c r="G423" s="197" t="s">
        <v>172</v>
      </c>
    </row>
    <row r="424" spans="1:7" hidden="1" outlineLevel="3">
      <c r="A424" s="115"/>
      <c r="E424" s="24" t="s">
        <v>985</v>
      </c>
      <c r="F424" s="188">
        <f t="shared" si="44"/>
        <v>0</v>
      </c>
      <c r="G424" s="197" t="s">
        <v>172</v>
      </c>
    </row>
    <row r="425" spans="1:7" hidden="1" outlineLevel="3">
      <c r="A425" s="115"/>
      <c r="E425" s="24" t="s">
        <v>986</v>
      </c>
      <c r="F425" s="188">
        <f t="shared" ca="1" si="44"/>
        <v>0</v>
      </c>
      <c r="G425" s="197" t="s">
        <v>172</v>
      </c>
    </row>
    <row r="426" spans="1:7" hidden="1" outlineLevel="3">
      <c r="A426" s="115"/>
      <c r="E426" s="24" t="s">
        <v>987</v>
      </c>
      <c r="F426" s="188">
        <f t="shared" si="44"/>
        <v>0</v>
      </c>
      <c r="G426" s="197" t="s">
        <v>172</v>
      </c>
    </row>
    <row r="427" spans="1:7" s="101" customFormat="1" hidden="1" outlineLevel="3">
      <c r="A427" s="98"/>
      <c r="B427" s="98"/>
      <c r="C427" s="99"/>
      <c r="D427" s="100"/>
      <c r="E427" s="101" t="s">
        <v>988</v>
      </c>
      <c r="F427" s="195">
        <f ca="1" xml:space="preserve"> SUM(F421:F426)</f>
        <v>0</v>
      </c>
      <c r="G427" s="199" t="s">
        <v>172</v>
      </c>
    </row>
    <row r="428" spans="1:7" hidden="1" outlineLevel="3">
      <c r="A428" s="115"/>
      <c r="F428" s="188"/>
      <c r="G428" s="197"/>
    </row>
    <row r="429" spans="1:7" hidden="1" outlineLevel="3">
      <c r="A429" s="115"/>
      <c r="E429" s="24" t="s">
        <v>989</v>
      </c>
      <c r="F429" s="188">
        <f t="shared" ref="F429:F434" ca="1" si="45" xml:space="preserve"> IF(F122 = "n/a", 0, F122 * $F$342)</f>
        <v>0</v>
      </c>
      <c r="G429" s="197" t="s">
        <v>172</v>
      </c>
    </row>
    <row r="430" spans="1:7" hidden="1" outlineLevel="3">
      <c r="A430" s="115"/>
      <c r="E430" s="24" t="s">
        <v>990</v>
      </c>
      <c r="F430" s="188">
        <f t="shared" ca="1" si="45"/>
        <v>0</v>
      </c>
      <c r="G430" s="197" t="s">
        <v>172</v>
      </c>
    </row>
    <row r="431" spans="1:7" hidden="1" outlineLevel="3">
      <c r="E431" s="24" t="s">
        <v>991</v>
      </c>
      <c r="F431" s="188">
        <f t="shared" ca="1" si="45"/>
        <v>0</v>
      </c>
      <c r="G431" s="197" t="s">
        <v>172</v>
      </c>
    </row>
    <row r="432" spans="1:7" hidden="1" outlineLevel="3">
      <c r="A432" s="115"/>
      <c r="E432" s="24" t="s">
        <v>992</v>
      </c>
      <c r="F432" s="188">
        <f t="shared" ca="1" si="45"/>
        <v>0</v>
      </c>
      <c r="G432" s="197" t="s">
        <v>172</v>
      </c>
    </row>
    <row r="433" spans="1:7" hidden="1" outlineLevel="3">
      <c r="A433" s="115"/>
      <c r="E433" s="24" t="s">
        <v>993</v>
      </c>
      <c r="F433" s="188">
        <f t="shared" ca="1" si="45"/>
        <v>0</v>
      </c>
      <c r="G433" s="197" t="s">
        <v>172</v>
      </c>
    </row>
    <row r="434" spans="1:7" hidden="1" outlineLevel="3">
      <c r="A434" s="115"/>
      <c r="E434" s="24" t="s">
        <v>994</v>
      </c>
      <c r="F434" s="188">
        <f t="shared" si="45"/>
        <v>0</v>
      </c>
      <c r="G434" s="197" t="s">
        <v>172</v>
      </c>
    </row>
    <row r="435" spans="1:7" s="101" customFormat="1" hidden="1" outlineLevel="3">
      <c r="A435" s="98"/>
      <c r="B435" s="98"/>
      <c r="C435" s="99"/>
      <c r="D435" s="100"/>
      <c r="E435" s="101" t="s">
        <v>995</v>
      </c>
      <c r="F435" s="195">
        <f ca="1" xml:space="preserve"> SUM(F429:F434)</f>
        <v>0</v>
      </c>
      <c r="G435" s="199" t="s">
        <v>172</v>
      </c>
    </row>
    <row r="436" spans="1:7" hidden="1" outlineLevel="3">
      <c r="A436" s="115"/>
      <c r="F436" s="188"/>
      <c r="G436" s="197"/>
    </row>
    <row r="437" spans="1:7" hidden="1" outlineLevel="2">
      <c r="A437" s="115"/>
      <c r="F437" s="188"/>
      <c r="G437" s="197"/>
    </row>
    <row r="438" spans="1:7" hidden="1" outlineLevel="2">
      <c r="A438" s="115"/>
      <c r="B438" s="10" t="s">
        <v>826</v>
      </c>
      <c r="F438" s="188"/>
      <c r="G438" s="197"/>
    </row>
    <row r="439" spans="1:7" hidden="1" outlineLevel="3">
      <c r="A439" s="115"/>
      <c r="F439" s="188"/>
      <c r="G439" s="197"/>
    </row>
    <row r="440" spans="1:7" hidden="1" outlineLevel="3">
      <c r="A440" s="115"/>
      <c r="E440" s="24" t="s">
        <v>996</v>
      </c>
      <c r="F440" s="188">
        <f t="shared" ref="F440:F445" ca="1" si="46" xml:space="preserve"> IF(F131 = "n/a", 0, F131 * $F$342)</f>
        <v>0</v>
      </c>
      <c r="G440" s="197" t="s">
        <v>172</v>
      </c>
    </row>
    <row r="441" spans="1:7" hidden="1" outlineLevel="3">
      <c r="A441" s="115"/>
      <c r="E441" s="24" t="s">
        <v>997</v>
      </c>
      <c r="F441" s="188">
        <f t="shared" ca="1" si="46"/>
        <v>0</v>
      </c>
      <c r="G441" s="197" t="s">
        <v>172</v>
      </c>
    </row>
    <row r="442" spans="1:7" hidden="1" outlineLevel="3">
      <c r="A442" s="115"/>
      <c r="E442" s="24" t="s">
        <v>998</v>
      </c>
      <c r="F442" s="188">
        <f t="shared" ca="1" si="46"/>
        <v>0</v>
      </c>
      <c r="G442" s="197" t="s">
        <v>172</v>
      </c>
    </row>
    <row r="443" spans="1:7" hidden="1" outlineLevel="3">
      <c r="E443" s="24" t="s">
        <v>999</v>
      </c>
      <c r="F443" s="188">
        <f t="shared" ca="1" si="46"/>
        <v>0</v>
      </c>
      <c r="G443" s="197" t="s">
        <v>172</v>
      </c>
    </row>
    <row r="444" spans="1:7" hidden="1" outlineLevel="3">
      <c r="A444" s="115"/>
      <c r="E444" s="24" t="s">
        <v>1000</v>
      </c>
      <c r="F444" s="188">
        <f t="shared" ca="1" si="46"/>
        <v>0</v>
      </c>
      <c r="G444" s="197" t="s">
        <v>172</v>
      </c>
    </row>
    <row r="445" spans="1:7" hidden="1" outlineLevel="3">
      <c r="A445" s="115"/>
      <c r="E445" s="24" t="s">
        <v>1001</v>
      </c>
      <c r="F445" s="188">
        <f t="shared" si="46"/>
        <v>0</v>
      </c>
      <c r="G445" s="197" t="s">
        <v>172</v>
      </c>
    </row>
    <row r="446" spans="1:7" s="101" customFormat="1" hidden="1" outlineLevel="3">
      <c r="A446" s="98"/>
      <c r="B446" s="98"/>
      <c r="C446" s="99"/>
      <c r="D446" s="100"/>
      <c r="E446" s="101" t="s">
        <v>1002</v>
      </c>
      <c r="F446" s="195">
        <f ca="1" xml:space="preserve"> SUM(F440:F445)</f>
        <v>0</v>
      </c>
      <c r="G446" s="199" t="s">
        <v>172</v>
      </c>
    </row>
    <row r="447" spans="1:7" hidden="1" outlineLevel="3">
      <c r="A447" s="115"/>
      <c r="F447" s="188"/>
      <c r="G447" s="197"/>
    </row>
    <row r="448" spans="1:7" hidden="1" outlineLevel="3">
      <c r="A448" s="115"/>
      <c r="E448" s="24" t="s">
        <v>1003</v>
      </c>
      <c r="F448" s="188">
        <f t="shared" ref="F448:F453" ca="1" si="47" xml:space="preserve"> IF(F138 = "n/a", 0, F138 * $F$342)</f>
        <v>0</v>
      </c>
      <c r="G448" s="197" t="s">
        <v>172</v>
      </c>
    </row>
    <row r="449" spans="1:7" hidden="1" outlineLevel="3">
      <c r="A449" s="115"/>
      <c r="E449" s="24" t="s">
        <v>1004</v>
      </c>
      <c r="F449" s="188">
        <f t="shared" ca="1" si="47"/>
        <v>-5.318038721543612</v>
      </c>
      <c r="G449" s="197" t="s">
        <v>172</v>
      </c>
    </row>
    <row r="450" spans="1:7" hidden="1" outlineLevel="3">
      <c r="A450" s="115"/>
      <c r="E450" s="24" t="s">
        <v>1005</v>
      </c>
      <c r="F450" s="188">
        <f t="shared" ca="1" si="47"/>
        <v>126.36506019740594</v>
      </c>
      <c r="G450" s="197" t="s">
        <v>172</v>
      </c>
    </row>
    <row r="451" spans="1:7" hidden="1" outlineLevel="3">
      <c r="A451" s="115"/>
      <c r="E451" s="24" t="s">
        <v>1006</v>
      </c>
      <c r="F451" s="188">
        <f t="shared" ca="1" si="47"/>
        <v>0</v>
      </c>
      <c r="G451" s="197" t="s">
        <v>172</v>
      </c>
    </row>
    <row r="452" spans="1:7" hidden="1" outlineLevel="3">
      <c r="A452" s="115"/>
      <c r="E452" s="24" t="s">
        <v>1007</v>
      </c>
      <c r="F452" s="188">
        <f t="shared" ca="1" si="47"/>
        <v>0</v>
      </c>
      <c r="G452" s="197" t="s">
        <v>172</v>
      </c>
    </row>
    <row r="453" spans="1:7" hidden="1" outlineLevel="3">
      <c r="A453" s="115"/>
      <c r="E453" s="24" t="s">
        <v>1008</v>
      </c>
      <c r="F453" s="188">
        <f t="shared" si="47"/>
        <v>0</v>
      </c>
      <c r="G453" s="197" t="s">
        <v>172</v>
      </c>
    </row>
    <row r="454" spans="1:7" s="101" customFormat="1" hidden="1" outlineLevel="3">
      <c r="A454" s="98"/>
      <c r="B454" s="98"/>
      <c r="C454" s="99"/>
      <c r="D454" s="100"/>
      <c r="E454" s="101" t="s">
        <v>1009</v>
      </c>
      <c r="F454" s="195">
        <f ca="1" xml:space="preserve"> SUM(F448:F453)</f>
        <v>121.04702147586232</v>
      </c>
      <c r="G454" s="199" t="s">
        <v>172</v>
      </c>
    </row>
    <row r="455" spans="1:7" hidden="1" outlineLevel="3">
      <c r="A455" s="115"/>
      <c r="F455" s="188"/>
      <c r="G455" s="197"/>
    </row>
    <row r="456" spans="1:7" hidden="1" outlineLevel="3">
      <c r="E456" s="24" t="s">
        <v>1010</v>
      </c>
      <c r="F456" s="188">
        <f t="shared" ref="F456:F461" ca="1" si="48" xml:space="preserve"> IF(F145 = "n/a", 0, F145 * $F$342)</f>
        <v>23.224143984980877</v>
      </c>
      <c r="G456" s="197" t="s">
        <v>172</v>
      </c>
    </row>
    <row r="457" spans="1:7" hidden="1" outlineLevel="3">
      <c r="A457" s="115"/>
      <c r="E457" s="24" t="s">
        <v>1011</v>
      </c>
      <c r="F457" s="188">
        <f t="shared" ca="1" si="48"/>
        <v>155.33906298825525</v>
      </c>
      <c r="G457" s="197" t="s">
        <v>172</v>
      </c>
    </row>
    <row r="458" spans="1:7" hidden="1" outlineLevel="3">
      <c r="A458" s="115"/>
      <c r="E458" s="24" t="s">
        <v>1012</v>
      </c>
      <c r="F458" s="188">
        <f t="shared" ca="1" si="48"/>
        <v>12.511788635390932</v>
      </c>
      <c r="G458" s="197" t="s">
        <v>172</v>
      </c>
    </row>
    <row r="459" spans="1:7" hidden="1" outlineLevel="3">
      <c r="A459" s="115"/>
      <c r="E459" s="24" t="s">
        <v>1013</v>
      </c>
      <c r="F459" s="188">
        <f t="shared" ca="1" si="48"/>
        <v>-5.1957059193523563</v>
      </c>
      <c r="G459" s="197" t="s">
        <v>172</v>
      </c>
    </row>
    <row r="460" spans="1:7" hidden="1" outlineLevel="3">
      <c r="A460" s="115"/>
      <c r="E460" s="24" t="s">
        <v>1014</v>
      </c>
      <c r="F460" s="188">
        <f t="shared" ca="1" si="48"/>
        <v>0</v>
      </c>
      <c r="G460" s="197" t="s">
        <v>172</v>
      </c>
    </row>
    <row r="461" spans="1:7" hidden="1" outlineLevel="3">
      <c r="A461" s="115"/>
      <c r="E461" s="24" t="s">
        <v>1015</v>
      </c>
      <c r="F461" s="188">
        <f t="shared" si="48"/>
        <v>0</v>
      </c>
      <c r="G461" s="197" t="s">
        <v>172</v>
      </c>
    </row>
    <row r="462" spans="1:7" s="101" customFormat="1" hidden="1" outlineLevel="3">
      <c r="A462" s="98"/>
      <c r="B462" s="98"/>
      <c r="C462" s="99"/>
      <c r="D462" s="100"/>
      <c r="E462" s="101" t="s">
        <v>1016</v>
      </c>
      <c r="F462" s="195">
        <f ca="1" xml:space="preserve"> SUM(F456:F461)</f>
        <v>185.87928968927471</v>
      </c>
      <c r="G462" s="199" t="s">
        <v>172</v>
      </c>
    </row>
    <row r="463" spans="1:7" hidden="1" outlineLevel="3">
      <c r="A463" s="115"/>
      <c r="F463" s="188"/>
      <c r="G463" s="197"/>
    </row>
    <row r="464" spans="1:7" hidden="1" outlineLevel="3">
      <c r="A464" s="115"/>
      <c r="E464" s="24" t="s">
        <v>1017</v>
      </c>
      <c r="F464" s="188">
        <f t="shared" ref="F464:F469" ca="1" si="49" xml:space="preserve"> IF(F152 = "n/a", 0, F152 * $F$342)</f>
        <v>-0.97172078888182922</v>
      </c>
      <c r="G464" s="197" t="s">
        <v>172</v>
      </c>
    </row>
    <row r="465" spans="1:7" hidden="1" outlineLevel="3">
      <c r="A465" s="115"/>
      <c r="E465" s="24" t="s">
        <v>1018</v>
      </c>
      <c r="F465" s="188">
        <f t="shared" ca="1" si="49"/>
        <v>-4.9543837194075993</v>
      </c>
      <c r="G465" s="197" t="s">
        <v>172</v>
      </c>
    </row>
    <row r="466" spans="1:7" hidden="1" outlineLevel="3">
      <c r="A466" s="115"/>
      <c r="E466" s="24" t="s">
        <v>1019</v>
      </c>
      <c r="F466" s="188">
        <f t="shared" ca="1" si="49"/>
        <v>-5.8244210815020869</v>
      </c>
      <c r="G466" s="197" t="s">
        <v>172</v>
      </c>
    </row>
    <row r="467" spans="1:7" hidden="1" outlineLevel="3">
      <c r="E467" s="24" t="s">
        <v>1020</v>
      </c>
      <c r="F467" s="188">
        <f t="shared" si="49"/>
        <v>0</v>
      </c>
      <c r="G467" s="197" t="s">
        <v>172</v>
      </c>
    </row>
    <row r="468" spans="1:7" hidden="1" outlineLevel="3">
      <c r="A468" s="115"/>
      <c r="E468" s="24" t="s">
        <v>1021</v>
      </c>
      <c r="F468" s="188">
        <f t="shared" ca="1" si="49"/>
        <v>0</v>
      </c>
      <c r="G468" s="197" t="s">
        <v>172</v>
      </c>
    </row>
    <row r="469" spans="1:7" hidden="1" outlineLevel="3">
      <c r="A469" s="115"/>
      <c r="E469" s="24" t="s">
        <v>1022</v>
      </c>
      <c r="F469" s="188">
        <f t="shared" si="49"/>
        <v>0</v>
      </c>
      <c r="G469" s="197" t="s">
        <v>172</v>
      </c>
    </row>
    <row r="470" spans="1:7" s="101" customFormat="1" hidden="1" outlineLevel="3">
      <c r="A470" s="98"/>
      <c r="B470" s="98"/>
      <c r="C470" s="99"/>
      <c r="D470" s="100"/>
      <c r="E470" s="101" t="s">
        <v>1023</v>
      </c>
      <c r="F470" s="195">
        <f ca="1" xml:space="preserve"> SUM(F464:F469)</f>
        <v>-11.750525589791515</v>
      </c>
      <c r="G470" s="199" t="s">
        <v>172</v>
      </c>
    </row>
    <row r="471" spans="1:7" hidden="1" outlineLevel="3">
      <c r="A471" s="115"/>
      <c r="F471" s="188"/>
      <c r="G471" s="197"/>
    </row>
    <row r="472" spans="1:7" hidden="1" outlineLevel="3">
      <c r="A472" s="115"/>
      <c r="E472" s="24" t="s">
        <v>1024</v>
      </c>
      <c r="F472" s="188">
        <f t="shared" ref="F472:F477" ca="1" si="50" xml:space="preserve"> IF(F159 = "n/a", 0, F159 * $F$342)</f>
        <v>7.3334362385971223</v>
      </c>
      <c r="G472" s="197" t="s">
        <v>172</v>
      </c>
    </row>
    <row r="473" spans="1:7" hidden="1" outlineLevel="3">
      <c r="A473" s="115"/>
      <c r="E473" s="24" t="s">
        <v>1025</v>
      </c>
      <c r="F473" s="188">
        <f t="shared" ca="1" si="50"/>
        <v>80.290439299351675</v>
      </c>
      <c r="G473" s="197" t="s">
        <v>172</v>
      </c>
    </row>
    <row r="474" spans="1:7" hidden="1" outlineLevel="3">
      <c r="A474" s="115"/>
      <c r="E474" s="24" t="s">
        <v>1026</v>
      </c>
      <c r="F474" s="188">
        <f t="shared" ca="1" si="50"/>
        <v>73.924351012203289</v>
      </c>
      <c r="G474" s="197" t="s">
        <v>172</v>
      </c>
    </row>
    <row r="475" spans="1:7" hidden="1" outlineLevel="3">
      <c r="A475" s="115"/>
      <c r="E475" s="24" t="s">
        <v>1027</v>
      </c>
      <c r="F475" s="188">
        <f t="shared" ca="1" si="50"/>
        <v>8.7039906251858365</v>
      </c>
      <c r="G475" s="197" t="s">
        <v>172</v>
      </c>
    </row>
    <row r="476" spans="1:7" hidden="1" outlineLevel="3">
      <c r="A476" s="115"/>
      <c r="E476" s="24" t="s">
        <v>1028</v>
      </c>
      <c r="F476" s="188">
        <f t="shared" ca="1" si="50"/>
        <v>0</v>
      </c>
      <c r="G476" s="197" t="s">
        <v>172</v>
      </c>
    </row>
    <row r="477" spans="1:7" hidden="1" outlineLevel="3">
      <c r="A477" s="115"/>
      <c r="E477" s="24" t="s">
        <v>1029</v>
      </c>
      <c r="F477" s="188">
        <f t="shared" si="50"/>
        <v>0</v>
      </c>
      <c r="G477" s="197" t="s">
        <v>172</v>
      </c>
    </row>
    <row r="478" spans="1:7" s="101" customFormat="1" hidden="1" outlineLevel="3">
      <c r="A478" s="98"/>
      <c r="B478" s="98"/>
      <c r="C478" s="99"/>
      <c r="D478" s="100"/>
      <c r="E478" s="101" t="s">
        <v>1030</v>
      </c>
      <c r="F478" s="195">
        <f ca="1" xml:space="preserve"> SUM(F472:F477)</f>
        <v>170.25221717533793</v>
      </c>
      <c r="G478" s="199" t="s">
        <v>172</v>
      </c>
    </row>
    <row r="479" spans="1:7" hidden="1" outlineLevel="3">
      <c r="A479" s="115"/>
      <c r="F479" s="188"/>
      <c r="G479" s="197"/>
    </row>
    <row r="480" spans="1:7" hidden="1" outlineLevel="3">
      <c r="E480" s="24" t="s">
        <v>1031</v>
      </c>
      <c r="F480" s="188">
        <f t="shared" ref="F480:F485" ca="1" si="51" xml:space="preserve"> IF(F166 = "n/a", 0, F166 * $F$342)</f>
        <v>-7.8511685139868135</v>
      </c>
      <c r="G480" s="197" t="s">
        <v>172</v>
      </c>
    </row>
    <row r="481" spans="1:7" hidden="1" outlineLevel="3">
      <c r="A481" s="115"/>
      <c r="E481" s="24" t="s">
        <v>1032</v>
      </c>
      <c r="F481" s="188">
        <f t="shared" ca="1" si="51"/>
        <v>0</v>
      </c>
      <c r="G481" s="197" t="s">
        <v>172</v>
      </c>
    </row>
    <row r="482" spans="1:7" hidden="1" outlineLevel="3">
      <c r="A482" s="115"/>
      <c r="E482" s="24" t="s">
        <v>1033</v>
      </c>
      <c r="F482" s="188">
        <f t="shared" si="51"/>
        <v>0</v>
      </c>
      <c r="G482" s="197" t="s">
        <v>172</v>
      </c>
    </row>
    <row r="483" spans="1:7" hidden="1" outlineLevel="3">
      <c r="A483" s="115"/>
      <c r="E483" s="24" t="s">
        <v>1034</v>
      </c>
      <c r="F483" s="188">
        <f t="shared" si="51"/>
        <v>0</v>
      </c>
      <c r="G483" s="197" t="s">
        <v>172</v>
      </c>
    </row>
    <row r="484" spans="1:7" hidden="1" outlineLevel="3">
      <c r="A484" s="115"/>
      <c r="E484" s="24" t="s">
        <v>1035</v>
      </c>
      <c r="F484" s="188">
        <f t="shared" si="51"/>
        <v>0</v>
      </c>
      <c r="G484" s="197" t="s">
        <v>172</v>
      </c>
    </row>
    <row r="485" spans="1:7" hidden="1" outlineLevel="3">
      <c r="A485" s="115"/>
      <c r="E485" s="24" t="s">
        <v>1036</v>
      </c>
      <c r="F485" s="188">
        <f t="shared" si="51"/>
        <v>0</v>
      </c>
      <c r="G485" s="197" t="s">
        <v>172</v>
      </c>
    </row>
    <row r="486" spans="1:7" s="101" customFormat="1" hidden="1" outlineLevel="3">
      <c r="A486" s="98"/>
      <c r="B486" s="98"/>
      <c r="C486" s="99"/>
      <c r="D486" s="100"/>
      <c r="E486" s="101" t="s">
        <v>1037</v>
      </c>
      <c r="F486" s="195">
        <f ca="1" xml:space="preserve"> SUM(F480:F485)</f>
        <v>-7.8511685139868135</v>
      </c>
      <c r="G486" s="199" t="s">
        <v>172</v>
      </c>
    </row>
    <row r="487" spans="1:7" hidden="1" outlineLevel="3">
      <c r="A487" s="115"/>
      <c r="F487" s="188"/>
      <c r="G487" s="197"/>
    </row>
    <row r="488" spans="1:7" hidden="1" outlineLevel="3">
      <c r="A488" s="115"/>
      <c r="E488" s="24" t="s">
        <v>1038</v>
      </c>
      <c r="F488" s="188">
        <f t="shared" ref="F488:F493" ca="1" si="52" xml:space="preserve"> IF(F173 = "n/a", 0, F173 * $F$342)</f>
        <v>-0.41353111818755317</v>
      </c>
      <c r="G488" s="197" t="s">
        <v>172</v>
      </c>
    </row>
    <row r="489" spans="1:7" hidden="1" outlineLevel="3">
      <c r="A489" s="115"/>
      <c r="E489" s="24" t="s">
        <v>1039</v>
      </c>
      <c r="F489" s="188">
        <f t="shared" ca="1" si="52"/>
        <v>214.28125545959006</v>
      </c>
      <c r="G489" s="197" t="s">
        <v>172</v>
      </c>
    </row>
    <row r="490" spans="1:7" hidden="1" outlineLevel="3">
      <c r="A490" s="115"/>
      <c r="E490" s="24" t="s">
        <v>1040</v>
      </c>
      <c r="F490" s="188">
        <f t="shared" ca="1" si="52"/>
        <v>281.29247032580599</v>
      </c>
      <c r="G490" s="197" t="s">
        <v>172</v>
      </c>
    </row>
    <row r="491" spans="1:7" hidden="1" outlineLevel="3">
      <c r="E491" s="24" t="s">
        <v>1041</v>
      </c>
      <c r="F491" s="188">
        <f t="shared" ca="1" si="52"/>
        <v>0</v>
      </c>
      <c r="G491" s="197" t="s">
        <v>172</v>
      </c>
    </row>
    <row r="492" spans="1:7" hidden="1" outlineLevel="3">
      <c r="A492" s="115"/>
      <c r="E492" s="24" t="s">
        <v>1042</v>
      </c>
      <c r="F492" s="188">
        <f t="shared" si="52"/>
        <v>0</v>
      </c>
      <c r="G492" s="197" t="s">
        <v>172</v>
      </c>
    </row>
    <row r="493" spans="1:7" hidden="1" outlineLevel="3">
      <c r="A493" s="115"/>
      <c r="E493" s="24" t="s">
        <v>1043</v>
      </c>
      <c r="F493" s="188">
        <f t="shared" si="52"/>
        <v>0</v>
      </c>
      <c r="G493" s="197" t="s">
        <v>172</v>
      </c>
    </row>
    <row r="494" spans="1:7" s="101" customFormat="1" hidden="1" outlineLevel="3">
      <c r="A494" s="98"/>
      <c r="B494" s="98"/>
      <c r="C494" s="99"/>
      <c r="D494" s="100"/>
      <c r="E494" s="101" t="s">
        <v>1044</v>
      </c>
      <c r="F494" s="195">
        <f ca="1" xml:space="preserve"> SUM(F488:F493)</f>
        <v>495.16019466720849</v>
      </c>
      <c r="G494" s="199" t="s">
        <v>172</v>
      </c>
    </row>
    <row r="495" spans="1:7" hidden="1" outlineLevel="3">
      <c r="A495" s="115"/>
      <c r="F495" s="188"/>
      <c r="G495" s="197"/>
    </row>
    <row r="496" spans="1:7" hidden="1" outlineLevel="3">
      <c r="A496" s="115"/>
      <c r="E496" s="24" t="s">
        <v>1045</v>
      </c>
      <c r="F496" s="188">
        <f t="shared" ref="F496:F501" si="53" xml:space="preserve"> IF(F180 = "n/a", 0, F180 * $F$342)</f>
        <v>0</v>
      </c>
      <c r="G496" s="197" t="s">
        <v>172</v>
      </c>
    </row>
    <row r="497" spans="1:7" hidden="1" outlineLevel="3">
      <c r="A497" s="115"/>
      <c r="E497" s="24" t="s">
        <v>1046</v>
      </c>
      <c r="F497" s="188">
        <f t="shared" si="53"/>
        <v>0</v>
      </c>
      <c r="G497" s="197" t="s">
        <v>172</v>
      </c>
    </row>
    <row r="498" spans="1:7" hidden="1" outlineLevel="3">
      <c r="A498" s="115"/>
      <c r="E498" s="24" t="s">
        <v>1047</v>
      </c>
      <c r="F498" s="188">
        <f t="shared" si="53"/>
        <v>0</v>
      </c>
      <c r="G498" s="197" t="s">
        <v>172</v>
      </c>
    </row>
    <row r="499" spans="1:7" hidden="1" outlineLevel="3">
      <c r="A499" s="115"/>
      <c r="E499" s="24" t="s">
        <v>1048</v>
      </c>
      <c r="F499" s="188">
        <f t="shared" si="53"/>
        <v>0</v>
      </c>
      <c r="G499" s="197" t="s">
        <v>172</v>
      </c>
    </row>
    <row r="500" spans="1:7" hidden="1" outlineLevel="3">
      <c r="A500" s="115"/>
      <c r="E500" s="24" t="s">
        <v>1049</v>
      </c>
      <c r="F500" s="188">
        <f t="shared" ca="1" si="53"/>
        <v>0</v>
      </c>
      <c r="G500" s="197" t="s">
        <v>172</v>
      </c>
    </row>
    <row r="501" spans="1:7" hidden="1" outlineLevel="3">
      <c r="A501" s="115"/>
      <c r="E501" s="24" t="s">
        <v>1050</v>
      </c>
      <c r="F501" s="188">
        <f t="shared" si="53"/>
        <v>0</v>
      </c>
      <c r="G501" s="197" t="s">
        <v>172</v>
      </c>
    </row>
    <row r="502" spans="1:7" s="101" customFormat="1" hidden="1" outlineLevel="3">
      <c r="A502" s="98"/>
      <c r="B502" s="98"/>
      <c r="C502" s="99"/>
      <c r="D502" s="100"/>
      <c r="E502" s="101" t="s">
        <v>1051</v>
      </c>
      <c r="F502" s="195">
        <f ca="1" xml:space="preserve"> SUM(F496:F501)</f>
        <v>0</v>
      </c>
      <c r="G502" s="199" t="s">
        <v>172</v>
      </c>
    </row>
    <row r="503" spans="1:7" hidden="1" outlineLevel="3">
      <c r="A503" s="115"/>
      <c r="F503" s="188"/>
      <c r="G503" s="197"/>
    </row>
    <row r="504" spans="1:7" hidden="1" outlineLevel="3">
      <c r="E504" s="24" t="s">
        <v>1052</v>
      </c>
      <c r="F504" s="188">
        <f t="shared" ref="F504:F509" ca="1" si="54" xml:space="preserve"> IF(F187 = "n/a", 0, F187 * $F$342)</f>
        <v>0</v>
      </c>
      <c r="G504" s="197" t="s">
        <v>172</v>
      </c>
    </row>
    <row r="505" spans="1:7" hidden="1" outlineLevel="3">
      <c r="A505" s="115"/>
      <c r="E505" s="24" t="s">
        <v>1053</v>
      </c>
      <c r="F505" s="188">
        <f t="shared" ca="1" si="54"/>
        <v>0</v>
      </c>
      <c r="G505" s="197" t="s">
        <v>172</v>
      </c>
    </row>
    <row r="506" spans="1:7" hidden="1" outlineLevel="3">
      <c r="A506" s="115"/>
      <c r="E506" s="24" t="s">
        <v>1054</v>
      </c>
      <c r="F506" s="188">
        <f t="shared" ca="1" si="54"/>
        <v>0</v>
      </c>
      <c r="G506" s="197" t="s">
        <v>172</v>
      </c>
    </row>
    <row r="507" spans="1:7" hidden="1" outlineLevel="3">
      <c r="A507" s="115"/>
      <c r="E507" s="24" t="s">
        <v>1055</v>
      </c>
      <c r="F507" s="188">
        <f t="shared" ca="1" si="54"/>
        <v>0</v>
      </c>
      <c r="G507" s="197" t="s">
        <v>172</v>
      </c>
    </row>
    <row r="508" spans="1:7" hidden="1" outlineLevel="3">
      <c r="A508" s="115"/>
      <c r="E508" s="24" t="s">
        <v>1056</v>
      </c>
      <c r="F508" s="188">
        <f t="shared" ca="1" si="54"/>
        <v>0</v>
      </c>
      <c r="G508" s="197" t="s">
        <v>172</v>
      </c>
    </row>
    <row r="509" spans="1:7" hidden="1" outlineLevel="3">
      <c r="A509" s="115"/>
      <c r="E509" s="24" t="s">
        <v>1057</v>
      </c>
      <c r="F509" s="188">
        <f t="shared" si="54"/>
        <v>0</v>
      </c>
      <c r="G509" s="197" t="s">
        <v>172</v>
      </c>
    </row>
    <row r="510" spans="1:7" s="101" customFormat="1" hidden="1" outlineLevel="3">
      <c r="A510" s="98"/>
      <c r="B510" s="98"/>
      <c r="C510" s="99"/>
      <c r="D510" s="100"/>
      <c r="E510" s="101" t="s">
        <v>1058</v>
      </c>
      <c r="F510" s="195">
        <f ca="1" xml:space="preserve"> SUM(F504:F509)</f>
        <v>0</v>
      </c>
      <c r="G510" s="199" t="s">
        <v>172</v>
      </c>
    </row>
    <row r="511" spans="1:7" s="118" customFormat="1" hidden="1" outlineLevel="2">
      <c r="A511" s="115"/>
      <c r="B511" s="115"/>
      <c r="C511" s="116"/>
      <c r="D511" s="117"/>
      <c r="F511" s="188"/>
      <c r="G511" s="198"/>
    </row>
    <row r="512" spans="1:7" s="101" customFormat="1" hidden="1" outlineLevel="1">
      <c r="A512" s="131"/>
      <c r="B512" s="98"/>
      <c r="C512" s="99"/>
      <c r="D512" s="100"/>
      <c r="F512" s="195"/>
      <c r="G512" s="199"/>
    </row>
    <row r="513" spans="1:23">
      <c r="F513" s="186"/>
      <c r="G513" s="197"/>
    </row>
    <row r="514" spans="1:23" collapsed="1">
      <c r="A514" s="85" t="s">
        <v>1059</v>
      </c>
      <c r="B514" s="85"/>
      <c r="C514" s="84"/>
      <c r="D514" s="83"/>
      <c r="E514" s="82"/>
      <c r="F514" s="83"/>
      <c r="G514" s="200"/>
      <c r="H514" s="82"/>
      <c r="I514" s="82"/>
      <c r="J514" s="82"/>
      <c r="K514" s="82"/>
      <c r="L514" s="82"/>
      <c r="M514" s="82"/>
      <c r="N514" s="82"/>
      <c r="O514" s="82"/>
      <c r="P514" s="82"/>
      <c r="Q514" s="82"/>
      <c r="R514" s="82"/>
      <c r="S514" s="82"/>
      <c r="T514" s="82"/>
      <c r="U514" s="82"/>
      <c r="V514" s="82"/>
      <c r="W514" s="82"/>
    </row>
    <row r="515" spans="1:23" hidden="1" outlineLevel="1">
      <c r="F515" s="186"/>
      <c r="G515" s="197"/>
    </row>
    <row r="516" spans="1:23" hidden="1" outlineLevel="1">
      <c r="B516" s="10" t="s">
        <v>1060</v>
      </c>
      <c r="F516" s="186"/>
      <c r="G516" s="197"/>
    </row>
    <row r="517" spans="1:23" hidden="1" outlineLevel="2">
      <c r="F517" s="186"/>
      <c r="G517" s="197"/>
    </row>
    <row r="518" spans="1:23" hidden="1" outlineLevel="2">
      <c r="D518" s="19" t="s">
        <v>913</v>
      </c>
      <c r="F518" s="186"/>
      <c r="G518" s="197"/>
    </row>
    <row r="519" spans="1:23" hidden="1" outlineLevel="4">
      <c r="E519" s="24" t="str">
        <f xml:space="preserve"> E$348</f>
        <v>Pre 2020 RCV - Closing RCV at 31 March 2025 (from PR19 FD as updated by the CMA redetermination and IDoKs) - RPI inflated RCV in 2022-23 FYA prices (WR)</v>
      </c>
      <c r="F519" s="186">
        <f xml:space="preserve"> F$348</f>
        <v>180.24253987455626</v>
      </c>
      <c r="G519" s="197" t="str">
        <f xml:space="preserve"> G$348</f>
        <v>£m</v>
      </c>
    </row>
    <row r="520" spans="1:23" hidden="1" outlineLevel="4">
      <c r="E520" s="24" t="str">
        <f xml:space="preserve"> E$356</f>
        <v>Pre 2020 RCV - Closing RCV at 31 March 2025 (from PR19 FD as updated by the CMA redetermination and IDoKs) - CPI inflated RCV in 2022-23 FYA prices (WR)</v>
      </c>
      <c r="F520" s="188">
        <f xml:space="preserve"> F$356</f>
        <v>181.47708689367471</v>
      </c>
      <c r="G520" s="197" t="str">
        <f xml:space="preserve"> G$356</f>
        <v>£m</v>
      </c>
    </row>
    <row r="521" spans="1:23" hidden="1" outlineLevel="4">
      <c r="E521" s="24" t="str">
        <f xml:space="preserve"> E$389</f>
        <v>PR14 BYR ODI RCV adjustment in 2022-23 FYA prices (WR)</v>
      </c>
      <c r="F521" s="186">
        <f ca="1" xml:space="preserve"> F$389</f>
        <v>0</v>
      </c>
      <c r="G521" s="197" t="str">
        <f xml:space="preserve"> G$389</f>
        <v>£m</v>
      </c>
    </row>
    <row r="522" spans="1:23" hidden="1" outlineLevel="4">
      <c r="E522" s="24" t="str">
        <f xml:space="preserve"> E$397</f>
        <v>PR14 BYR Totex menu RCV adjustment in 2022-23 FYA prices (WR)</v>
      </c>
      <c r="F522" s="186">
        <f xml:space="preserve"> F$397</f>
        <v>0</v>
      </c>
      <c r="G522" s="197" t="str">
        <f xml:space="preserve"> G$397</f>
        <v>£m</v>
      </c>
    </row>
    <row r="523" spans="1:23" hidden="1" outlineLevel="4">
      <c r="E523" s="24" t="str">
        <f xml:space="preserve"> E$405</f>
        <v>PR14 BYR Land sales RCV adjustment in 2022-23 FYA prices (WR)</v>
      </c>
      <c r="F523" s="186">
        <f ca="1" xml:space="preserve"> F$405</f>
        <v>0</v>
      </c>
      <c r="G523" s="197" t="str">
        <f xml:space="preserve"> G$405</f>
        <v>£m</v>
      </c>
    </row>
    <row r="524" spans="1:23" hidden="1" outlineLevel="4">
      <c r="E524" s="24" t="str">
        <f xml:space="preserve"> E$413</f>
        <v>PR14 BYR RPI-CPIH wedge RCV adjustment in 2022-23 FYA prices (WR)</v>
      </c>
      <c r="F524" s="186">
        <f ca="1" xml:space="preserve"> F$413</f>
        <v>-1.1369853567167107</v>
      </c>
      <c r="G524" s="197" t="str">
        <f xml:space="preserve"> G$413</f>
        <v>£m</v>
      </c>
    </row>
    <row r="525" spans="1:23" hidden="1" outlineLevel="4">
      <c r="E525" s="24" t="str">
        <f xml:space="preserve"> E$472</f>
        <v>PR19 RPI-CPIH wedge RCV adjustment in 2022-23 FYA prices (WR)</v>
      </c>
      <c r="F525" s="186">
        <f ca="1" xml:space="preserve"> F$472</f>
        <v>7.3334362385971223</v>
      </c>
      <c r="G525" s="197" t="str">
        <f xml:space="preserve"> G$472</f>
        <v>£m</v>
      </c>
    </row>
    <row r="526" spans="1:23" hidden="1" outlineLevel="4">
      <c r="E526" s="24" t="str">
        <f xml:space="preserve"> E$421</f>
        <v>PR14 BYR Other RCV adjustment in 2022-23 FYA prices (WR)</v>
      </c>
      <c r="F526" s="186">
        <f xml:space="preserve"> F$421</f>
        <v>0</v>
      </c>
      <c r="G526" s="197" t="str">
        <f xml:space="preserve"> G$421</f>
        <v>£m</v>
      </c>
    </row>
    <row r="527" spans="1:23" hidden="1" outlineLevel="4">
      <c r="E527" s="24" t="str">
        <f xml:space="preserve"> E$429</f>
        <v>PR14 IFRS16 RCV adjustment in 2022-23 FYA prices (WR)</v>
      </c>
      <c r="F527" s="186">
        <f ca="1" xml:space="preserve"> F$429</f>
        <v>0</v>
      </c>
      <c r="G527" s="197" t="str">
        <f xml:space="preserve"> G$429</f>
        <v>£m</v>
      </c>
    </row>
    <row r="528" spans="1:23" s="101" customFormat="1" hidden="1" outlineLevel="4">
      <c r="A528" s="98"/>
      <c r="B528" s="98"/>
      <c r="C528" s="99"/>
      <c r="D528" s="100"/>
      <c r="E528" s="141" t="s">
        <v>1061</v>
      </c>
      <c r="F528" s="189">
        <f ca="1" xml:space="preserve"> SUM( F519:F527 )</f>
        <v>367.91607765011139</v>
      </c>
      <c r="G528" s="201" t="s">
        <v>172</v>
      </c>
    </row>
    <row r="529" spans="1:7" hidden="1" outlineLevel="3">
      <c r="F529" s="186"/>
      <c r="G529" s="197"/>
    </row>
    <row r="530" spans="1:7" hidden="1" outlineLevel="2">
      <c r="D530" s="19" t="s">
        <v>915</v>
      </c>
      <c r="F530" s="186"/>
      <c r="G530" s="197"/>
    </row>
    <row r="531" spans="1:7" hidden="1" outlineLevel="4">
      <c r="E531" s="24" t="str">
        <f xml:space="preserve"> E$349</f>
        <v>Pre 2020 RCV - Closing RCV at 31 March 2025 (from PR19 FD as updated by the CMA redetermination and IDoKs) - RPI inflated RCV in 2022-23 FYA prices (WN)</v>
      </c>
      <c r="F531" s="186">
        <f xml:space="preserve"> F$349</f>
        <v>1973.3931319661299</v>
      </c>
      <c r="G531" s="197" t="str">
        <f xml:space="preserve"> G$349</f>
        <v>£m</v>
      </c>
    </row>
    <row r="532" spans="1:7" hidden="1" outlineLevel="4">
      <c r="E532" s="24" t="str">
        <f xml:space="preserve"> E$357</f>
        <v>Pre 2020 RCV - Closing RCV at 31 March 2025 (from PR19 FD as updated by the CMA redetermination and IDoKs) - CPI inflated RCV in 2022-23 FYA prices (WN)</v>
      </c>
      <c r="F532" s="186">
        <f xml:space="preserve"> F$357</f>
        <v>1972.790978805702</v>
      </c>
      <c r="G532" s="197" t="str">
        <f xml:space="preserve"> G$357</f>
        <v>£m</v>
      </c>
    </row>
    <row r="533" spans="1:7" hidden="1" outlineLevel="4">
      <c r="E533" s="24" t="str">
        <f xml:space="preserve"> E$390</f>
        <v>PR14 BYR ODI RCV adjustment in 2022-23 FYA prices (WN)</v>
      </c>
      <c r="F533" s="186">
        <f ca="1" xml:space="preserve"> F$390</f>
        <v>0</v>
      </c>
      <c r="G533" s="197" t="str">
        <f xml:space="preserve"> G$390</f>
        <v>£m</v>
      </c>
    </row>
    <row r="534" spans="1:7" hidden="1" outlineLevel="4">
      <c r="E534" s="24" t="str">
        <f xml:space="preserve"> E$398</f>
        <v>PR14 BYR Totex menu RCV adjustment in 2022-23 FYA prices (WN)</v>
      </c>
      <c r="F534" s="186">
        <f ca="1" xml:space="preserve"> F$398</f>
        <v>25.847242928011326</v>
      </c>
      <c r="G534" s="197" t="str">
        <f xml:space="preserve"> G$398</f>
        <v>£m</v>
      </c>
    </row>
    <row r="535" spans="1:7" hidden="1" outlineLevel="4">
      <c r="E535" s="24" t="str">
        <f xml:space="preserve"> E$406</f>
        <v>PR14 BYR Land sales RCV adjustment in 2022-23 FYA prices (WN)</v>
      </c>
      <c r="F535" s="186">
        <f ca="1" xml:space="preserve"> F$406</f>
        <v>-0.77246054028309263</v>
      </c>
      <c r="G535" s="197" t="str">
        <f xml:space="preserve"> G$406</f>
        <v>£m</v>
      </c>
    </row>
    <row r="536" spans="1:7" hidden="1" outlineLevel="4">
      <c r="E536" s="24" t="str">
        <f xml:space="preserve"> E$414</f>
        <v>PR14 BYR RPI-CPIH wedge RCV adjustment in 2022-23 FYA prices (WN)</v>
      </c>
      <c r="F536" s="186">
        <f ca="1" xml:space="preserve"> F$414</f>
        <v>-12.391247957767254</v>
      </c>
      <c r="G536" s="197" t="str">
        <f xml:space="preserve"> G$414</f>
        <v>£m</v>
      </c>
    </row>
    <row r="537" spans="1:7" hidden="1" outlineLevel="4">
      <c r="E537" s="24" t="str">
        <f xml:space="preserve"> E$473</f>
        <v>PR19 RPI-CPIH wedge RCV adjustment in 2022-23 FYA prices (WN)</v>
      </c>
      <c r="F537" s="186">
        <f ca="1" xml:space="preserve"> F$473</f>
        <v>80.290439299351675</v>
      </c>
      <c r="G537" s="197" t="str">
        <f xml:space="preserve"> G$473</f>
        <v>£m</v>
      </c>
    </row>
    <row r="538" spans="1:7" hidden="1" outlineLevel="4">
      <c r="E538" s="24" t="str">
        <f xml:space="preserve"> E$422</f>
        <v>PR14 BYR Other RCV adjustment in 2022-23 FYA prices (WN)</v>
      </c>
      <c r="F538" s="186">
        <f ca="1" xml:space="preserve"> F$422</f>
        <v>0</v>
      </c>
      <c r="G538" s="197" t="str">
        <f xml:space="preserve"> G$422</f>
        <v>£m</v>
      </c>
    </row>
    <row r="539" spans="1:7" hidden="1" outlineLevel="4">
      <c r="E539" s="24" t="str">
        <f xml:space="preserve"> E$430</f>
        <v>PR14 IFRS16 RCV adjustment in 2022-23 FYA prices (WN)</v>
      </c>
      <c r="F539" s="186">
        <f ca="1" xml:space="preserve"> F$430</f>
        <v>0</v>
      </c>
      <c r="G539" s="197" t="str">
        <f xml:space="preserve"> G$430</f>
        <v>£m</v>
      </c>
    </row>
    <row r="540" spans="1:7" s="101" customFormat="1" hidden="1" outlineLevel="4">
      <c r="A540" s="98"/>
      <c r="B540" s="98"/>
      <c r="C540" s="99"/>
      <c r="D540" s="100"/>
      <c r="E540" s="141" t="s">
        <v>1062</v>
      </c>
      <c r="F540" s="189">
        <f ca="1" xml:space="preserve"> SUM( F531:F539 )</f>
        <v>4039.1580845011449</v>
      </c>
      <c r="G540" s="201" t="s">
        <v>172</v>
      </c>
    </row>
    <row r="541" spans="1:7" hidden="1" outlineLevel="3">
      <c r="F541" s="186"/>
      <c r="G541" s="197"/>
    </row>
    <row r="542" spans="1:7" hidden="1" outlineLevel="2">
      <c r="D542" s="19" t="s">
        <v>917</v>
      </c>
      <c r="F542" s="186"/>
      <c r="G542" s="197"/>
    </row>
    <row r="543" spans="1:7" hidden="1" outlineLevel="4">
      <c r="E543" s="24" t="str">
        <f xml:space="preserve"> E$350</f>
        <v>Pre 2020 RCV - Closing RCV at 31 March 2025 (from PR19 FD as updated by the CMA redetermination and IDoKs) - RPI inflated RCV in 2022-23 FYA prices (WWN)</v>
      </c>
      <c r="F543" s="186">
        <f xml:space="preserve"> F$350</f>
        <v>1816.926247328583</v>
      </c>
      <c r="G543" s="197" t="str">
        <f xml:space="preserve"> G$350</f>
        <v>£m</v>
      </c>
    </row>
    <row r="544" spans="1:7" hidden="1" outlineLevel="4">
      <c r="E544" s="24" t="str">
        <f xml:space="preserve"> E$358</f>
        <v>Pre 2020 RCV - Closing RCV at 31 March 2025 (from PR19 FD as updated by the CMA redetermination and IDoKs) - CPI inflated RCV in 2022-23 FYA prices (WWN)</v>
      </c>
      <c r="F544" s="186">
        <f xml:space="preserve"> F$358</f>
        <v>1834.3652566135754</v>
      </c>
      <c r="G544" s="197" t="str">
        <f xml:space="preserve"> G$358</f>
        <v>£m</v>
      </c>
    </row>
    <row r="545" spans="1:7" hidden="1" outlineLevel="4">
      <c r="E545" s="24" t="str">
        <f xml:space="preserve"> E$391</f>
        <v>PR14 BYR ODI RCV adjustment in 2022-23 FYA prices (WWN)</v>
      </c>
      <c r="F545" s="186">
        <f ca="1" xml:space="preserve"> F$391</f>
        <v>0</v>
      </c>
      <c r="G545" s="197" t="str">
        <f xml:space="preserve"> G$391</f>
        <v>£m</v>
      </c>
    </row>
    <row r="546" spans="1:7" hidden="1" outlineLevel="4">
      <c r="E546" s="24" t="str">
        <f xml:space="preserve"> E$399</f>
        <v>PR14 BYR Totex menu RCV adjustment in 2022-23 FYA prices (WWN)</v>
      </c>
      <c r="F546" s="186">
        <f ca="1" xml:space="preserve"> F$399</f>
        <v>-8.6550290101600904</v>
      </c>
      <c r="G546" s="197" t="str">
        <f xml:space="preserve"> G$399</f>
        <v>£m</v>
      </c>
    </row>
    <row r="547" spans="1:7" hidden="1" outlineLevel="4">
      <c r="E547" s="24" t="str">
        <f xml:space="preserve"> E$407</f>
        <v>PR14 BYR Land sales RCV adjustment in 2022-23 FYA prices (WWN)</v>
      </c>
      <c r="F547" s="186">
        <f ca="1" xml:space="preserve"> F$407</f>
        <v>0.28945517306907309</v>
      </c>
      <c r="G547" s="197" t="str">
        <f xml:space="preserve"> G$407</f>
        <v>£m</v>
      </c>
    </row>
    <row r="548" spans="1:7" hidden="1" outlineLevel="4">
      <c r="E548" s="24" t="str">
        <f xml:space="preserve"> E$415</f>
        <v>PR14 BYR RPI-CPIH wedge RCV adjustment in 2022-23 FYA prices (WWN)</v>
      </c>
      <c r="F548" s="186">
        <f ca="1" xml:space="preserve"> F$415</f>
        <v>-11.920898683546929</v>
      </c>
      <c r="G548" s="197" t="str">
        <f xml:space="preserve"> G$415</f>
        <v>£m</v>
      </c>
    </row>
    <row r="549" spans="1:7" hidden="1" outlineLevel="4">
      <c r="E549" s="24" t="str">
        <f xml:space="preserve"> E$474</f>
        <v>PR19 RPI-CPIH wedge RCV adjustment in 2022-23 FYA prices (WWN)</v>
      </c>
      <c r="F549" s="186">
        <f ca="1" xml:space="preserve"> F$474</f>
        <v>73.924351012203289</v>
      </c>
      <c r="G549" s="197" t="str">
        <f xml:space="preserve"> G$474</f>
        <v>£m</v>
      </c>
    </row>
    <row r="550" spans="1:7" hidden="1" outlineLevel="4">
      <c r="E550" s="24" t="str">
        <f xml:space="preserve"> E$423</f>
        <v>PR14 BYR Other RCV adjustment in 2022-23 FYA prices (WWN)</v>
      </c>
      <c r="F550" s="186">
        <f ca="1" xml:space="preserve"> F$423</f>
        <v>0</v>
      </c>
      <c r="G550" s="197" t="str">
        <f xml:space="preserve"> G$423</f>
        <v>£m</v>
      </c>
    </row>
    <row r="551" spans="1:7" hidden="1" outlineLevel="4">
      <c r="E551" s="24" t="str">
        <f xml:space="preserve"> E$431</f>
        <v>PR14 IFRS16 RCV adjustment in 2022-23 FYA prices (WWN)</v>
      </c>
      <c r="F551" s="186">
        <f ca="1" xml:space="preserve"> F$431</f>
        <v>0</v>
      </c>
      <c r="G551" s="197" t="str">
        <f xml:space="preserve"> G$431</f>
        <v>£m</v>
      </c>
    </row>
    <row r="552" spans="1:7" s="101" customFormat="1" hidden="1" outlineLevel="4">
      <c r="A552" s="98"/>
      <c r="B552" s="98"/>
      <c r="C552" s="99"/>
      <c r="D552" s="100"/>
      <c r="E552" s="141" t="s">
        <v>1063</v>
      </c>
      <c r="F552" s="189">
        <f ca="1" xml:space="preserve"> SUM( F543:F551 )</f>
        <v>3704.9293824337242</v>
      </c>
      <c r="G552" s="201" t="s">
        <v>172</v>
      </c>
    </row>
    <row r="553" spans="1:7" hidden="1" outlineLevel="3">
      <c r="F553" s="186"/>
      <c r="G553" s="197"/>
    </row>
    <row r="554" spans="1:7" hidden="1" outlineLevel="2">
      <c r="D554" s="19" t="s">
        <v>919</v>
      </c>
      <c r="F554" s="186"/>
      <c r="G554" s="197"/>
    </row>
    <row r="555" spans="1:7" hidden="1" outlineLevel="4">
      <c r="E555" s="24" t="str">
        <f xml:space="preserve"> E$351</f>
        <v>Pre 2020 RCV - Closing RCV at 31 March 2025 (from PR19 FD as updated by the CMA redetermination and IDoKs) - RPI inflated RCV in 2022-23 FYA prices (BR)</v>
      </c>
      <c r="F555" s="186">
        <f xml:space="preserve"> F$351</f>
        <v>213.92827677028274</v>
      </c>
      <c r="G555" s="197" t="str">
        <f xml:space="preserve"> G$351</f>
        <v>£m</v>
      </c>
    </row>
    <row r="556" spans="1:7" hidden="1" outlineLevel="4">
      <c r="E556" s="24" t="str">
        <f xml:space="preserve"> E$359</f>
        <v>Pre 2020 RCV - Closing RCV at 31 March 2025 (from PR19 FD as updated by the CMA redetermination and IDoKs) - CPI inflated RCV in 2022-23 FYA prices (BR)</v>
      </c>
      <c r="F556" s="186">
        <f xml:space="preserve"> F$359</f>
        <v>215.67229629037104</v>
      </c>
      <c r="G556" s="197" t="str">
        <f xml:space="preserve"> G$359</f>
        <v>£m</v>
      </c>
    </row>
    <row r="557" spans="1:7" hidden="1" outlineLevel="4">
      <c r="E557" s="24" t="str">
        <f xml:space="preserve"> E$392</f>
        <v>PR14 BYR ODI RCV adjustment in 2022-23 FYA prices (BR)</v>
      </c>
      <c r="F557" s="186">
        <f xml:space="preserve"> F$392</f>
        <v>0</v>
      </c>
      <c r="G557" s="197" t="str">
        <f xml:space="preserve"> G$392</f>
        <v>£m</v>
      </c>
    </row>
    <row r="558" spans="1:7" hidden="1" outlineLevel="4">
      <c r="E558" s="24" t="str">
        <f xml:space="preserve"> E$400</f>
        <v>PR14 BYR Totex menu RCV adjustment in 2022-23 FYA prices (BR)</v>
      </c>
      <c r="F558" s="186">
        <f xml:space="preserve"> F$400</f>
        <v>0</v>
      </c>
      <c r="G558" s="197" t="str">
        <f xml:space="preserve"> G$400</f>
        <v>£m</v>
      </c>
    </row>
    <row r="559" spans="1:7" hidden="1" outlineLevel="4">
      <c r="E559" s="24" t="str">
        <f xml:space="preserve"> E$408</f>
        <v>PR14 BYR Land sales RCV adjustment in 2022-23 FYA prices (BR)</v>
      </c>
      <c r="F559" s="186">
        <f xml:space="preserve"> F$408</f>
        <v>0</v>
      </c>
      <c r="G559" s="197" t="str">
        <f xml:space="preserve"> G$408</f>
        <v>£m</v>
      </c>
    </row>
    <row r="560" spans="1:7" hidden="1" outlineLevel="4">
      <c r="E560" s="24" t="str">
        <f xml:space="preserve"> E$416</f>
        <v>PR14 BYR RPI-CPIH wedge RCV adjustment in 2022-23 FYA prices (BR)</v>
      </c>
      <c r="F560" s="186">
        <f ca="1" xml:space="preserve"> F$416</f>
        <v>-1.507077126932244</v>
      </c>
      <c r="G560" s="197" t="str">
        <f xml:space="preserve"> G$416</f>
        <v>£m</v>
      </c>
    </row>
    <row r="561" spans="1:7" hidden="1" outlineLevel="4">
      <c r="E561" s="24" t="str">
        <f xml:space="preserve"> E$475</f>
        <v>PR19 RPI-CPIH wedge RCV adjustment in 2022-23 FYA prices (BR)</v>
      </c>
      <c r="F561" s="186">
        <f ca="1" xml:space="preserve"> F$475</f>
        <v>8.7039906251858365</v>
      </c>
      <c r="G561" s="197" t="str">
        <f xml:space="preserve"> G$475</f>
        <v>£m</v>
      </c>
    </row>
    <row r="562" spans="1:7" hidden="1" outlineLevel="4">
      <c r="E562" s="24" t="str">
        <f xml:space="preserve"> E$424</f>
        <v>PR14 BYR Other RCV adjustment in 2022-23 FYA prices (BR)</v>
      </c>
      <c r="F562" s="186">
        <f xml:space="preserve"> F$424</f>
        <v>0</v>
      </c>
      <c r="G562" s="197" t="str">
        <f xml:space="preserve"> G$424</f>
        <v>£m</v>
      </c>
    </row>
    <row r="563" spans="1:7" hidden="1" outlineLevel="4">
      <c r="E563" s="24" t="str">
        <f xml:space="preserve"> E$432</f>
        <v>PR14 IFRS16 RCV adjustment in 2022-23 FYA prices (BR)</v>
      </c>
      <c r="F563" s="186">
        <f ca="1" xml:space="preserve"> F$432</f>
        <v>0</v>
      </c>
      <c r="G563" s="197" t="str">
        <f xml:space="preserve"> G$432</f>
        <v>£m</v>
      </c>
    </row>
    <row r="564" spans="1:7" s="101" customFormat="1" hidden="1" outlineLevel="4">
      <c r="A564" s="98"/>
      <c r="B564" s="98"/>
      <c r="C564" s="99"/>
      <c r="D564" s="100"/>
      <c r="E564" s="141" t="s">
        <v>1064</v>
      </c>
      <c r="F564" s="189">
        <f ca="1" xml:space="preserve"> SUM( F555:F563 )</f>
        <v>436.79748655890739</v>
      </c>
      <c r="G564" s="201" t="s">
        <v>172</v>
      </c>
    </row>
    <row r="565" spans="1:7" hidden="1" outlineLevel="3">
      <c r="F565" s="186"/>
      <c r="G565" s="197"/>
    </row>
    <row r="566" spans="1:7" hidden="1" outlineLevel="2">
      <c r="C566" s="19" t="s">
        <v>921</v>
      </c>
      <c r="F566" s="186"/>
      <c r="G566" s="197"/>
    </row>
    <row r="567" spans="1:7" hidden="1" outlineLevel="3">
      <c r="E567" s="24" t="str">
        <f xml:space="preserve"> E$352</f>
        <v>Pre 2020 RCV - Closing RCV at 31 March 2025 (from PR19 FD as updated by the CMA redetermination and IDoKs) - RPI inflated RCV in 2022-23 FYA prices (ADDN1)</v>
      </c>
      <c r="F567" s="186">
        <f xml:space="preserve"> F$352</f>
        <v>0</v>
      </c>
      <c r="G567" s="197" t="str">
        <f xml:space="preserve"> G$352</f>
        <v>£m</v>
      </c>
    </row>
    <row r="568" spans="1:7" hidden="1" outlineLevel="3">
      <c r="E568" s="24" t="str">
        <f xml:space="preserve"> E$360</f>
        <v>Pre 2020 RCV - Closing RCV at 31 March 2025 (from PR19 FD as updated by the CMA redetermination and IDoKs) - CPI inflated RCV in 2022-23 FYA prices (ADDN1)</v>
      </c>
      <c r="F568" s="186">
        <f xml:space="preserve"> F$360</f>
        <v>0</v>
      </c>
      <c r="G568" s="197" t="str">
        <f xml:space="preserve"> G$360</f>
        <v>£m</v>
      </c>
    </row>
    <row r="569" spans="1:7" hidden="1" outlineLevel="3">
      <c r="E569" s="24" t="str">
        <f xml:space="preserve"> E$393</f>
        <v>PR14 BYR ODI RCV adjustment in 2022-23 FYA prices (ADDN1)</v>
      </c>
      <c r="F569" s="186">
        <f ca="1" xml:space="preserve"> F$393</f>
        <v>0</v>
      </c>
      <c r="G569" s="197" t="str">
        <f xml:space="preserve"> G$393</f>
        <v>£m</v>
      </c>
    </row>
    <row r="570" spans="1:7" hidden="1" outlineLevel="3">
      <c r="E570" s="24" t="str">
        <f xml:space="preserve"> E$401</f>
        <v>PR14 BYR Totex menu RCV adjustment in 2022-23 FYA prices (ADDN1)</v>
      </c>
      <c r="F570" s="186">
        <f ca="1" xml:space="preserve"> F$401</f>
        <v>0</v>
      </c>
      <c r="G570" s="197" t="str">
        <f xml:space="preserve"> G$401</f>
        <v>£m</v>
      </c>
    </row>
    <row r="571" spans="1:7" hidden="1" outlineLevel="3">
      <c r="E571" s="24" t="str">
        <f xml:space="preserve"> E$409</f>
        <v>PR14 BYR Land sales RCV adjustment in 2022-23 FYA prices (ADDN1)</v>
      </c>
      <c r="F571" s="186">
        <f ca="1" xml:space="preserve"> F$409</f>
        <v>0</v>
      </c>
      <c r="G571" s="197" t="str">
        <f xml:space="preserve"> G$409</f>
        <v>£m</v>
      </c>
    </row>
    <row r="572" spans="1:7" hidden="1" outlineLevel="3">
      <c r="E572" s="24" t="str">
        <f xml:space="preserve"> E$417</f>
        <v>PR14 BYR RPI-CPIH wedge RCV adjustment in 2022-23 FYA prices (ADDN1)</v>
      </c>
      <c r="F572" s="186">
        <f ca="1" xml:space="preserve"> F$417</f>
        <v>0</v>
      </c>
      <c r="G572" s="197" t="str">
        <f xml:space="preserve"> G$417</f>
        <v>£m</v>
      </c>
    </row>
    <row r="573" spans="1:7" hidden="1" outlineLevel="3">
      <c r="E573" s="24" t="str">
        <f xml:space="preserve"> E$476</f>
        <v>PR19 RPI-CPIH wedge RCV adjustment in 2022-23 FYA prices (ADDN1)</v>
      </c>
      <c r="F573" s="186">
        <f ca="1" xml:space="preserve"> F$476</f>
        <v>0</v>
      </c>
      <c r="G573" s="197" t="str">
        <f xml:space="preserve"> G$476</f>
        <v>£m</v>
      </c>
    </row>
    <row r="574" spans="1:7" hidden="1" outlineLevel="3">
      <c r="E574" s="24" t="str">
        <f xml:space="preserve"> E$425</f>
        <v>PR14 BYR Other RCV adjustment in 2022-23 FYA prices (ADDN1)</v>
      </c>
      <c r="F574" s="186">
        <f ca="1" xml:space="preserve"> F$425</f>
        <v>0</v>
      </c>
      <c r="G574" s="197" t="str">
        <f xml:space="preserve"> G$425</f>
        <v>£m</v>
      </c>
    </row>
    <row r="575" spans="1:7" hidden="1" outlineLevel="3">
      <c r="E575" s="24" t="str">
        <f xml:space="preserve"> E$433</f>
        <v>PR14 IFRS16 RCV adjustment in 2022-23 FYA prices (ADDN1)</v>
      </c>
      <c r="F575" s="186">
        <f ca="1" xml:space="preserve"> F$433</f>
        <v>0</v>
      </c>
      <c r="G575" s="197" t="str">
        <f xml:space="preserve"> G$433</f>
        <v>£m</v>
      </c>
    </row>
    <row r="576" spans="1:7" s="101" customFormat="1" hidden="1" outlineLevel="3">
      <c r="A576" s="98"/>
      <c r="B576" s="98"/>
      <c r="C576" s="99"/>
      <c r="D576" s="100"/>
      <c r="E576" s="141" t="s">
        <v>1065</v>
      </c>
      <c r="F576" s="189">
        <f ca="1" xml:space="preserve"> SUM( F567:F575 )</f>
        <v>0</v>
      </c>
      <c r="G576" s="201" t="s">
        <v>172</v>
      </c>
    </row>
    <row r="577" spans="1:7" s="101" customFormat="1" hidden="1" outlineLevel="3">
      <c r="A577" s="98"/>
      <c r="B577" s="98"/>
      <c r="C577" s="99"/>
      <c r="D577" s="100"/>
      <c r="E577" s="142"/>
      <c r="F577" s="190"/>
      <c r="G577" s="202"/>
    </row>
    <row r="578" spans="1:7" hidden="1" outlineLevel="2">
      <c r="C578" s="19" t="s">
        <v>923</v>
      </c>
      <c r="F578" s="186"/>
      <c r="G578" s="197"/>
    </row>
    <row r="579" spans="1:7" hidden="1" outlineLevel="3">
      <c r="E579" s="24" t="str">
        <f xml:space="preserve"> E$353</f>
        <v>Pre 2020 RCV - Closing RCV at 31 March 2025 (from PR19 FD as updated by the CMA redetermination and IDoKs) - RPI inflated RCV in 2022-23 FYA prices (ADDN2)</v>
      </c>
      <c r="F579" s="186">
        <f t="shared" ref="F579:G579" si="55" xml:space="preserve"> F$353</f>
        <v>0</v>
      </c>
      <c r="G579" s="197" t="str">
        <f t="shared" si="55"/>
        <v>£m</v>
      </c>
    </row>
    <row r="580" spans="1:7" hidden="1" outlineLevel="3">
      <c r="E580" s="24" t="str">
        <f xml:space="preserve"> E$361</f>
        <v>Pre 2020 RCV - Closing RCV at 31 March 2025 (from PR19 FD as updated by the CMA redetermination and IDoKs) - CPI inflated RCV in 2022-23 FYA prices (ADDN2)</v>
      </c>
      <c r="F580" s="186">
        <f t="shared" ref="F580:G580" si="56" xml:space="preserve"> F$361</f>
        <v>0</v>
      </c>
      <c r="G580" s="197" t="str">
        <f t="shared" si="56"/>
        <v>£m</v>
      </c>
    </row>
    <row r="581" spans="1:7" hidden="1" outlineLevel="3">
      <c r="E581" s="24" t="str">
        <f xml:space="preserve"> E$394</f>
        <v>PR14 BYR ODI RCV adjustment in 2022-23 FYA prices (ADDN2)</v>
      </c>
      <c r="F581" s="186">
        <f t="shared" ref="F581:G581" si="57" xml:space="preserve"> F$394</f>
        <v>0</v>
      </c>
      <c r="G581" s="197" t="str">
        <f t="shared" si="57"/>
        <v>£m</v>
      </c>
    </row>
    <row r="582" spans="1:7" hidden="1" outlineLevel="3">
      <c r="E582" s="24" t="str">
        <f xml:space="preserve"> E$402</f>
        <v>PR14 BYR Totex menu RCV adjustment in 2022-23 FYA prices (ADDN2)</v>
      </c>
      <c r="F582" s="186">
        <f t="shared" ref="F582:G582" si="58" xml:space="preserve"> F$402</f>
        <v>0</v>
      </c>
      <c r="G582" s="197" t="str">
        <f t="shared" si="58"/>
        <v>£m</v>
      </c>
    </row>
    <row r="583" spans="1:7" hidden="1" outlineLevel="3">
      <c r="E583" s="24" t="str">
        <f xml:space="preserve"> E$410</f>
        <v>PR14 BYR Land sales RCV adjustment in 2022-23 FYA prices (ADDN2)</v>
      </c>
      <c r="F583" s="186">
        <f t="shared" ref="F583:G583" si="59" xml:space="preserve"> F$410</f>
        <v>0</v>
      </c>
      <c r="G583" s="197" t="str">
        <f t="shared" si="59"/>
        <v>£m</v>
      </c>
    </row>
    <row r="584" spans="1:7" hidden="1" outlineLevel="3">
      <c r="E584" s="24" t="str">
        <f xml:space="preserve"> E$418</f>
        <v>PR14 BYR RPI-CPIH wedge RCV adjustment in 2022-23 FYA prices (ADDN2)</v>
      </c>
      <c r="F584" s="186">
        <f t="shared" ref="F584:G584" si="60" xml:space="preserve"> F$418</f>
        <v>0</v>
      </c>
      <c r="G584" s="197" t="str">
        <f t="shared" si="60"/>
        <v>£m</v>
      </c>
    </row>
    <row r="585" spans="1:7" hidden="1" outlineLevel="3">
      <c r="E585" s="24" t="str">
        <f xml:space="preserve"> E$477</f>
        <v>PR19 RPI-CPIH wedge RCV adjustment in 2022-23 FYA prices (ADDN2)</v>
      </c>
      <c r="F585" s="186">
        <f t="shared" ref="F585:G585" si="61" xml:space="preserve"> F$477</f>
        <v>0</v>
      </c>
      <c r="G585" s="197" t="str">
        <f t="shared" si="61"/>
        <v>£m</v>
      </c>
    </row>
    <row r="586" spans="1:7" hidden="1" outlineLevel="3">
      <c r="E586" s="24" t="str">
        <f xml:space="preserve"> E$426</f>
        <v>PR14 BYR Other RCV adjustment in 2022-23 FYA prices (ADDN2)</v>
      </c>
      <c r="F586" s="186">
        <f t="shared" ref="F586:G586" si="62" xml:space="preserve"> F$426</f>
        <v>0</v>
      </c>
      <c r="G586" s="197" t="str">
        <f t="shared" si="62"/>
        <v>£m</v>
      </c>
    </row>
    <row r="587" spans="1:7" hidden="1" outlineLevel="3">
      <c r="E587" s="24" t="str">
        <f xml:space="preserve"> E$434</f>
        <v>PR14 IFRS16 RCV adjustment in 2022-23 FYA prices (ADDN2)</v>
      </c>
      <c r="F587" s="186">
        <f t="shared" ref="F587:G587" si="63" xml:space="preserve"> F$434</f>
        <v>0</v>
      </c>
      <c r="G587" s="197" t="str">
        <f t="shared" si="63"/>
        <v>£m</v>
      </c>
    </row>
    <row r="588" spans="1:7" s="101" customFormat="1" hidden="1" outlineLevel="3">
      <c r="A588" s="98"/>
      <c r="B588" s="98"/>
      <c r="C588" s="99"/>
      <c r="D588" s="100"/>
      <c r="E588" s="141" t="s">
        <v>1066</v>
      </c>
      <c r="F588" s="189">
        <f xml:space="preserve"> SUM( F579:F587 )</f>
        <v>0</v>
      </c>
      <c r="G588" s="201" t="s">
        <v>172</v>
      </c>
    </row>
    <row r="589" spans="1:7" hidden="1" outlineLevel="1">
      <c r="F589" s="186"/>
      <c r="G589" s="197"/>
    </row>
    <row r="590" spans="1:7" hidden="1" outlineLevel="1">
      <c r="B590" s="10" t="s">
        <v>1067</v>
      </c>
      <c r="F590" s="186"/>
      <c r="G590" s="197"/>
    </row>
    <row r="591" spans="1:7" hidden="1" outlineLevel="2">
      <c r="F591" s="186"/>
      <c r="G591" s="197"/>
    </row>
    <row r="592" spans="1:7" hidden="1" outlineLevel="2">
      <c r="D592" s="19" t="s">
        <v>913</v>
      </c>
      <c r="F592" s="186"/>
      <c r="G592" s="197"/>
    </row>
    <row r="593" spans="1:7" hidden="1" outlineLevel="4">
      <c r="E593" s="24" t="str">
        <f xml:space="preserve"> E$364</f>
        <v>2020-25 RCV - Closing RCV at 31 March 2025 (from PR19 FD as updated by the CMA redetermination and IDoKs) - Post 2020 investment RCV in 2022-23 FYA prices (WR)</v>
      </c>
      <c r="F593" s="186">
        <f xml:space="preserve"> F$364</f>
        <v>117.07857167769764</v>
      </c>
      <c r="G593" s="197" t="str">
        <f xml:space="preserve"> G$364</f>
        <v>£m</v>
      </c>
    </row>
    <row r="594" spans="1:7" s="118" customFormat="1" hidden="1" outlineLevel="4">
      <c r="A594" s="115"/>
      <c r="B594" s="115"/>
      <c r="C594" s="116"/>
      <c r="D594" s="117"/>
      <c r="E594" s="118" t="str">
        <f xml:space="preserve"> E$372</f>
        <v>2020-25 RCV - Closing RCV at 31 March 2025 (from PR19 FD as updated by the CMA redetermination and IDoKs) - Other adjustment RCV in 2022-23 FYA prices (WR)</v>
      </c>
      <c r="F594" s="188">
        <f xml:space="preserve"> F$372</f>
        <v>0</v>
      </c>
      <c r="G594" s="198" t="str">
        <f xml:space="preserve"> G$372</f>
        <v>£m</v>
      </c>
    </row>
    <row r="595" spans="1:7" hidden="1" outlineLevel="4">
      <c r="E595" s="24" t="str">
        <f xml:space="preserve"> E$440</f>
        <v>PR19 ODI RCV adjustment in 2022-23 FYA prices (WR)</v>
      </c>
      <c r="F595" s="186">
        <f ca="1" xml:space="preserve"> F$440</f>
        <v>0</v>
      </c>
      <c r="G595" s="197" t="str">
        <f xml:space="preserve"> G$440</f>
        <v>£m</v>
      </c>
    </row>
    <row r="596" spans="1:7" hidden="1" outlineLevel="4">
      <c r="E596" s="24" t="str">
        <f xml:space="preserve"> E$448</f>
        <v>PR19 WINEP / NEP RCV adjustment in 2022-23 FYA prices (WR)</v>
      </c>
      <c r="F596" s="186">
        <f ca="1" xml:space="preserve"> F$448</f>
        <v>0</v>
      </c>
      <c r="G596" s="197" t="str">
        <f xml:space="preserve"> G$448</f>
        <v>£m</v>
      </c>
    </row>
    <row r="597" spans="1:7" hidden="1" outlineLevel="4">
      <c r="E597" s="24" t="str">
        <f xml:space="preserve"> E$456</f>
        <v>PR19 Costs reconciliation RCV adjustment in 2022-23 FYA prices (WR)</v>
      </c>
      <c r="F597" s="186">
        <f ca="1" xml:space="preserve"> F$456</f>
        <v>23.224143984980877</v>
      </c>
      <c r="G597" s="197" t="str">
        <f xml:space="preserve"> G$456</f>
        <v>£m</v>
      </c>
    </row>
    <row r="598" spans="1:7" hidden="1" outlineLevel="4">
      <c r="E598" s="24" t="str">
        <f xml:space="preserve"> E$464</f>
        <v>PR19 Land sales RCV adjustment in 2022-23 FYA prices (WR)</v>
      </c>
      <c r="F598" s="186">
        <f ca="1" xml:space="preserve"> F$464</f>
        <v>-0.97172078888182922</v>
      </c>
      <c r="G598" s="197" t="str">
        <f xml:space="preserve"> G$464</f>
        <v>£m</v>
      </c>
    </row>
    <row r="599" spans="1:7" hidden="1" outlineLevel="4">
      <c r="E599" s="24" t="str">
        <f xml:space="preserve"> E$480</f>
        <v>PR19 Strategic regional water resources RCV adjustment in 2022-23 FYA prices (WR)</v>
      </c>
      <c r="F599" s="186">
        <f ca="1" xml:space="preserve"> F$480</f>
        <v>-7.8511685139868135</v>
      </c>
      <c r="G599" s="197" t="str">
        <f xml:space="preserve"> G$480</f>
        <v>£m</v>
      </c>
    </row>
    <row r="600" spans="1:7" hidden="1" outlineLevel="4">
      <c r="E600" s="24" t="str">
        <f xml:space="preserve"> E$488</f>
        <v>PR19 Green recovery RCV adjustment in 2022-23 FYA prices (WR)</v>
      </c>
      <c r="F600" s="186">
        <f ca="1" xml:space="preserve"> F$488</f>
        <v>-0.41353111818755317</v>
      </c>
      <c r="G600" s="197" t="str">
        <f xml:space="preserve"> G$488</f>
        <v>£m</v>
      </c>
    </row>
    <row r="601" spans="1:7" hidden="1" outlineLevel="4">
      <c r="E601" s="24" t="str">
        <f xml:space="preserve"> E$496</f>
        <v>PR19 Havant Thicket activities RCV adjustment in 2022-23 FYA prices (WR)</v>
      </c>
      <c r="F601" s="186">
        <f xml:space="preserve"> F$496</f>
        <v>0</v>
      </c>
      <c r="G601" s="197" t="str">
        <f xml:space="preserve"> G$496</f>
        <v>£m</v>
      </c>
    </row>
    <row r="602" spans="1:7" hidden="1" outlineLevel="4">
      <c r="E602" s="24" t="str">
        <f xml:space="preserve"> E$504</f>
        <v>Other RCV adjustment in 2022-23 FYA prices (WR)</v>
      </c>
      <c r="F602" s="186">
        <f ca="1" xml:space="preserve"> F$504</f>
        <v>0</v>
      </c>
      <c r="G602" s="197" t="str">
        <f xml:space="preserve"> G$504</f>
        <v>£m</v>
      </c>
    </row>
    <row r="603" spans="1:7" s="110" customFormat="1" hidden="1" outlineLevel="3">
      <c r="A603" s="108"/>
      <c r="B603" s="108"/>
      <c r="C603" s="109"/>
      <c r="D603" s="120"/>
      <c r="E603" s="110" t="str">
        <f xml:space="preserve"> InpS!E$200</f>
        <v>PR24 Transitional expenditure programme RCV adjustment in 2022-23 FYA (CPIH deflated) prices (WR)</v>
      </c>
      <c r="F603" s="184">
        <f ca="1" xml:space="preserve"> InpS!F$200</f>
        <v>3.8605813918712157</v>
      </c>
      <c r="G603" s="185" t="str">
        <f xml:space="preserve"> InpS!G$200</f>
        <v>£m</v>
      </c>
    </row>
    <row r="604" spans="1:7" s="110" customFormat="1" hidden="1" outlineLevel="3">
      <c r="A604" s="108"/>
      <c r="B604" s="108"/>
      <c r="C604" s="109"/>
      <c r="D604" s="120"/>
      <c r="E604" s="110" t="str">
        <f xml:space="preserve"> InpS!E$207</f>
        <v>PR24 Defra accelerated programme RCV adjustment in 2022-23 FYA (CPIH deflated) prices (WR)</v>
      </c>
      <c r="F604" s="184">
        <f ca="1" xml:space="preserve"> InpS!F$207</f>
        <v>1.1841808030018195</v>
      </c>
      <c r="G604" s="185" t="str">
        <f xml:space="preserve"> InpS!G$207</f>
        <v>£m</v>
      </c>
    </row>
    <row r="605" spans="1:7" s="101" customFormat="1" hidden="1" outlineLevel="3">
      <c r="A605" s="98"/>
      <c r="B605" s="98"/>
      <c r="C605" s="99"/>
      <c r="D605" s="100"/>
      <c r="E605" s="141" t="s">
        <v>1068</v>
      </c>
      <c r="F605" s="189">
        <f ca="1" xml:space="preserve"> SUM( F593:F604 )</f>
        <v>136.11105743649534</v>
      </c>
      <c r="G605" s="201" t="s">
        <v>172</v>
      </c>
    </row>
    <row r="606" spans="1:7" hidden="1" outlineLevel="3">
      <c r="F606" s="186"/>
      <c r="G606" s="197"/>
    </row>
    <row r="607" spans="1:7" hidden="1" outlineLevel="2">
      <c r="D607" s="19" t="s">
        <v>915</v>
      </c>
      <c r="F607" s="186"/>
      <c r="G607" s="197"/>
    </row>
    <row r="608" spans="1:7" hidden="1" outlineLevel="4">
      <c r="E608" s="24" t="str">
        <f xml:space="preserve"> E$365</f>
        <v>2020-25 RCV - Closing RCV at 31 March 2025 (from PR19 FD as updated by the CMA redetermination and IDoKs) - Post 2020 investment RCV in 2022-23 FYA prices (WN)</v>
      </c>
      <c r="F608" s="186">
        <f xml:space="preserve"> F$365</f>
        <v>1020.3131136360722</v>
      </c>
      <c r="G608" s="197" t="str">
        <f xml:space="preserve"> G$365</f>
        <v>£m</v>
      </c>
    </row>
    <row r="609" spans="1:7" s="118" customFormat="1" hidden="1" outlineLevel="4">
      <c r="A609" s="115"/>
      <c r="B609" s="115"/>
      <c r="C609" s="116"/>
      <c r="D609" s="117"/>
      <c r="E609" s="118" t="str">
        <f xml:space="preserve"> E$373</f>
        <v>2020-25 RCV - Closing RCV at 31 March 2025 (from PR19 FD as updated by the CMA redetermination and IDoKs) - Other adjustment RCV in 2022-23 FYA prices (WN)</v>
      </c>
      <c r="F609" s="188">
        <f xml:space="preserve"> F$373</f>
        <v>0</v>
      </c>
      <c r="G609" s="198" t="str">
        <f xml:space="preserve"> G$373</f>
        <v>£m</v>
      </c>
    </row>
    <row r="610" spans="1:7" hidden="1" outlineLevel="4">
      <c r="E610" s="24" t="str">
        <f xml:space="preserve"> E$441</f>
        <v>PR19 ODI RCV adjustment in 2022-23 FYA prices (WN)</v>
      </c>
      <c r="F610" s="186">
        <f ca="1" xml:space="preserve"> F$441</f>
        <v>0</v>
      </c>
      <c r="G610" s="197" t="str">
        <f xml:space="preserve"> G$441</f>
        <v>£m</v>
      </c>
    </row>
    <row r="611" spans="1:7" hidden="1" outlineLevel="4">
      <c r="E611" s="24" t="str">
        <f xml:space="preserve"> E$449</f>
        <v>PR19 WINEP / NEP RCV adjustment in 2022-23 FYA prices (WN)</v>
      </c>
      <c r="F611" s="186">
        <f ca="1" xml:space="preserve"> F$449</f>
        <v>-5.318038721543612</v>
      </c>
      <c r="G611" s="197" t="str">
        <f xml:space="preserve"> G$449</f>
        <v>£m</v>
      </c>
    </row>
    <row r="612" spans="1:7" hidden="1" outlineLevel="4">
      <c r="E612" s="24" t="str">
        <f xml:space="preserve"> E$457</f>
        <v>PR19 Costs reconciliation RCV adjustment in 2022-23 FYA prices (WN)</v>
      </c>
      <c r="F612" s="186">
        <f ca="1" xml:space="preserve"> F$457</f>
        <v>155.33906298825525</v>
      </c>
      <c r="G612" s="197" t="str">
        <f xml:space="preserve"> G$457</f>
        <v>£m</v>
      </c>
    </row>
    <row r="613" spans="1:7" hidden="1" outlineLevel="4">
      <c r="E613" s="24" t="str">
        <f xml:space="preserve"> E$465</f>
        <v>PR19 Land sales RCV adjustment in 2022-23 FYA prices (WN)</v>
      </c>
      <c r="F613" s="186">
        <f ca="1" xml:space="preserve"> F$465</f>
        <v>-4.9543837194075993</v>
      </c>
      <c r="G613" s="197" t="str">
        <f xml:space="preserve"> G$465</f>
        <v>£m</v>
      </c>
    </row>
    <row r="614" spans="1:7" hidden="1" outlineLevel="4">
      <c r="E614" s="24" t="str">
        <f xml:space="preserve"> E$481</f>
        <v>PR19 Strategic regional water resources RCV adjustment in 2022-23 FYA prices (WN)</v>
      </c>
      <c r="F614" s="186">
        <f ca="1" xml:space="preserve"> F$481</f>
        <v>0</v>
      </c>
      <c r="G614" s="197" t="str">
        <f xml:space="preserve"> G$481</f>
        <v>£m</v>
      </c>
    </row>
    <row r="615" spans="1:7" hidden="1" outlineLevel="4">
      <c r="E615" s="24" t="str">
        <f xml:space="preserve"> E$489</f>
        <v>PR19 Green recovery RCV adjustment in 2022-23 FYA prices (WN)</v>
      </c>
      <c r="F615" s="186">
        <f ca="1" xml:space="preserve"> F$489</f>
        <v>214.28125545959006</v>
      </c>
      <c r="G615" s="197" t="str">
        <f xml:space="preserve"> G$489</f>
        <v>£m</v>
      </c>
    </row>
    <row r="616" spans="1:7" hidden="1" outlineLevel="4">
      <c r="E616" s="24" t="str">
        <f xml:space="preserve"> E$497</f>
        <v>PR19 Havant Thicket activities RCV adjustment in 2022-23 FYA prices (WN)</v>
      </c>
      <c r="F616" s="186">
        <f xml:space="preserve"> F$497</f>
        <v>0</v>
      </c>
      <c r="G616" s="197" t="str">
        <f xml:space="preserve"> G$497</f>
        <v>£m</v>
      </c>
    </row>
    <row r="617" spans="1:7" hidden="1" outlineLevel="4">
      <c r="E617" s="24" t="str">
        <f xml:space="preserve"> E$505</f>
        <v>Other RCV adjustment in 2022-23 FYA prices (WN)</v>
      </c>
      <c r="F617" s="186">
        <f ca="1" xml:space="preserve"> F$505</f>
        <v>0</v>
      </c>
      <c r="G617" s="197" t="str">
        <f xml:space="preserve"> G$505</f>
        <v>£m</v>
      </c>
    </row>
    <row r="618" spans="1:7" s="110" customFormat="1" hidden="1" outlineLevel="3">
      <c r="A618" s="108"/>
      <c r="B618" s="108"/>
      <c r="C618" s="109"/>
      <c r="D618" s="120"/>
      <c r="E618" s="110" t="str">
        <f xml:space="preserve"> InpS!E$201</f>
        <v>PR24 Transitional expenditure programme RCV adjustment in 2022-23 FYA (CPIH deflated) prices (WN)</v>
      </c>
      <c r="F618" s="184">
        <f ca="1" xml:space="preserve"> InpS!F$201</f>
        <v>93.367544221058239</v>
      </c>
      <c r="G618" s="185" t="str">
        <f xml:space="preserve"> InpS!G$201</f>
        <v>£m</v>
      </c>
    </row>
    <row r="619" spans="1:7" s="110" customFormat="1" hidden="1" outlineLevel="3">
      <c r="A619" s="108"/>
      <c r="B619" s="108"/>
      <c r="C619" s="109"/>
      <c r="D619" s="120"/>
      <c r="E619" s="110" t="str">
        <f xml:space="preserve"> InpS!E$208</f>
        <v>PR24 Defra accelerated programme RCV adjustment in 2022-23 FYA (CPIH deflated) prices (WN)</v>
      </c>
      <c r="F619" s="184">
        <f ca="1" xml:space="preserve"> InpS!F$208</f>
        <v>56.120445926730646</v>
      </c>
      <c r="G619" s="185" t="str">
        <f xml:space="preserve"> InpS!G$208</f>
        <v>£m</v>
      </c>
    </row>
    <row r="620" spans="1:7" s="101" customFormat="1" hidden="1" outlineLevel="3">
      <c r="A620" s="98"/>
      <c r="B620" s="98"/>
      <c r="C620" s="99"/>
      <c r="D620" s="100"/>
      <c r="E620" s="141" t="s">
        <v>1069</v>
      </c>
      <c r="F620" s="189">
        <f ca="1" xml:space="preserve"> SUM( F608:F619 )</f>
        <v>1529.1489997907552</v>
      </c>
      <c r="G620" s="201" t="s">
        <v>172</v>
      </c>
    </row>
    <row r="621" spans="1:7" hidden="1" outlineLevel="3">
      <c r="F621" s="186"/>
      <c r="G621" s="197"/>
    </row>
    <row r="622" spans="1:7" hidden="1" outlineLevel="2">
      <c r="D622" s="19" t="s">
        <v>917</v>
      </c>
      <c r="F622" s="186"/>
      <c r="G622" s="197"/>
    </row>
    <row r="623" spans="1:7" hidden="1" outlineLevel="4">
      <c r="E623" s="24" t="str">
        <f xml:space="preserve"> E$366</f>
        <v>2020-25 RCV - Closing RCV at 31 March 2025 (from PR19 FD as updated by the CMA redetermination and IDoKs) - Post 2020 investment RCV in 2022-23 FYA prices (WWN)</v>
      </c>
      <c r="F623" s="186">
        <f xml:space="preserve"> F$366</f>
        <v>1227.3206953708943</v>
      </c>
      <c r="G623" s="197" t="str">
        <f xml:space="preserve"> G$366</f>
        <v>£m</v>
      </c>
    </row>
    <row r="624" spans="1:7" s="118" customFormat="1" hidden="1" outlineLevel="4">
      <c r="A624" s="115"/>
      <c r="B624" s="115"/>
      <c r="C624" s="116"/>
      <c r="D624" s="117"/>
      <c r="E624" s="118" t="str">
        <f xml:space="preserve"> E$374</f>
        <v>2020-25 RCV - Closing RCV at 31 March 2025 (from PR19 FD as updated by the CMA redetermination and IDoKs) - Other adjustment RCV in 2022-23 FYA prices (WWN)</v>
      </c>
      <c r="F624" s="188">
        <f xml:space="preserve"> F$374</f>
        <v>0</v>
      </c>
      <c r="G624" s="198" t="str">
        <f xml:space="preserve"> G$374</f>
        <v>£m</v>
      </c>
    </row>
    <row r="625" spans="1:7" hidden="1" outlineLevel="4">
      <c r="E625" s="24" t="str">
        <f xml:space="preserve"> E$442</f>
        <v>PR19 ODI RCV adjustment in 2022-23 FYA prices (WWN)</v>
      </c>
      <c r="F625" s="186">
        <f ca="1" xml:space="preserve"> F$442</f>
        <v>0</v>
      </c>
      <c r="G625" s="197" t="str">
        <f xml:space="preserve"> G$442</f>
        <v>£m</v>
      </c>
    </row>
    <row r="626" spans="1:7" hidden="1" outlineLevel="4">
      <c r="E626" s="24" t="str">
        <f xml:space="preserve"> E$450</f>
        <v>PR19 WINEP / NEP RCV adjustment in 2022-23 FYA prices (WWN)</v>
      </c>
      <c r="F626" s="186">
        <f ca="1" xml:space="preserve"> F$450</f>
        <v>126.36506019740594</v>
      </c>
      <c r="G626" s="197" t="str">
        <f xml:space="preserve"> G$450</f>
        <v>£m</v>
      </c>
    </row>
    <row r="627" spans="1:7" hidden="1" outlineLevel="4">
      <c r="E627" s="24" t="str">
        <f xml:space="preserve"> E$458</f>
        <v>PR19 Costs reconciliation RCV adjustment in 2022-23 FYA prices (WWN)</v>
      </c>
      <c r="F627" s="186">
        <f ca="1" xml:space="preserve"> F$458</f>
        <v>12.511788635390932</v>
      </c>
      <c r="G627" s="197" t="str">
        <f xml:space="preserve"> G$458</f>
        <v>£m</v>
      </c>
    </row>
    <row r="628" spans="1:7" hidden="1" outlineLevel="4">
      <c r="E628" s="24" t="str">
        <f xml:space="preserve"> E$466</f>
        <v>PR19 Land sales RCV adjustment in 2022-23 FYA prices (WWN)</v>
      </c>
      <c r="F628" s="186">
        <f ca="1" xml:space="preserve"> F$466</f>
        <v>-5.8244210815020869</v>
      </c>
      <c r="G628" s="197" t="str">
        <f xml:space="preserve"> G$466</f>
        <v>£m</v>
      </c>
    </row>
    <row r="629" spans="1:7" hidden="1" outlineLevel="4">
      <c r="E629" s="24" t="str">
        <f xml:space="preserve"> E$482</f>
        <v>PR19 Strategic regional water resources RCV adjustment in 2022-23 FYA prices (WWN)</v>
      </c>
      <c r="F629" s="186">
        <f xml:space="preserve"> F$482</f>
        <v>0</v>
      </c>
      <c r="G629" s="197" t="str">
        <f xml:space="preserve"> G$482</f>
        <v>£m</v>
      </c>
    </row>
    <row r="630" spans="1:7" hidden="1" outlineLevel="4">
      <c r="E630" s="24" t="str">
        <f xml:space="preserve"> E$490</f>
        <v>PR19 Green recovery RCV adjustment in 2022-23 FYA prices (WWN)</v>
      </c>
      <c r="F630" s="186">
        <f ca="1" xml:space="preserve"> F$490</f>
        <v>281.29247032580599</v>
      </c>
      <c r="G630" s="197" t="str">
        <f xml:space="preserve"> G$490</f>
        <v>£m</v>
      </c>
    </row>
    <row r="631" spans="1:7" hidden="1" outlineLevel="4">
      <c r="E631" s="24" t="str">
        <f xml:space="preserve"> E$498</f>
        <v>PR19 Havant Thicket activities RCV adjustment in 2022-23 FYA prices (WWN)</v>
      </c>
      <c r="F631" s="186">
        <f xml:space="preserve"> F$498</f>
        <v>0</v>
      </c>
      <c r="G631" s="197" t="str">
        <f xml:space="preserve"> G$498</f>
        <v>£m</v>
      </c>
    </row>
    <row r="632" spans="1:7" hidden="1" outlineLevel="4">
      <c r="E632" s="24" t="str">
        <f xml:space="preserve"> E$506</f>
        <v>Other RCV adjustment in 2022-23 FYA prices (WWN)</v>
      </c>
      <c r="F632" s="186">
        <f ca="1" xml:space="preserve"> F$506</f>
        <v>0</v>
      </c>
      <c r="G632" s="197" t="str">
        <f xml:space="preserve"> G$506</f>
        <v>£m</v>
      </c>
    </row>
    <row r="633" spans="1:7" s="110" customFormat="1" hidden="1" outlineLevel="3">
      <c r="A633" s="108"/>
      <c r="B633" s="108"/>
      <c r="C633" s="109"/>
      <c r="D633" s="120"/>
      <c r="E633" s="110" t="str">
        <f xml:space="preserve"> InpS!E$202</f>
        <v>PR24 Transitional expenditure programme RCV adjustment in 2022-23 FYA (CPIH deflated) prices (WWN)</v>
      </c>
      <c r="F633" s="184">
        <f ca="1" xml:space="preserve"> InpS!F$202</f>
        <v>201.81234991304939</v>
      </c>
      <c r="G633" s="185" t="str">
        <f xml:space="preserve"> InpS!G$202</f>
        <v>£m</v>
      </c>
    </row>
    <row r="634" spans="1:7" s="110" customFormat="1" hidden="1" outlineLevel="3">
      <c r="A634" s="108"/>
      <c r="B634" s="108"/>
      <c r="C634" s="109"/>
      <c r="D634" s="120"/>
      <c r="E634" s="110" t="str">
        <f xml:space="preserve"> InpS!E$209</f>
        <v>PR24 Defra accelerated programme RCV adjustment in 2022-23 FYA (CPIH deflated) prices (WWN)</v>
      </c>
      <c r="F634" s="184">
        <f ca="1" xml:space="preserve"> InpS!F$209</f>
        <v>10.455457840837074</v>
      </c>
      <c r="G634" s="185" t="str">
        <f xml:space="preserve"> InpS!G$209</f>
        <v>£m</v>
      </c>
    </row>
    <row r="635" spans="1:7" s="101" customFormat="1" hidden="1" outlineLevel="3">
      <c r="A635" s="98"/>
      <c r="B635" s="98"/>
      <c r="C635" s="99"/>
      <c r="D635" s="100"/>
      <c r="E635" s="141" t="s">
        <v>1070</v>
      </c>
      <c r="F635" s="189">
        <f ca="1" xml:space="preserve"> SUM( F623:F634 )</f>
        <v>1853.9334012018812</v>
      </c>
      <c r="G635" s="201" t="s">
        <v>172</v>
      </c>
    </row>
    <row r="636" spans="1:7" hidden="1" outlineLevel="3">
      <c r="F636" s="186"/>
      <c r="G636" s="197"/>
    </row>
    <row r="637" spans="1:7" hidden="1" outlineLevel="2">
      <c r="D637" s="19" t="s">
        <v>919</v>
      </c>
      <c r="F637" s="186"/>
      <c r="G637" s="197"/>
    </row>
    <row r="638" spans="1:7" hidden="1" outlineLevel="4">
      <c r="E638" s="24" t="str">
        <f xml:space="preserve"> E$367</f>
        <v>2020-25 RCV - Closing RCV at 31 March 2025 (from PR19 FD as updated by the CMA redetermination and IDoKs) - Post 2020 investment RCV in 2022-23 FYA prices (BR)</v>
      </c>
      <c r="F638" s="186">
        <f xml:space="preserve"> F$367</f>
        <v>195.89427051097192</v>
      </c>
      <c r="G638" s="197" t="str">
        <f xml:space="preserve"> G$367</f>
        <v>£m</v>
      </c>
    </row>
    <row r="639" spans="1:7" s="118" customFormat="1" hidden="1" outlineLevel="4">
      <c r="A639" s="115"/>
      <c r="B639" s="115"/>
      <c r="C639" s="116"/>
      <c r="D639" s="117"/>
      <c r="E639" s="118" t="str">
        <f xml:space="preserve"> E$375</f>
        <v>2020-25 RCV - Closing RCV at 31 March 2025 (from PR19 FD as updated by the CMA redetermination and IDoKs) - Other adjustment RCV in 2022-23 FYA prices (BR)</v>
      </c>
      <c r="F639" s="188">
        <f xml:space="preserve"> F$375</f>
        <v>0</v>
      </c>
      <c r="G639" s="198" t="str">
        <f xml:space="preserve"> G$375</f>
        <v>£m</v>
      </c>
    </row>
    <row r="640" spans="1:7" hidden="1" outlineLevel="4">
      <c r="E640" s="24" t="str">
        <f xml:space="preserve"> E$443</f>
        <v>PR19 ODI RCV adjustment in 2022-23 FYA prices (BR)</v>
      </c>
      <c r="F640" s="186">
        <f ca="1" xml:space="preserve"> F$443</f>
        <v>0</v>
      </c>
      <c r="G640" s="197" t="str">
        <f xml:space="preserve"> G$443</f>
        <v>£m</v>
      </c>
    </row>
    <row r="641" spans="1:8" hidden="1" outlineLevel="4">
      <c r="E641" s="24" t="str">
        <f xml:space="preserve"> E$451</f>
        <v>PR19 WINEP / NEP RCV adjustment in 2022-23 FYA prices (BR)</v>
      </c>
      <c r="F641" s="186">
        <f ca="1" xml:space="preserve"> F$451</f>
        <v>0</v>
      </c>
      <c r="G641" s="197" t="str">
        <f xml:space="preserve"> G$451</f>
        <v>£m</v>
      </c>
    </row>
    <row r="642" spans="1:8" hidden="1" outlineLevel="4">
      <c r="E642" s="24" t="str">
        <f xml:space="preserve"> E$459</f>
        <v>PR19 Costs reconciliation RCV adjustment in 2022-23 FYA prices (BR)</v>
      </c>
      <c r="F642" s="186">
        <f ca="1" xml:space="preserve"> F$459</f>
        <v>-5.1957059193523563</v>
      </c>
      <c r="G642" s="197" t="str">
        <f xml:space="preserve"> G$459</f>
        <v>£m</v>
      </c>
    </row>
    <row r="643" spans="1:8" hidden="1" outlineLevel="4">
      <c r="E643" s="24" t="str">
        <f xml:space="preserve"> E$467</f>
        <v>PR19 Land sales RCV adjustment in 2022-23 FYA prices (BR)</v>
      </c>
      <c r="F643" s="186">
        <f xml:space="preserve"> F$467</f>
        <v>0</v>
      </c>
      <c r="G643" s="197" t="str">
        <f xml:space="preserve"> G$467</f>
        <v>£m</v>
      </c>
    </row>
    <row r="644" spans="1:8" hidden="1" outlineLevel="4">
      <c r="E644" s="24" t="str">
        <f xml:space="preserve"> E$483</f>
        <v>PR19 Strategic regional water resources RCV adjustment in 2022-23 FYA prices (BR)</v>
      </c>
      <c r="F644" s="186">
        <f xml:space="preserve"> F$483</f>
        <v>0</v>
      </c>
      <c r="G644" s="197" t="str">
        <f xml:space="preserve"> G$483</f>
        <v>£m</v>
      </c>
    </row>
    <row r="645" spans="1:8" hidden="1" outlineLevel="4">
      <c r="E645" s="24" t="str">
        <f xml:space="preserve"> E$491</f>
        <v>PR19 Green recovery RCV adjustment in 2022-23 FYA prices (BR)</v>
      </c>
      <c r="F645" s="186">
        <f ca="1" xml:space="preserve"> F$491</f>
        <v>0</v>
      </c>
      <c r="G645" s="197" t="str">
        <f xml:space="preserve"> G$491</f>
        <v>£m</v>
      </c>
    </row>
    <row r="646" spans="1:8" hidden="1" outlineLevel="4">
      <c r="E646" s="24" t="str">
        <f xml:space="preserve"> E$499</f>
        <v>PR19 Havant Thicket activities RCV adjustment in 2022-23 FYA prices (BR)</v>
      </c>
      <c r="F646" s="186">
        <f xml:space="preserve"> F$499</f>
        <v>0</v>
      </c>
      <c r="G646" s="197" t="str">
        <f xml:space="preserve"> G$499</f>
        <v>£m</v>
      </c>
    </row>
    <row r="647" spans="1:8" hidden="1" outlineLevel="4">
      <c r="E647" s="24" t="str">
        <f xml:space="preserve"> E$507</f>
        <v>Other RCV adjustment in 2022-23 FYA prices (BR)</v>
      </c>
      <c r="F647" s="186">
        <f ca="1" xml:space="preserve"> F$507</f>
        <v>0</v>
      </c>
      <c r="G647" s="197" t="str">
        <f xml:space="preserve"> G$507</f>
        <v>£m</v>
      </c>
    </row>
    <row r="648" spans="1:8" s="110" customFormat="1" hidden="1" outlineLevel="3">
      <c r="A648" s="108"/>
      <c r="B648" s="108"/>
      <c r="C648" s="109"/>
      <c r="D648" s="120"/>
      <c r="E648" s="110" t="str">
        <f xml:space="preserve"> InpS!E$203</f>
        <v>PR24 Transitional expenditure programme RCV adjustment in 2022-23 FYA (CPIH deflated) prices (BR)</v>
      </c>
      <c r="F648" s="184">
        <f ca="1" xml:space="preserve"> InpS!F$203</f>
        <v>0</v>
      </c>
      <c r="G648" s="185" t="str">
        <f xml:space="preserve"> InpS!G$203</f>
        <v>£m</v>
      </c>
    </row>
    <row r="649" spans="1:8" s="110" customFormat="1" hidden="1" outlineLevel="3">
      <c r="A649" s="108"/>
      <c r="B649" s="108"/>
      <c r="C649" s="109"/>
      <c r="D649" s="120"/>
      <c r="E649" s="110" t="str">
        <f xml:space="preserve"> InpS!E$210</f>
        <v>PR24 Defra accelerated programme RCV adjustment in 2022-23 FYA (CPIH deflated) prices (BR)</v>
      </c>
      <c r="F649" s="184">
        <f ca="1" xml:space="preserve"> InpS!F$210</f>
        <v>0</v>
      </c>
      <c r="G649" s="185" t="str">
        <f xml:space="preserve"> InpS!G$210</f>
        <v>£m</v>
      </c>
    </row>
    <row r="650" spans="1:8" s="101" customFormat="1" hidden="1" outlineLevel="3">
      <c r="A650" s="98"/>
      <c r="B650" s="98"/>
      <c r="C650" s="99"/>
      <c r="D650" s="100"/>
      <c r="E650" s="141" t="s">
        <v>1071</v>
      </c>
      <c r="F650" s="189">
        <f ca="1" xml:space="preserve"> SUM( F638:F649 )</f>
        <v>190.69856459161957</v>
      </c>
      <c r="G650" s="201" t="s">
        <v>172</v>
      </c>
      <c r="H650" s="24"/>
    </row>
    <row r="651" spans="1:8" hidden="1" outlineLevel="3">
      <c r="F651" s="186"/>
      <c r="G651" s="197"/>
    </row>
    <row r="652" spans="1:8" hidden="1" outlineLevel="2">
      <c r="C652" s="19" t="s">
        <v>921</v>
      </c>
      <c r="F652" s="186"/>
      <c r="G652" s="197"/>
      <c r="H652" s="151"/>
    </row>
    <row r="653" spans="1:8" hidden="1" outlineLevel="3">
      <c r="E653" s="24" t="str">
        <f xml:space="preserve"> E$368</f>
        <v>2020-25 RCV - Closing RCV at 31 March 2025 (from PR19 FD as updated by the CMA redetermination and IDoKs) - Post 2020 investment RCV in 2022-23 FYA prices (ADDN1)</v>
      </c>
      <c r="F653" s="186">
        <f xml:space="preserve"> F$368</f>
        <v>0</v>
      </c>
      <c r="G653" s="197" t="str">
        <f xml:space="preserve"> G$368</f>
        <v>£m</v>
      </c>
    </row>
    <row r="654" spans="1:8" s="118" customFormat="1" hidden="1" outlineLevel="3">
      <c r="A654" s="115"/>
      <c r="B654" s="115"/>
      <c r="C654" s="116"/>
      <c r="D654" s="117"/>
      <c r="E654" s="118" t="str">
        <f xml:space="preserve"> E$376</f>
        <v>2020-25 RCV - Closing RCV at 31 March 2025 (from PR19 FD as updated by the CMA redetermination and IDoKs) - Other adjustment RCV in 2022-23 FYA prices (ADDN1)</v>
      </c>
      <c r="F654" s="188">
        <f xml:space="preserve"> F$376</f>
        <v>0</v>
      </c>
      <c r="G654" s="198" t="str">
        <f xml:space="preserve"> G$376</f>
        <v>£m</v>
      </c>
    </row>
    <row r="655" spans="1:8" hidden="1" outlineLevel="3">
      <c r="E655" s="24" t="str">
        <f xml:space="preserve"> E$444</f>
        <v>PR19 ODI RCV adjustment in 2022-23 FYA prices (ADDN1)</v>
      </c>
      <c r="F655" s="186">
        <f ca="1" xml:space="preserve"> F$444</f>
        <v>0</v>
      </c>
      <c r="G655" s="197" t="str">
        <f xml:space="preserve"> G$444</f>
        <v>£m</v>
      </c>
    </row>
    <row r="656" spans="1:8" hidden="1" outlineLevel="3">
      <c r="E656" s="24" t="str">
        <f xml:space="preserve"> E$452</f>
        <v>PR19 WINEP / NEP RCV adjustment in 2022-23 FYA prices (ADDN1)</v>
      </c>
      <c r="F656" s="186">
        <f ca="1" xml:space="preserve"> F$452</f>
        <v>0</v>
      </c>
      <c r="G656" s="197" t="str">
        <f xml:space="preserve"> G$452</f>
        <v>£m</v>
      </c>
    </row>
    <row r="657" spans="1:8" hidden="1" outlineLevel="3">
      <c r="E657" s="24" t="str">
        <f xml:space="preserve"> E$460</f>
        <v>PR19 Costs reconciliation RCV adjustment in 2022-23 FYA prices (ADDN1)</v>
      </c>
      <c r="F657" s="186">
        <f ca="1" xml:space="preserve"> F$460</f>
        <v>0</v>
      </c>
      <c r="G657" s="197" t="str">
        <f xml:space="preserve"> G$460</f>
        <v>£m</v>
      </c>
    </row>
    <row r="658" spans="1:8" hidden="1" outlineLevel="3">
      <c r="E658" s="24" t="str">
        <f xml:space="preserve"> E$468</f>
        <v>PR19 Land sales RCV adjustment in 2022-23 FYA prices (ADDN1)</v>
      </c>
      <c r="F658" s="186">
        <f ca="1" xml:space="preserve"> F$468</f>
        <v>0</v>
      </c>
      <c r="G658" s="197" t="str">
        <f xml:space="preserve"> G$468</f>
        <v>£m</v>
      </c>
    </row>
    <row r="659" spans="1:8" hidden="1" outlineLevel="3">
      <c r="E659" s="24" t="str">
        <f xml:space="preserve"> E$484</f>
        <v>PR19 Strategic regional water resources RCV adjustment in 2022-23 FYA prices (ADDN1)</v>
      </c>
      <c r="F659" s="186">
        <f xml:space="preserve"> F$484</f>
        <v>0</v>
      </c>
      <c r="G659" s="197" t="str">
        <f xml:space="preserve"> G$484</f>
        <v>£m</v>
      </c>
    </row>
    <row r="660" spans="1:8" hidden="1" outlineLevel="3">
      <c r="E660" s="24" t="str">
        <f xml:space="preserve"> E$492</f>
        <v>PR19 Green recovery RCV adjustment in 2022-23 FYA prices (ADDN1)</v>
      </c>
      <c r="F660" s="186">
        <f xml:space="preserve"> F$492</f>
        <v>0</v>
      </c>
      <c r="G660" s="197" t="str">
        <f xml:space="preserve"> G$492</f>
        <v>£m</v>
      </c>
    </row>
    <row r="661" spans="1:8" hidden="1" outlineLevel="3">
      <c r="E661" s="24" t="str">
        <f xml:space="preserve"> E$500</f>
        <v>PR19 Havant Thicket activities RCV adjustment in 2022-23 FYA prices (ADDN1)</v>
      </c>
      <c r="F661" s="186">
        <f ca="1" xml:space="preserve"> F$500</f>
        <v>0</v>
      </c>
      <c r="G661" s="197" t="str">
        <f xml:space="preserve"> G$500</f>
        <v>£m</v>
      </c>
    </row>
    <row r="662" spans="1:8" hidden="1" outlineLevel="3">
      <c r="E662" s="24" t="str">
        <f xml:space="preserve"> E$508</f>
        <v>Other RCV adjustment in 2022-23 FYA prices (ADDN1)</v>
      </c>
      <c r="F662" s="186">
        <f ca="1" xml:space="preserve"> F$508</f>
        <v>0</v>
      </c>
      <c r="G662" s="197" t="str">
        <f xml:space="preserve"> G$508</f>
        <v>£m</v>
      </c>
    </row>
    <row r="663" spans="1:8" s="110" customFormat="1" hidden="1" outlineLevel="3">
      <c r="A663" s="108"/>
      <c r="B663" s="108"/>
      <c r="C663" s="109"/>
      <c r="D663" s="120"/>
      <c r="E663" s="110" t="str">
        <f xml:space="preserve"> InpS!E$204</f>
        <v>PR24 Transitional expenditure programme RCV adjustment in 2022-23 FYA (CPIH deflated) prices (ADDN1)</v>
      </c>
      <c r="F663" s="184">
        <f ca="1" xml:space="preserve"> InpS!F$204</f>
        <v>0</v>
      </c>
      <c r="G663" s="185" t="str">
        <f xml:space="preserve"> InpS!G$204</f>
        <v>£m</v>
      </c>
    </row>
    <row r="664" spans="1:8" s="110" customFormat="1" hidden="1" outlineLevel="3">
      <c r="A664" s="108"/>
      <c r="B664" s="108"/>
      <c r="C664" s="109"/>
      <c r="D664" s="120"/>
      <c r="E664" s="110" t="str">
        <f xml:space="preserve"> InpS!E$211</f>
        <v>PR24 Defra accelerated programme RCV adjustment in 2022-23 FYA (CPIH deflated) prices (ADDN1)</v>
      </c>
      <c r="F664" s="184">
        <f ca="1" xml:space="preserve"> InpS!F$211</f>
        <v>0</v>
      </c>
      <c r="G664" s="185" t="str">
        <f xml:space="preserve"> InpS!G$211</f>
        <v>£m</v>
      </c>
    </row>
    <row r="665" spans="1:8" s="101" customFormat="1" hidden="1" outlineLevel="3">
      <c r="A665" s="98"/>
      <c r="B665" s="98"/>
      <c r="C665" s="99"/>
      <c r="D665" s="100"/>
      <c r="E665" s="141" t="s">
        <v>1072</v>
      </c>
      <c r="F665" s="189">
        <f ca="1" xml:space="preserve"> SUM( F653:F664 )</f>
        <v>0</v>
      </c>
      <c r="G665" s="201" t="s">
        <v>172</v>
      </c>
    </row>
    <row r="666" spans="1:8" s="101" customFormat="1" hidden="1" outlineLevel="3">
      <c r="A666" s="98"/>
      <c r="B666" s="98"/>
      <c r="C666" s="99"/>
      <c r="D666" s="100"/>
      <c r="E666" s="142"/>
      <c r="F666" s="190"/>
      <c r="G666" s="202"/>
      <c r="H666" s="152"/>
    </row>
    <row r="667" spans="1:8" hidden="1" outlineLevel="2">
      <c r="C667" s="19" t="s">
        <v>923</v>
      </c>
      <c r="F667" s="186"/>
      <c r="G667" s="197"/>
    </row>
    <row r="668" spans="1:8" hidden="1" outlineLevel="3">
      <c r="E668" s="24" t="str">
        <f xml:space="preserve"> E$369</f>
        <v>2020-25 RCV - Closing RCV at 31 March 2025 (from PR19 FD as updated by the CMA redetermination and IDoKs) - Post 2020 investment RCV in 2022-23 FYA prices (ADDN2)</v>
      </c>
      <c r="F668" s="186">
        <f t="shared" ref="F668:G668" si="64" xml:space="preserve"> F$369</f>
        <v>0</v>
      </c>
      <c r="G668" s="197" t="str">
        <f t="shared" si="64"/>
        <v>£m</v>
      </c>
    </row>
    <row r="669" spans="1:8" s="118" customFormat="1" hidden="1" outlineLevel="3">
      <c r="A669" s="115"/>
      <c r="B669" s="115"/>
      <c r="C669" s="116"/>
      <c r="D669" s="117"/>
      <c r="E669" s="118" t="str">
        <f xml:space="preserve"> E$377</f>
        <v>2020-25 RCV - Closing RCV at 31 March 2025 (from PR19 FD as updated by the CMA redetermination and IDoKs) - Other adjustment RCV in 2022-23 FYA prices (ADDN2)</v>
      </c>
      <c r="F669" s="188">
        <f xml:space="preserve"> F$377</f>
        <v>0</v>
      </c>
      <c r="G669" s="198" t="str">
        <f xml:space="preserve"> G$377</f>
        <v>£m</v>
      </c>
    </row>
    <row r="670" spans="1:8" hidden="1" outlineLevel="3">
      <c r="E670" s="24" t="str">
        <f xml:space="preserve"> E$445</f>
        <v>PR19 ODI RCV adjustment in 2022-23 FYA prices (ADDN2)</v>
      </c>
      <c r="F670" s="186">
        <f t="shared" ref="F670:G670" si="65" xml:space="preserve"> F$445</f>
        <v>0</v>
      </c>
      <c r="G670" s="197" t="str">
        <f t="shared" si="65"/>
        <v>£m</v>
      </c>
    </row>
    <row r="671" spans="1:8" hidden="1" outlineLevel="3">
      <c r="E671" s="24" t="str">
        <f xml:space="preserve"> E$453</f>
        <v>PR19 WINEP / NEP RCV adjustment in 2022-23 FYA prices (ADDN2)</v>
      </c>
      <c r="F671" s="186">
        <f t="shared" ref="F671:G671" si="66" xml:space="preserve"> F$453</f>
        <v>0</v>
      </c>
      <c r="G671" s="197" t="str">
        <f t="shared" si="66"/>
        <v>£m</v>
      </c>
    </row>
    <row r="672" spans="1:8" hidden="1" outlineLevel="3">
      <c r="E672" s="24" t="str">
        <f xml:space="preserve"> E$461</f>
        <v>PR19 Costs reconciliation RCV adjustment in 2022-23 FYA prices (ADDN2)</v>
      </c>
      <c r="F672" s="186">
        <f t="shared" ref="F672:G672" si="67" xml:space="preserve"> F$461</f>
        <v>0</v>
      </c>
      <c r="G672" s="197" t="str">
        <f t="shared" si="67"/>
        <v>£m</v>
      </c>
    </row>
    <row r="673" spans="1:10" hidden="1" outlineLevel="3">
      <c r="E673" s="24" t="str">
        <f xml:space="preserve"> E$469</f>
        <v>PR19 Land sales RCV adjustment in 2022-23 FYA prices (ADDN2)</v>
      </c>
      <c r="F673" s="186">
        <f t="shared" ref="F673:G673" si="68" xml:space="preserve"> F$469</f>
        <v>0</v>
      </c>
      <c r="G673" s="197" t="str">
        <f t="shared" si="68"/>
        <v>£m</v>
      </c>
    </row>
    <row r="674" spans="1:10" hidden="1" outlineLevel="3">
      <c r="E674" s="24" t="str">
        <f xml:space="preserve"> E$485</f>
        <v>PR19 Strategic regional water resources RCV adjustment in 2022-23 FYA prices (ADDN2)</v>
      </c>
      <c r="F674" s="186">
        <f t="shared" ref="F674:G674" si="69" xml:space="preserve"> F$485</f>
        <v>0</v>
      </c>
      <c r="G674" s="197" t="str">
        <f t="shared" si="69"/>
        <v>£m</v>
      </c>
    </row>
    <row r="675" spans="1:10" hidden="1" outlineLevel="3">
      <c r="E675" s="24" t="str">
        <f xml:space="preserve"> E$493</f>
        <v>PR19 Green recovery RCV adjustment in 2022-23 FYA prices (ADDN2)</v>
      </c>
      <c r="F675" s="186">
        <f t="shared" ref="F675:G675" si="70" xml:space="preserve"> F$493</f>
        <v>0</v>
      </c>
      <c r="G675" s="197" t="str">
        <f t="shared" si="70"/>
        <v>£m</v>
      </c>
    </row>
    <row r="676" spans="1:10" hidden="1" outlineLevel="3">
      <c r="E676" s="24" t="str">
        <f xml:space="preserve"> E$501</f>
        <v>PR19 Havant Thicket activities RCV adjustment in 2022-23 FYA prices (ADDN2)</v>
      </c>
      <c r="F676" s="186">
        <f t="shared" ref="F676:G676" si="71" xml:space="preserve"> F$501</f>
        <v>0</v>
      </c>
      <c r="G676" s="197" t="str">
        <f t="shared" si="71"/>
        <v>£m</v>
      </c>
    </row>
    <row r="677" spans="1:10" hidden="1" outlineLevel="3">
      <c r="E677" s="24" t="str">
        <f xml:space="preserve"> E$509</f>
        <v>Other RCV adjustment in 2022-23 FYA prices (ADDN2)</v>
      </c>
      <c r="F677" s="186">
        <f t="shared" ref="F677:G677" si="72" xml:space="preserve"> F$509</f>
        <v>0</v>
      </c>
      <c r="G677" s="197" t="str">
        <f t="shared" si="72"/>
        <v>£m</v>
      </c>
    </row>
    <row r="678" spans="1:10" s="110" customFormat="1" hidden="1" outlineLevel="3">
      <c r="A678" s="108"/>
      <c r="B678" s="108"/>
      <c r="C678" s="109"/>
      <c r="D678" s="120"/>
      <c r="E678" s="110" t="str">
        <f xml:space="preserve"> InpS!E$205</f>
        <v>PR24 Transitional expenditure programme RCV adjustment in 2022-23 FYA (CPIH deflated) prices (ADDN2)</v>
      </c>
      <c r="F678" s="184">
        <f ca="1" xml:space="preserve"> InpS!F$205</f>
        <v>0</v>
      </c>
      <c r="G678" s="185" t="str">
        <f xml:space="preserve"> InpS!G$205</f>
        <v>£m</v>
      </c>
    </row>
    <row r="679" spans="1:10" s="110" customFormat="1" hidden="1" outlineLevel="3">
      <c r="A679" s="108"/>
      <c r="B679" s="108"/>
      <c r="C679" s="109"/>
      <c r="D679" s="120"/>
      <c r="E679" s="110" t="str">
        <f xml:space="preserve"> InpS!E$212</f>
        <v>PR24 Defra accelerated programme RCV adjustment in 2022-23 FYA (CPIH deflated) prices (ADDN2)</v>
      </c>
      <c r="F679" s="184">
        <f ca="1" xml:space="preserve"> InpS!F$212</f>
        <v>0</v>
      </c>
      <c r="G679" s="185" t="str">
        <f xml:space="preserve"> InpS!G$212</f>
        <v>£m</v>
      </c>
    </row>
    <row r="680" spans="1:10" s="101" customFormat="1" hidden="1" outlineLevel="3">
      <c r="A680" s="98"/>
      <c r="B680" s="98"/>
      <c r="C680" s="99"/>
      <c r="D680" s="100"/>
      <c r="E680" s="141" t="s">
        <v>1073</v>
      </c>
      <c r="F680" s="189">
        <f ca="1" xml:space="preserve"> SUM( F668:F679 )</f>
        <v>0</v>
      </c>
      <c r="G680" s="201" t="s">
        <v>172</v>
      </c>
      <c r="H680" s="24"/>
      <c r="I680" s="24"/>
      <c r="J680" s="24"/>
    </row>
    <row r="681" spans="1:10" hidden="1" outlineLevel="1">
      <c r="F681" s="186"/>
      <c r="G681" s="197"/>
    </row>
    <row r="682" spans="1:10" hidden="1" outlineLevel="1">
      <c r="A682" s="10" t="s">
        <v>1074</v>
      </c>
      <c r="B682" s="10" t="s">
        <v>1075</v>
      </c>
      <c r="F682" s="186"/>
      <c r="G682" s="197"/>
    </row>
    <row r="683" spans="1:10" hidden="1" outlineLevel="2">
      <c r="F683" s="186"/>
      <c r="G683" s="197"/>
    </row>
    <row r="684" spans="1:10" hidden="1" outlineLevel="2">
      <c r="D684" s="19" t="s">
        <v>913</v>
      </c>
      <c r="F684" s="186"/>
      <c r="G684" s="197"/>
    </row>
    <row r="685" spans="1:10" hidden="1" outlineLevel="3">
      <c r="E685" s="24" t="str">
        <f xml:space="preserve"> E$528</f>
        <v xml:space="preserve">Ofwat - Pre 2020 RCV opening balance - real (2022-23 FYA) (WR) </v>
      </c>
      <c r="F685" s="186">
        <f ca="1" xml:space="preserve"> F$528</f>
        <v>367.91607765011139</v>
      </c>
      <c r="G685" s="197" t="str">
        <f xml:space="preserve"> G$528</f>
        <v>£m</v>
      </c>
    </row>
    <row r="686" spans="1:10" hidden="1" outlineLevel="3">
      <c r="E686" s="24" t="str">
        <f xml:space="preserve"> E$605</f>
        <v xml:space="preserve">Ofwat - 2020-25 RCV opening balance - real (2022-23 FYA) (WR) </v>
      </c>
      <c r="F686" s="186">
        <f ca="1" xml:space="preserve"> F$605</f>
        <v>136.11105743649534</v>
      </c>
      <c r="G686" s="197" t="str">
        <f xml:space="preserve"> G$605</f>
        <v>£m</v>
      </c>
    </row>
    <row r="687" spans="1:10" s="101" customFormat="1" hidden="1" outlineLevel="3">
      <c r="A687" s="98" t="s">
        <v>1074</v>
      </c>
      <c r="B687" s="98"/>
      <c r="C687" s="99"/>
      <c r="D687" s="100"/>
      <c r="E687" s="141" t="s">
        <v>1076</v>
      </c>
      <c r="F687" s="189">
        <f ca="1" xml:space="preserve"> SUM( F685:F686 )</f>
        <v>504.02713508660673</v>
      </c>
      <c r="G687" s="201" t="s">
        <v>172</v>
      </c>
      <c r="H687" s="24"/>
      <c r="I687" s="24"/>
      <c r="J687" s="24"/>
    </row>
    <row r="688" spans="1:10" hidden="1" outlineLevel="3">
      <c r="F688" s="186"/>
      <c r="G688" s="197"/>
    </row>
    <row r="689" spans="1:10" hidden="1" outlineLevel="2">
      <c r="D689" s="19" t="s">
        <v>915</v>
      </c>
      <c r="F689" s="186"/>
      <c r="G689" s="197"/>
    </row>
    <row r="690" spans="1:10" hidden="1" outlineLevel="3">
      <c r="E690" s="24" t="str">
        <f xml:space="preserve"> E$540</f>
        <v xml:space="preserve">Ofwat - Pre 2020 RCV opening balance - real (2022-23 FYA) (WN) </v>
      </c>
      <c r="F690" s="186">
        <f ca="1" xml:space="preserve"> F$540</f>
        <v>4039.1580845011449</v>
      </c>
      <c r="G690" s="197" t="str">
        <f xml:space="preserve"> G$540</f>
        <v>£m</v>
      </c>
    </row>
    <row r="691" spans="1:10" hidden="1" outlineLevel="3">
      <c r="E691" s="24" t="str">
        <f xml:space="preserve"> E$620</f>
        <v xml:space="preserve">Ofwat - 2020-25 RCV opening balance - real (2022-23 FYA) (WN) </v>
      </c>
      <c r="F691" s="186">
        <f ca="1" xml:space="preserve"> F$620</f>
        <v>1529.1489997907552</v>
      </c>
      <c r="G691" s="197" t="str">
        <f xml:space="preserve"> G$620</f>
        <v>£m</v>
      </c>
    </row>
    <row r="692" spans="1:10" s="101" customFormat="1" hidden="1" outlineLevel="3">
      <c r="A692" s="98" t="s">
        <v>1074</v>
      </c>
      <c r="B692" s="98"/>
      <c r="C692" s="99"/>
      <c r="D692" s="100"/>
      <c r="E692" s="141" t="s">
        <v>1077</v>
      </c>
      <c r="F692" s="189">
        <f ca="1" xml:space="preserve"> SUM( F690:F691 )</f>
        <v>5568.3070842919005</v>
      </c>
      <c r="G692" s="201" t="s">
        <v>172</v>
      </c>
      <c r="H692" s="24"/>
      <c r="I692" s="24"/>
      <c r="J692" s="24"/>
    </row>
    <row r="693" spans="1:10" hidden="1" outlineLevel="3">
      <c r="F693" s="186"/>
      <c r="G693" s="197"/>
    </row>
    <row r="694" spans="1:10" hidden="1" outlineLevel="2">
      <c r="D694" s="19" t="s">
        <v>917</v>
      </c>
      <c r="F694" s="186"/>
      <c r="G694" s="197"/>
    </row>
    <row r="695" spans="1:10" hidden="1" outlineLevel="3">
      <c r="E695" s="24" t="str">
        <f xml:space="preserve"> E$552</f>
        <v xml:space="preserve">Ofwat - Pre 2020 RCV opening balance - real (2022-23 FYA) (WWN) </v>
      </c>
      <c r="F695" s="186">
        <f ca="1" xml:space="preserve"> F$552</f>
        <v>3704.9293824337242</v>
      </c>
      <c r="G695" s="197" t="str">
        <f xml:space="preserve"> G$552</f>
        <v>£m</v>
      </c>
    </row>
    <row r="696" spans="1:10" hidden="1" outlineLevel="3">
      <c r="E696" s="24" t="str">
        <f xml:space="preserve"> E$635</f>
        <v xml:space="preserve">Ofwat - 2020-25 RCV opening balance - real (2022-23 FYA) (WWN) </v>
      </c>
      <c r="F696" s="186">
        <f ca="1" xml:space="preserve"> F$635</f>
        <v>1853.9334012018812</v>
      </c>
      <c r="G696" s="197" t="str">
        <f xml:space="preserve"> G$635</f>
        <v>£m</v>
      </c>
    </row>
    <row r="697" spans="1:10" s="101" customFormat="1" hidden="1" outlineLevel="3">
      <c r="A697" s="98" t="s">
        <v>1074</v>
      </c>
      <c r="B697" s="98"/>
      <c r="C697" s="99"/>
      <c r="D697" s="100"/>
      <c r="E697" s="141" t="s">
        <v>1078</v>
      </c>
      <c r="F697" s="189">
        <f ca="1" xml:space="preserve"> SUM( F695:F696 )</f>
        <v>5558.8627836356054</v>
      </c>
      <c r="G697" s="201" t="s">
        <v>172</v>
      </c>
      <c r="H697" s="24"/>
      <c r="I697" s="24"/>
      <c r="J697" s="24"/>
    </row>
    <row r="698" spans="1:10" hidden="1" outlineLevel="3">
      <c r="F698" s="186"/>
      <c r="G698" s="197"/>
    </row>
    <row r="699" spans="1:10" hidden="1" outlineLevel="2">
      <c r="D699" s="19" t="s">
        <v>919</v>
      </c>
      <c r="F699" s="186"/>
      <c r="G699" s="197"/>
    </row>
    <row r="700" spans="1:10" hidden="1" outlineLevel="3">
      <c r="E700" s="24" t="str">
        <f xml:space="preserve"> E$564</f>
        <v xml:space="preserve">Ofwat - Pre 2020 RCV opening balance - real (2022-23 FYA) (BR) </v>
      </c>
      <c r="F700" s="186">
        <f ca="1" xml:space="preserve"> F$564</f>
        <v>436.79748655890739</v>
      </c>
      <c r="G700" s="197" t="str">
        <f xml:space="preserve"> G$564</f>
        <v>£m</v>
      </c>
    </row>
    <row r="701" spans="1:10" hidden="1" outlineLevel="3">
      <c r="E701" s="24" t="str">
        <f xml:space="preserve"> E$650</f>
        <v xml:space="preserve">Ofwat - 2020-25 RCV opening balance - real (2022-23 FYA) (BR) </v>
      </c>
      <c r="F701" s="186">
        <f ca="1" xml:space="preserve"> F$650</f>
        <v>190.69856459161957</v>
      </c>
      <c r="G701" s="197" t="str">
        <f xml:space="preserve"> G$650</f>
        <v>£m</v>
      </c>
    </row>
    <row r="702" spans="1:10" s="101" customFormat="1" hidden="1" outlineLevel="3">
      <c r="A702" s="98" t="s">
        <v>1074</v>
      </c>
      <c r="B702" s="98"/>
      <c r="C702" s="99"/>
      <c r="D702" s="100"/>
      <c r="E702" s="141" t="s">
        <v>1079</v>
      </c>
      <c r="F702" s="189">
        <f ca="1" xml:space="preserve"> SUM( F700:F701 )</f>
        <v>627.49605115052691</v>
      </c>
      <c r="G702" s="201" t="s">
        <v>172</v>
      </c>
      <c r="H702" s="24"/>
      <c r="I702" s="24"/>
      <c r="J702" s="24"/>
    </row>
    <row r="703" spans="1:10" hidden="1" outlineLevel="3">
      <c r="F703" s="186"/>
      <c r="G703" s="197"/>
    </row>
    <row r="704" spans="1:10" hidden="1" outlineLevel="2">
      <c r="D704" s="19" t="s">
        <v>921</v>
      </c>
      <c r="F704" s="186"/>
      <c r="G704" s="197"/>
    </row>
    <row r="705" spans="1:23" hidden="1" outlineLevel="3">
      <c r="E705" s="24" t="str">
        <f xml:space="preserve"> E$576</f>
        <v xml:space="preserve">Ofwat - Pre 2020 RCV opening balance - real (2022-23 FYA) (ADDN1) </v>
      </c>
      <c r="F705" s="186">
        <f ca="1" xml:space="preserve"> F$576</f>
        <v>0</v>
      </c>
      <c r="G705" s="197" t="str">
        <f xml:space="preserve"> G$576</f>
        <v>£m</v>
      </c>
    </row>
    <row r="706" spans="1:23" hidden="1" outlineLevel="3">
      <c r="E706" s="24" t="str">
        <f>E$665</f>
        <v xml:space="preserve">Ofwat - 2020-25 RCV opening balance - real (2022-23 FYA) (ADDN1) </v>
      </c>
      <c r="F706" s="186">
        <f ca="1">F$665</f>
        <v>0</v>
      </c>
      <c r="G706" s="197" t="str">
        <f>G$665</f>
        <v>£m</v>
      </c>
    </row>
    <row r="707" spans="1:23" s="101" customFormat="1" hidden="1" outlineLevel="3">
      <c r="A707" s="98" t="s">
        <v>1074</v>
      </c>
      <c r="B707" s="98"/>
      <c r="C707" s="99"/>
      <c r="D707" s="100"/>
      <c r="E707" s="141" t="s">
        <v>1080</v>
      </c>
      <c r="F707" s="189">
        <f ca="1" xml:space="preserve"> SUM( F705:F706 )</f>
        <v>0</v>
      </c>
      <c r="G707" s="201" t="s">
        <v>172</v>
      </c>
      <c r="H707" s="24"/>
      <c r="I707" s="24"/>
      <c r="J707" s="24"/>
    </row>
    <row r="708" spans="1:23" s="101" customFormat="1" hidden="1" outlineLevel="3">
      <c r="A708" s="98"/>
      <c r="B708" s="98"/>
      <c r="C708" s="99"/>
      <c r="D708" s="100"/>
      <c r="E708" s="142"/>
      <c r="F708" s="190"/>
      <c r="G708" s="202"/>
      <c r="H708" s="24"/>
      <c r="I708" s="24"/>
      <c r="J708" s="24"/>
    </row>
    <row r="709" spans="1:23" hidden="1" outlineLevel="2">
      <c r="D709" s="19" t="s">
        <v>923</v>
      </c>
      <c r="F709" s="186"/>
      <c r="G709" s="197"/>
    </row>
    <row r="710" spans="1:23" hidden="1" outlineLevel="3">
      <c r="E710" s="24" t="str">
        <f xml:space="preserve"> E$588</f>
        <v xml:space="preserve">Ofwat - Pre 2020 RCV opening balance - real (2022-23 FYA) (ADDN2) </v>
      </c>
      <c r="F710" s="186">
        <f t="shared" ref="F710:G710" si="73" xml:space="preserve"> F$588</f>
        <v>0</v>
      </c>
      <c r="G710" s="197" t="str">
        <f t="shared" si="73"/>
        <v>£m</v>
      </c>
    </row>
    <row r="711" spans="1:23" hidden="1" outlineLevel="3">
      <c r="E711" s="24" t="str">
        <f>E$680</f>
        <v xml:space="preserve">Ofwat - 2020-25 RCV opening balance - real (2022-23 FYA) (ADDN2) </v>
      </c>
      <c r="F711" s="186">
        <f t="shared" ref="F711:G711" ca="1" si="74">F$680</f>
        <v>0</v>
      </c>
      <c r="G711" s="197" t="str">
        <f t="shared" si="74"/>
        <v>£m</v>
      </c>
    </row>
    <row r="712" spans="1:23" s="101" customFormat="1" hidden="1" outlineLevel="3">
      <c r="A712" s="98" t="s">
        <v>1074</v>
      </c>
      <c r="B712" s="98"/>
      <c r="C712" s="99"/>
      <c r="D712" s="100"/>
      <c r="E712" s="141" t="s">
        <v>1081</v>
      </c>
      <c r="F712" s="189">
        <f ca="1" xml:space="preserve"> SUM( F710:F711 )</f>
        <v>0</v>
      </c>
      <c r="G712" s="201" t="s">
        <v>172</v>
      </c>
      <c r="H712" s="24"/>
      <c r="I712" s="24"/>
      <c r="J712" s="24"/>
    </row>
    <row r="713" spans="1:23" hidden="1" outlineLevel="1">
      <c r="F713" s="186"/>
      <c r="G713" s="197"/>
    </row>
    <row r="714" spans="1:23">
      <c r="F714" s="186"/>
      <c r="G714" s="197"/>
    </row>
    <row r="715" spans="1:23" collapsed="1">
      <c r="A715" s="85" t="s">
        <v>1082</v>
      </c>
      <c r="B715" s="85"/>
      <c r="C715" s="84"/>
      <c r="D715" s="83"/>
      <c r="E715" s="82"/>
      <c r="F715" s="83"/>
      <c r="G715" s="200"/>
      <c r="H715" s="82"/>
      <c r="I715" s="82"/>
      <c r="J715" s="82"/>
      <c r="K715" s="82"/>
      <c r="L715" s="82"/>
      <c r="M715" s="82"/>
      <c r="N715" s="82"/>
      <c r="O715" s="82"/>
      <c r="P715" s="82"/>
      <c r="Q715" s="82"/>
      <c r="R715" s="82"/>
      <c r="S715" s="82"/>
      <c r="T715" s="82"/>
      <c r="U715" s="82"/>
      <c r="V715" s="82"/>
      <c r="W715" s="82"/>
    </row>
    <row r="716" spans="1:23" hidden="1" outlineLevel="1">
      <c r="F716" s="186"/>
      <c r="G716" s="197"/>
    </row>
    <row r="717" spans="1:23" hidden="1" outlineLevel="1">
      <c r="A717" s="10" t="s">
        <v>911</v>
      </c>
      <c r="B717" s="10" t="s">
        <v>912</v>
      </c>
      <c r="F717" s="186"/>
      <c r="G717" s="197"/>
    </row>
    <row r="718" spans="1:23" hidden="1" outlineLevel="2">
      <c r="A718" s="10" t="str">
        <f t="shared" ref="A718:G718" si="75" xml:space="preserve"> A$219</f>
        <v>PD11.22</v>
      </c>
      <c r="B718" s="10">
        <f t="shared" si="75"/>
        <v>0</v>
      </c>
      <c r="C718" s="19">
        <f t="shared" si="75"/>
        <v>0</v>
      </c>
      <c r="D718" s="65">
        <f t="shared" si="75"/>
        <v>0</v>
      </c>
      <c r="E718" s="24" t="str">
        <f t="shared" si="75"/>
        <v xml:space="preserve">Ofwat - Opening RCV at 1 April 2025 in 2017-18 FYA (CPIH deflated) prices post midnight adjustments (WR) </v>
      </c>
      <c r="F718" s="188">
        <f t="shared" ca="1" si="75"/>
        <v>426.91251956607556</v>
      </c>
      <c r="G718" s="197" t="str">
        <f t="shared" si="75"/>
        <v>£m</v>
      </c>
    </row>
    <row r="719" spans="1:23" hidden="1" outlineLevel="2">
      <c r="A719" s="10" t="str">
        <f t="shared" ref="A719:G719" si="76" xml:space="preserve"> A$243</f>
        <v>PD11.22</v>
      </c>
      <c r="B719" s="10">
        <f t="shared" si="76"/>
        <v>0</v>
      </c>
      <c r="C719" s="19">
        <f t="shared" si="76"/>
        <v>0</v>
      </c>
      <c r="D719" s="65">
        <f t="shared" si="76"/>
        <v>0</v>
      </c>
      <c r="E719" s="24" t="str">
        <f t="shared" si="76"/>
        <v xml:space="preserve">Ofwat - Opening RCV at 1 April 2025 in 2017-18 FYA (CPIH deflated) prices post midnight adjustments (WN) </v>
      </c>
      <c r="F719" s="186">
        <f t="shared" ca="1" si="76"/>
        <v>4716.3730711923126</v>
      </c>
      <c r="G719" s="197" t="str">
        <f t="shared" si="76"/>
        <v>£m</v>
      </c>
    </row>
    <row r="720" spans="1:23" hidden="1" outlineLevel="2">
      <c r="A720" s="10" t="str">
        <f t="shared" ref="A720:G720" si="77" xml:space="preserve"> A$267</f>
        <v>PD11.22</v>
      </c>
      <c r="B720" s="10">
        <f t="shared" si="77"/>
        <v>0</v>
      </c>
      <c r="C720" s="19">
        <f t="shared" si="77"/>
        <v>0</v>
      </c>
      <c r="D720" s="65">
        <f t="shared" si="77"/>
        <v>0</v>
      </c>
      <c r="E720" s="24" t="str">
        <f t="shared" si="77"/>
        <v xml:space="preserve">Ofwat - Opening RCV at 1 April 2025 in 2017-18 FYA (CPIH deflated) prices post midnight adjustments (WWN) </v>
      </c>
      <c r="F720" s="186">
        <f t="shared" ca="1" si="77"/>
        <v>4708.3737197525825</v>
      </c>
      <c r="G720" s="197" t="str">
        <f t="shared" si="77"/>
        <v>£m</v>
      </c>
    </row>
    <row r="721" spans="1:7" hidden="1" outlineLevel="2">
      <c r="A721" s="10" t="str">
        <f t="shared" ref="A721:G721" si="78" xml:space="preserve"> A$291</f>
        <v>PD11.22</v>
      </c>
      <c r="B721" s="10">
        <f t="shared" si="78"/>
        <v>0</v>
      </c>
      <c r="C721" s="19">
        <f t="shared" si="78"/>
        <v>0</v>
      </c>
      <c r="D721" s="65">
        <f t="shared" si="78"/>
        <v>0</v>
      </c>
      <c r="E721" s="24" t="str">
        <f t="shared" si="78"/>
        <v xml:space="preserve">Ofwat - Opening RCV at 1 April 2025 in 2017-18 FYA (CPIH deflated) prices post midnight adjustments (BR) </v>
      </c>
      <c r="F721" s="186">
        <f t="shared" ca="1" si="78"/>
        <v>531.49106777436441</v>
      </c>
      <c r="G721" s="197" t="str">
        <f t="shared" si="78"/>
        <v>£m</v>
      </c>
    </row>
    <row r="722" spans="1:7" hidden="1" outlineLevel="2">
      <c r="A722" s="10" t="str">
        <f t="shared" ref="A722:G723" si="79" xml:space="preserve"> A$315</f>
        <v>PD11.22</v>
      </c>
      <c r="B722" s="10">
        <f t="shared" si="79"/>
        <v>0</v>
      </c>
      <c r="C722" s="19">
        <f t="shared" si="79"/>
        <v>0</v>
      </c>
      <c r="D722" s="65">
        <f t="shared" si="79"/>
        <v>0</v>
      </c>
      <c r="E722" s="24" t="str">
        <f t="shared" si="79"/>
        <v xml:space="preserve">Ofwat - Opening RCV at 1 April 2025 in 2017-18 FYA (CPIH deflated) prices post midnight adjustments (ADDN1) </v>
      </c>
      <c r="F722" s="186">
        <f t="shared" ca="1" si="79"/>
        <v>0</v>
      </c>
      <c r="G722" s="197" t="str">
        <f t="shared" si="79"/>
        <v>£m</v>
      </c>
    </row>
    <row r="723" spans="1:7" hidden="1" outlineLevel="2">
      <c r="A723" s="10" t="str">
        <f t="shared" si="79"/>
        <v>PD11.22</v>
      </c>
      <c r="B723" s="10">
        <f t="shared" si="79"/>
        <v>0</v>
      </c>
      <c r="C723" s="19">
        <f t="shared" si="79"/>
        <v>0</v>
      </c>
      <c r="D723" s="65">
        <f t="shared" si="79"/>
        <v>0</v>
      </c>
      <c r="E723" s="24" t="str">
        <f xml:space="preserve"> E$339</f>
        <v xml:space="preserve">Ofwat - Opening RCV at 1 April 2025 in 2017-18 FYA (CPIH deflated) prices post midnight adjustments (ADDN2) </v>
      </c>
      <c r="F723" s="186">
        <f t="shared" ref="F723:G723" ca="1" si="80" xml:space="preserve"> F$339</f>
        <v>0</v>
      </c>
      <c r="G723" s="197" t="str">
        <f t="shared" si="80"/>
        <v>£m</v>
      </c>
    </row>
    <row r="724" spans="1:7" hidden="1" outlineLevel="1">
      <c r="F724" s="186"/>
      <c r="G724" s="197"/>
    </row>
    <row r="725" spans="1:7" s="110" customFormat="1" hidden="1" outlineLevel="1">
      <c r="A725" s="108"/>
      <c r="B725" s="108"/>
      <c r="C725" s="109"/>
      <c r="D725" s="120"/>
      <c r="E725" s="110" t="str">
        <f xml:space="preserve"> Indexation!E$101</f>
        <v xml:space="preserve">CPI(H): Inflate from 2017-18 FYA to 2017-18 FYE </v>
      </c>
      <c r="F725" s="194">
        <f xml:space="preserve"> Indexation!F$101</f>
        <v>1.0084759315528546</v>
      </c>
      <c r="G725" s="185" t="str">
        <f xml:space="preserve"> Indexation!G$101</f>
        <v>factor</v>
      </c>
    </row>
    <row r="726" spans="1:7" hidden="1" outlineLevel="1">
      <c r="F726" s="186"/>
      <c r="G726" s="197"/>
    </row>
    <row r="727" spans="1:7" hidden="1" outlineLevel="1">
      <c r="A727" s="10" t="s">
        <v>1083</v>
      </c>
      <c r="B727" s="10" t="s">
        <v>1084</v>
      </c>
      <c r="E727" s="10"/>
      <c r="F727" s="186"/>
      <c r="G727" s="197"/>
    </row>
    <row r="728" spans="1:7" s="101" customFormat="1" hidden="1" outlineLevel="2">
      <c r="A728" s="131" t="s">
        <v>1083</v>
      </c>
      <c r="B728" s="98"/>
      <c r="C728" s="99"/>
      <c r="D728" s="100"/>
      <c r="E728" s="101" t="s">
        <v>1085</v>
      </c>
      <c r="F728" s="195">
        <f t="shared" ref="F728:F733" ca="1" si="81" xml:space="preserve"> F718 * $F$725</f>
        <v>430.53100086097436</v>
      </c>
      <c r="G728" s="199" t="s">
        <v>172</v>
      </c>
    </row>
    <row r="729" spans="1:7" s="101" customFormat="1" hidden="1" outlineLevel="2">
      <c r="A729" s="98" t="s">
        <v>1083</v>
      </c>
      <c r="B729" s="98"/>
      <c r="C729" s="99"/>
      <c r="D729" s="100"/>
      <c r="E729" s="101" t="s">
        <v>1086</v>
      </c>
      <c r="F729" s="195">
        <f t="shared" ca="1" si="81"/>
        <v>4756.3487265214653</v>
      </c>
      <c r="G729" s="199" t="s">
        <v>172</v>
      </c>
    </row>
    <row r="730" spans="1:7" s="101" customFormat="1" hidden="1" outlineLevel="2">
      <c r="A730" s="98" t="s">
        <v>1083</v>
      </c>
      <c r="B730" s="98"/>
      <c r="C730" s="99"/>
      <c r="D730" s="100"/>
      <c r="E730" s="101" t="s">
        <v>1087</v>
      </c>
      <c r="F730" s="195">
        <f t="shared" ca="1" si="81"/>
        <v>4748.2815731264645</v>
      </c>
      <c r="G730" s="199" t="s">
        <v>172</v>
      </c>
    </row>
    <row r="731" spans="1:7" s="101" customFormat="1" hidden="1" outlineLevel="2">
      <c r="A731" s="98" t="s">
        <v>1083</v>
      </c>
      <c r="B731" s="98"/>
      <c r="C731" s="99"/>
      <c r="D731" s="100"/>
      <c r="E731" s="101" t="s">
        <v>1088</v>
      </c>
      <c r="F731" s="195">
        <f t="shared" ca="1" si="81"/>
        <v>535.99594968577355</v>
      </c>
      <c r="G731" s="199" t="s">
        <v>172</v>
      </c>
    </row>
    <row r="732" spans="1:7" s="101" customFormat="1" hidden="1" outlineLevel="2">
      <c r="A732" s="98" t="s">
        <v>1083</v>
      </c>
      <c r="B732" s="98"/>
      <c r="C732" s="99"/>
      <c r="D732" s="100"/>
      <c r="E732" s="101" t="s">
        <v>1089</v>
      </c>
      <c r="F732" s="195">
        <f t="shared" ca="1" si="81"/>
        <v>0</v>
      </c>
      <c r="G732" s="199" t="s">
        <v>172</v>
      </c>
    </row>
    <row r="733" spans="1:7" s="101" customFormat="1" hidden="1" outlineLevel="2">
      <c r="A733" s="98" t="s">
        <v>1083</v>
      </c>
      <c r="B733" s="98"/>
      <c r="C733" s="99"/>
      <c r="D733" s="100"/>
      <c r="E733" s="101" t="s">
        <v>1090</v>
      </c>
      <c r="F733" s="195">
        <f t="shared" ca="1" si="81"/>
        <v>0</v>
      </c>
      <c r="G733" s="199" t="s">
        <v>172</v>
      </c>
    </row>
    <row r="734" spans="1:7" hidden="1" outlineLevel="1">
      <c r="F734" s="186"/>
      <c r="G734" s="197"/>
    </row>
    <row r="735" spans="1:7" hidden="1" outlineLevel="1">
      <c r="F735" s="186"/>
      <c r="G735" s="197"/>
    </row>
    <row r="736" spans="1:7" hidden="1" outlineLevel="1">
      <c r="A736" s="10" t="s">
        <v>1074</v>
      </c>
      <c r="B736" s="10" t="s">
        <v>1075</v>
      </c>
      <c r="F736" s="186"/>
      <c r="G736" s="197"/>
    </row>
    <row r="737" spans="1:10" hidden="1" outlineLevel="2">
      <c r="A737" s="10" t="str">
        <f t="shared" ref="A737:G737" si="82" xml:space="preserve"> A$687</f>
        <v>PD11.24</v>
      </c>
      <c r="B737" s="10">
        <f t="shared" si="82"/>
        <v>0</v>
      </c>
      <c r="C737" s="19">
        <f t="shared" si="82"/>
        <v>0</v>
      </c>
      <c r="D737" s="65">
        <f t="shared" si="82"/>
        <v>0</v>
      </c>
      <c r="E737" s="24" t="str">
        <f t="shared" si="82"/>
        <v xml:space="preserve">Ofwat - RCV opening balance - real (WR) </v>
      </c>
      <c r="F737" s="186">
        <f t="shared" ca="1" si="82"/>
        <v>504.02713508660673</v>
      </c>
      <c r="G737" s="197" t="str">
        <f t="shared" si="82"/>
        <v>£m</v>
      </c>
    </row>
    <row r="738" spans="1:10" hidden="1" outlineLevel="2">
      <c r="A738" s="10" t="str">
        <f t="shared" ref="A738:G738" si="83" xml:space="preserve"> A$692</f>
        <v>PD11.24</v>
      </c>
      <c r="B738" s="10">
        <f t="shared" si="83"/>
        <v>0</v>
      </c>
      <c r="C738" s="19">
        <f t="shared" si="83"/>
        <v>0</v>
      </c>
      <c r="D738" s="65">
        <f t="shared" si="83"/>
        <v>0</v>
      </c>
      <c r="E738" s="24" t="str">
        <f t="shared" si="83"/>
        <v xml:space="preserve">Ofwat - RCV opening balance - real (WN) </v>
      </c>
      <c r="F738" s="186">
        <f t="shared" ca="1" si="83"/>
        <v>5568.3070842919005</v>
      </c>
      <c r="G738" s="197" t="str">
        <f t="shared" si="83"/>
        <v>£m</v>
      </c>
    </row>
    <row r="739" spans="1:10" hidden="1" outlineLevel="2">
      <c r="A739" s="10" t="str">
        <f t="shared" ref="A739:G739" si="84" xml:space="preserve"> A$697</f>
        <v>PD11.24</v>
      </c>
      <c r="B739" s="10">
        <f t="shared" si="84"/>
        <v>0</v>
      </c>
      <c r="C739" s="19">
        <f t="shared" si="84"/>
        <v>0</v>
      </c>
      <c r="D739" s="65">
        <f t="shared" si="84"/>
        <v>0</v>
      </c>
      <c r="E739" s="24" t="str">
        <f t="shared" si="84"/>
        <v xml:space="preserve">Ofwat - RCV opening balance - real (WWN) </v>
      </c>
      <c r="F739" s="186">
        <f t="shared" ca="1" si="84"/>
        <v>5558.8627836356054</v>
      </c>
      <c r="G739" s="197" t="str">
        <f t="shared" si="84"/>
        <v>£m</v>
      </c>
    </row>
    <row r="740" spans="1:10" hidden="1" outlineLevel="2">
      <c r="A740" s="10" t="str">
        <f t="shared" ref="A740:G740" si="85" xml:space="preserve"> A$702</f>
        <v>PD11.24</v>
      </c>
      <c r="B740" s="10">
        <f t="shared" si="85"/>
        <v>0</v>
      </c>
      <c r="C740" s="19">
        <f t="shared" si="85"/>
        <v>0</v>
      </c>
      <c r="D740" s="65">
        <f t="shared" si="85"/>
        <v>0</v>
      </c>
      <c r="E740" s="24" t="str">
        <f t="shared" si="85"/>
        <v xml:space="preserve">Ofwat - RCV opening balance - real (BR) </v>
      </c>
      <c r="F740" s="186">
        <f t="shared" ca="1" si="85"/>
        <v>627.49605115052691</v>
      </c>
      <c r="G740" s="197" t="str">
        <f t="shared" si="85"/>
        <v>£m</v>
      </c>
    </row>
    <row r="741" spans="1:10" hidden="1" outlineLevel="2">
      <c r="A741" s="10" t="str">
        <f t="shared" ref="A741:G742" si="86" xml:space="preserve"> A$707</f>
        <v>PD11.24</v>
      </c>
      <c r="B741" s="10">
        <f t="shared" si="86"/>
        <v>0</v>
      </c>
      <c r="C741" s="19">
        <f t="shared" si="86"/>
        <v>0</v>
      </c>
      <c r="D741" s="65">
        <f t="shared" si="86"/>
        <v>0</v>
      </c>
      <c r="E741" s="24" t="str">
        <f t="shared" si="86"/>
        <v xml:space="preserve">Ofwat - RCV opening balance - real (ADDN1) </v>
      </c>
      <c r="F741" s="186">
        <f t="shared" ca="1" si="86"/>
        <v>0</v>
      </c>
      <c r="G741" s="197" t="str">
        <f t="shared" si="86"/>
        <v>£m</v>
      </c>
      <c r="J741" s="87"/>
    </row>
    <row r="742" spans="1:10" hidden="1" outlineLevel="2">
      <c r="A742" s="10" t="str">
        <f t="shared" si="86"/>
        <v>PD11.24</v>
      </c>
      <c r="B742" s="10">
        <f t="shared" si="86"/>
        <v>0</v>
      </c>
      <c r="C742" s="19">
        <f t="shared" si="86"/>
        <v>0</v>
      </c>
      <c r="D742" s="65">
        <f t="shared" si="86"/>
        <v>0</v>
      </c>
      <c r="E742" s="24" t="str">
        <f xml:space="preserve"> E$712</f>
        <v xml:space="preserve">Ofwat - RCV opening balance - real (ADDN2) </v>
      </c>
      <c r="F742" s="186">
        <f t="shared" ref="F742:G743" ca="1" si="87" xml:space="preserve"> F$712</f>
        <v>0</v>
      </c>
      <c r="G742" s="197" t="str">
        <f t="shared" si="87"/>
        <v>£m</v>
      </c>
      <c r="J742" s="87"/>
    </row>
    <row r="743" spans="1:10" hidden="1" outlineLevel="2">
      <c r="E743" s="24" t="s">
        <v>1091</v>
      </c>
      <c r="F743" s="186">
        <f ca="1" xml:space="preserve"> SUM(F737:F742)</f>
        <v>12258.69305416464</v>
      </c>
      <c r="G743" s="197" t="str">
        <f t="shared" si="87"/>
        <v>£m</v>
      </c>
      <c r="J743" s="87"/>
    </row>
    <row r="744" spans="1:10" hidden="1" outlineLevel="1">
      <c r="F744" s="186"/>
      <c r="G744" s="197"/>
    </row>
    <row r="745" spans="1:10" s="110" customFormat="1" hidden="1" outlineLevel="1">
      <c r="A745" s="108"/>
      <c r="B745" s="108"/>
      <c r="C745" s="109"/>
      <c r="D745" s="120"/>
      <c r="E745" s="110" t="str">
        <f xml:space="preserve"> Indexation!E$110</f>
        <v xml:space="preserve">CPI(H): Inflate from 2022-23 FYA to 2022-23 FYE </v>
      </c>
      <c r="F745" s="194">
        <f xml:space="preserve"> Indexation!F$110</f>
        <v>1.0305452082627837</v>
      </c>
      <c r="G745" s="185" t="str">
        <f xml:space="preserve"> Indexation!G$110</f>
        <v>factor</v>
      </c>
    </row>
    <row r="746" spans="1:10" hidden="1" outlineLevel="1">
      <c r="F746" s="186"/>
      <c r="G746" s="197"/>
    </row>
    <row r="747" spans="1:10" hidden="1" outlineLevel="1">
      <c r="A747" s="10" t="s">
        <v>1092</v>
      </c>
      <c r="B747" s="10" t="s">
        <v>1093</v>
      </c>
      <c r="F747" s="186"/>
      <c r="G747" s="197"/>
    </row>
    <row r="748" spans="1:10" s="101" customFormat="1" hidden="1" outlineLevel="2">
      <c r="A748" s="98" t="s">
        <v>1092</v>
      </c>
      <c r="B748" s="98"/>
      <c r="C748" s="99"/>
      <c r="D748" s="100"/>
      <c r="E748" s="101" t="s">
        <v>1094</v>
      </c>
      <c r="F748" s="195">
        <f t="shared" ref="F748:F753" ca="1" si="88" xml:space="preserve"> F737 * $F$745</f>
        <v>519.42274889792134</v>
      </c>
      <c r="G748" s="199" t="s">
        <v>172</v>
      </c>
    </row>
    <row r="749" spans="1:10" s="101" customFormat="1" hidden="1" outlineLevel="2">
      <c r="A749" s="98" t="s">
        <v>1092</v>
      </c>
      <c r="B749" s="98"/>
      <c r="C749" s="99"/>
      <c r="D749" s="100"/>
      <c r="E749" s="101" t="s">
        <v>1095</v>
      </c>
      <c r="F749" s="195">
        <f t="shared" ca="1" si="88"/>
        <v>5738.3921838527303</v>
      </c>
      <c r="G749" s="199" t="s">
        <v>172</v>
      </c>
    </row>
    <row r="750" spans="1:10" s="101" customFormat="1" hidden="1" outlineLevel="2">
      <c r="A750" s="98" t="s">
        <v>1092</v>
      </c>
      <c r="B750" s="98"/>
      <c r="C750" s="99"/>
      <c r="D750" s="100"/>
      <c r="E750" s="101" t="s">
        <v>1096</v>
      </c>
      <c r="F750" s="195">
        <f t="shared" ca="1" si="88"/>
        <v>5728.6594050659924</v>
      </c>
      <c r="G750" s="199" t="s">
        <v>172</v>
      </c>
    </row>
    <row r="751" spans="1:10" s="101" customFormat="1" hidden="1" outlineLevel="2">
      <c r="A751" s="98" t="s">
        <v>1092</v>
      </c>
      <c r="B751" s="98"/>
      <c r="C751" s="99"/>
      <c r="D751" s="100"/>
      <c r="E751" s="101" t="s">
        <v>1097</v>
      </c>
      <c r="F751" s="195">
        <f t="shared" ca="1" si="88"/>
        <v>646.66304871699413</v>
      </c>
      <c r="G751" s="199" t="s">
        <v>172</v>
      </c>
    </row>
    <row r="752" spans="1:10" s="101" customFormat="1" hidden="1" outlineLevel="2">
      <c r="A752" s="98" t="s">
        <v>1092</v>
      </c>
      <c r="B752" s="98"/>
      <c r="C752" s="99"/>
      <c r="D752" s="100"/>
      <c r="E752" s="101" t="s">
        <v>1098</v>
      </c>
      <c r="F752" s="195">
        <f t="shared" ca="1" si="88"/>
        <v>0</v>
      </c>
      <c r="G752" s="199" t="s">
        <v>172</v>
      </c>
    </row>
    <row r="753" spans="1:23" s="101" customFormat="1" hidden="1" outlineLevel="2">
      <c r="A753" s="98" t="s">
        <v>1092</v>
      </c>
      <c r="B753" s="98"/>
      <c r="C753" s="99"/>
      <c r="D753" s="100"/>
      <c r="E753" s="101" t="s">
        <v>1099</v>
      </c>
      <c r="F753" s="195">
        <f t="shared" ca="1" si="88"/>
        <v>0</v>
      </c>
      <c r="G753" s="199" t="s">
        <v>172</v>
      </c>
    </row>
    <row r="754" spans="1:23" s="101" customFormat="1" hidden="1" outlineLevel="2">
      <c r="A754" s="10"/>
      <c r="B754" s="10"/>
      <c r="C754" s="19"/>
      <c r="D754" s="65"/>
      <c r="E754" s="24" t="s">
        <v>1100</v>
      </c>
      <c r="F754" s="186">
        <f ca="1" xml:space="preserve"> SUM(F748:F753)</f>
        <v>12633.137386533639</v>
      </c>
      <c r="G754" s="197" t="s">
        <v>172</v>
      </c>
    </row>
    <row r="755" spans="1:23" hidden="1" outlineLevel="1">
      <c r="F755" s="186"/>
      <c r="G755" s="197"/>
    </row>
    <row r="756" spans="1:23">
      <c r="F756" s="186"/>
      <c r="G756" s="197"/>
    </row>
    <row r="757" spans="1:23" collapsed="1">
      <c r="A757" s="85" t="s">
        <v>1101</v>
      </c>
      <c r="B757" s="85"/>
      <c r="C757" s="84"/>
      <c r="D757" s="83"/>
      <c r="E757" s="82"/>
      <c r="F757" s="83"/>
      <c r="G757" s="200"/>
      <c r="H757" s="82"/>
      <c r="I757" s="82"/>
      <c r="J757" s="82"/>
      <c r="K757" s="82"/>
      <c r="L757" s="82"/>
      <c r="M757" s="82"/>
      <c r="N757" s="82"/>
      <c r="O757" s="82"/>
      <c r="P757" s="82"/>
      <c r="Q757" s="82"/>
      <c r="R757" s="82"/>
      <c r="S757" s="82"/>
      <c r="T757" s="82"/>
      <c r="U757" s="82"/>
      <c r="V757" s="82"/>
      <c r="W757" s="82"/>
    </row>
    <row r="758" spans="1:23" hidden="1" outlineLevel="1">
      <c r="F758" s="186"/>
      <c r="G758" s="197"/>
    </row>
    <row r="759" spans="1:23" hidden="1" outlineLevel="1">
      <c r="B759" s="10" t="s">
        <v>1102</v>
      </c>
      <c r="F759" s="186"/>
      <c r="G759" s="197"/>
    </row>
    <row r="760" spans="1:23" hidden="1" outlineLevel="1">
      <c r="F760" s="186"/>
      <c r="G760" s="197"/>
    </row>
    <row r="761" spans="1:23" hidden="1" outlineLevel="1">
      <c r="E761" s="24" t="str">
        <f>E$219</f>
        <v xml:space="preserve">Ofwat - Opening RCV at 1 April 2025 in 2017-18 FYA (CPIH deflated) prices post midnight adjustments (WR) </v>
      </c>
      <c r="F761" s="196">
        <f t="shared" ref="F761:G761" ca="1" si="89">F$219</f>
        <v>426.91251956607556</v>
      </c>
      <c r="G761" s="197" t="str">
        <f t="shared" si="89"/>
        <v>£m</v>
      </c>
    </row>
    <row r="762" spans="1:23" hidden="1" outlineLevel="1">
      <c r="E762" s="24" t="str">
        <f>E$243</f>
        <v xml:space="preserve">Ofwat - Opening RCV at 1 April 2025 in 2017-18 FYA (CPIH deflated) prices post midnight adjustments (WN) </v>
      </c>
      <c r="F762" s="196">
        <f t="shared" ref="F762:G762" ca="1" si="90">F$243</f>
        <v>4716.3730711923126</v>
      </c>
      <c r="G762" s="197" t="str">
        <f t="shared" si="90"/>
        <v>£m</v>
      </c>
    </row>
    <row r="763" spans="1:23" hidden="1" outlineLevel="1">
      <c r="E763" s="24" t="str">
        <f>E$267</f>
        <v xml:space="preserve">Ofwat - Opening RCV at 1 April 2025 in 2017-18 FYA (CPIH deflated) prices post midnight adjustments (WWN) </v>
      </c>
      <c r="F763" s="196">
        <f t="shared" ref="F763:G763" ca="1" si="91">F$267</f>
        <v>4708.3737197525825</v>
      </c>
      <c r="G763" s="197" t="str">
        <f t="shared" si="91"/>
        <v>£m</v>
      </c>
    </row>
    <row r="764" spans="1:23" hidden="1" outlineLevel="1">
      <c r="E764" s="24" t="str">
        <f>E$291</f>
        <v xml:space="preserve">Ofwat - Opening RCV at 1 April 2025 in 2017-18 FYA (CPIH deflated) prices post midnight adjustments (BR) </v>
      </c>
      <c r="F764" s="219">
        <f t="shared" ref="F764:G764" ca="1" si="92">F$291</f>
        <v>531.49106777436441</v>
      </c>
      <c r="G764" s="197" t="str">
        <f t="shared" si="92"/>
        <v>£m</v>
      </c>
    </row>
    <row r="765" spans="1:23" hidden="1" outlineLevel="1">
      <c r="E765" s="24" t="str">
        <f>E$315</f>
        <v xml:space="preserve">Ofwat - Opening RCV at 1 April 2025 in 2017-18 FYA (CPIH deflated) prices post midnight adjustments (ADDN1) </v>
      </c>
      <c r="F765" s="196">
        <f t="shared" ref="F765:G765" ca="1" si="93">F$315</f>
        <v>0</v>
      </c>
      <c r="G765" s="197" t="str">
        <f t="shared" si="93"/>
        <v>£m</v>
      </c>
    </row>
    <row r="766" spans="1:23" hidden="1" outlineLevel="1">
      <c r="E766" s="24" t="str">
        <f>E$339</f>
        <v xml:space="preserve">Ofwat - Opening RCV at 1 April 2025 in 2017-18 FYA (CPIH deflated) prices post midnight adjustments (ADDN2) </v>
      </c>
      <c r="F766" s="196">
        <f t="shared" ref="F766:G766" ca="1" si="94">F$339</f>
        <v>0</v>
      </c>
      <c r="G766" s="197" t="str">
        <f t="shared" si="94"/>
        <v>£m</v>
      </c>
    </row>
    <row r="767" spans="1:23" s="118" customFormat="1" hidden="1" outlineLevel="1">
      <c r="A767" s="10"/>
      <c r="C767" s="19"/>
      <c r="D767" s="65"/>
      <c r="E767" s="110" t="str">
        <f>Indexation!E92</f>
        <v>CPI(H): Inflate from 2017-18 FYA to 2022-23 FYA</v>
      </c>
      <c r="F767" s="194">
        <f>Indexation!F92</f>
        <v>1.1806332960179113</v>
      </c>
      <c r="G767" s="185" t="str">
        <f>Indexation!G92</f>
        <v>factor</v>
      </c>
      <c r="H767" s="24"/>
      <c r="I767" s="24"/>
    </row>
    <row r="768" spans="1:23" s="118" customFormat="1" hidden="1" outlineLevel="1">
      <c r="A768" s="10"/>
      <c r="B768" s="10"/>
      <c r="C768" s="19"/>
      <c r="D768" s="65"/>
      <c r="E768" s="24" t="str">
        <f>E$687</f>
        <v xml:space="preserve">Ofwat - RCV opening balance - real (WR) </v>
      </c>
      <c r="F768" s="196">
        <f t="shared" ref="F768:G768" ca="1" si="95">F$687</f>
        <v>504.02713508660673</v>
      </c>
      <c r="G768" s="197" t="str">
        <f t="shared" si="95"/>
        <v>£m</v>
      </c>
      <c r="H768" s="24"/>
      <c r="I768" s="24"/>
    </row>
    <row r="769" spans="1:9" s="118" customFormat="1" hidden="1" outlineLevel="1">
      <c r="A769" s="10"/>
      <c r="B769" s="10"/>
      <c r="C769" s="19"/>
      <c r="D769" s="65"/>
      <c r="E769" s="24" t="str">
        <f>E$692</f>
        <v xml:space="preserve">Ofwat - RCV opening balance - real (WN) </v>
      </c>
      <c r="F769" s="196">
        <f t="shared" ref="F769:G769" ca="1" si="96">F$692</f>
        <v>5568.3070842919005</v>
      </c>
      <c r="G769" s="197" t="str">
        <f t="shared" si="96"/>
        <v>£m</v>
      </c>
      <c r="H769" s="24"/>
      <c r="I769" s="24"/>
    </row>
    <row r="770" spans="1:9" s="118" customFormat="1" hidden="1" outlineLevel="1">
      <c r="A770" s="10"/>
      <c r="B770" s="10"/>
      <c r="C770" s="19"/>
      <c r="D770" s="65"/>
      <c r="E770" s="24" t="str">
        <f>E$697</f>
        <v xml:space="preserve">Ofwat - RCV opening balance - real (WWN) </v>
      </c>
      <c r="F770" s="196">
        <f t="shared" ref="F770:G770" ca="1" si="97">F$697</f>
        <v>5558.8627836356054</v>
      </c>
      <c r="G770" s="197" t="str">
        <f t="shared" si="97"/>
        <v>£m</v>
      </c>
      <c r="H770" s="24"/>
      <c r="I770" s="24"/>
    </row>
    <row r="771" spans="1:9" s="118" customFormat="1" hidden="1" outlineLevel="1">
      <c r="A771" s="10"/>
      <c r="B771" s="10"/>
      <c r="C771" s="19"/>
      <c r="D771" s="65"/>
      <c r="E771" s="24" t="str">
        <f>E$702</f>
        <v xml:space="preserve">Ofwat - RCV opening balance - real (BR) </v>
      </c>
      <c r="F771" s="219">
        <f t="shared" ref="F771:G771" ca="1" si="98">F$702</f>
        <v>627.49605115052691</v>
      </c>
      <c r="G771" s="197" t="str">
        <f t="shared" si="98"/>
        <v>£m</v>
      </c>
      <c r="H771" s="220"/>
      <c r="I771" s="24"/>
    </row>
    <row r="772" spans="1:9" s="118" customFormat="1" hidden="1" outlineLevel="1">
      <c r="A772" s="10"/>
      <c r="B772" s="10"/>
      <c r="C772" s="19"/>
      <c r="D772" s="65"/>
      <c r="E772" s="24" t="str">
        <f>E$707</f>
        <v xml:space="preserve">Ofwat - RCV opening balance - real (ADDN1) </v>
      </c>
      <c r="F772" s="196">
        <f t="shared" ref="F772:G772" ca="1" si="99">F$707</f>
        <v>0</v>
      </c>
      <c r="G772" s="197" t="str">
        <f t="shared" si="99"/>
        <v>£m</v>
      </c>
      <c r="H772" s="24"/>
      <c r="I772" s="24"/>
    </row>
    <row r="773" spans="1:9" s="118" customFormat="1" hidden="1" outlineLevel="1">
      <c r="A773" s="10"/>
      <c r="B773" s="10"/>
      <c r="C773" s="19"/>
      <c r="D773" s="65"/>
      <c r="E773" s="24" t="str">
        <f>E$712</f>
        <v xml:space="preserve">Ofwat - RCV opening balance - real (ADDN2) </v>
      </c>
      <c r="F773" s="196">
        <f t="shared" ref="F773:G773" ca="1" si="100">F$712</f>
        <v>0</v>
      </c>
      <c r="G773" s="197" t="str">
        <f t="shared" si="100"/>
        <v>£m</v>
      </c>
      <c r="H773" s="24"/>
      <c r="I773" s="24"/>
    </row>
    <row r="774" spans="1:9" s="118" customFormat="1" hidden="1" outlineLevel="1">
      <c r="A774" s="10"/>
      <c r="B774" s="10"/>
      <c r="C774" s="19"/>
      <c r="D774" s="65"/>
      <c r="E774" s="101" t="s">
        <v>1103</v>
      </c>
      <c r="F774" s="153">
        <f t="shared" ref="F774:F779" ca="1" si="101">IF(F761 * $F$767 =F768, 0, 1)</f>
        <v>0</v>
      </c>
      <c r="G774" s="101" t="s">
        <v>1104</v>
      </c>
      <c r="H774" s="24"/>
      <c r="I774" s="24"/>
    </row>
    <row r="775" spans="1:9" s="118" customFormat="1" hidden="1" outlineLevel="1">
      <c r="A775" s="10"/>
      <c r="B775" s="10"/>
      <c r="C775" s="19"/>
      <c r="D775" s="65"/>
      <c r="E775" s="101" t="s">
        <v>1105</v>
      </c>
      <c r="F775" s="153">
        <f t="shared" ca="1" si="101"/>
        <v>0</v>
      </c>
      <c r="G775" s="101" t="s">
        <v>1104</v>
      </c>
      <c r="H775" s="24"/>
      <c r="I775" s="24"/>
    </row>
    <row r="776" spans="1:9" s="118" customFormat="1" hidden="1" outlineLevel="1">
      <c r="A776" s="10"/>
      <c r="B776" s="10"/>
      <c r="C776" s="19"/>
      <c r="D776" s="65"/>
      <c r="E776" s="101" t="s">
        <v>1106</v>
      </c>
      <c r="F776" s="153">
        <f t="shared" ca="1" si="101"/>
        <v>0</v>
      </c>
      <c r="G776" s="101" t="s">
        <v>1104</v>
      </c>
      <c r="H776" s="24"/>
      <c r="I776" s="24"/>
    </row>
    <row r="777" spans="1:9" s="118" customFormat="1" hidden="1" outlineLevel="1">
      <c r="A777" s="10"/>
      <c r="B777" s="10"/>
      <c r="C777" s="19"/>
      <c r="D777" s="65"/>
      <c r="E777" s="101" t="s">
        <v>1107</v>
      </c>
      <c r="F777" s="153">
        <f ca="1">IF(F764 * $F$767 =F771, 0, 1)</f>
        <v>0</v>
      </c>
      <c r="G777" s="101" t="s">
        <v>1104</v>
      </c>
      <c r="H777" s="24"/>
      <c r="I777" s="24"/>
    </row>
    <row r="778" spans="1:9" s="118" customFormat="1" hidden="1" outlineLevel="1">
      <c r="A778" s="10"/>
      <c r="B778" s="10"/>
      <c r="C778" s="19"/>
      <c r="D778" s="65"/>
      <c r="E778" s="101" t="s">
        <v>1108</v>
      </c>
      <c r="F778" s="153">
        <f t="shared" ca="1" si="101"/>
        <v>0</v>
      </c>
      <c r="G778" s="101" t="s">
        <v>1104</v>
      </c>
      <c r="H778" s="24"/>
      <c r="I778" s="24"/>
    </row>
    <row r="779" spans="1:9" s="118" customFormat="1" hidden="1" outlineLevel="1">
      <c r="A779" s="10"/>
      <c r="B779" s="10"/>
      <c r="C779" s="19"/>
      <c r="D779" s="65"/>
      <c r="E779" s="101" t="s">
        <v>1109</v>
      </c>
      <c r="F779" s="153">
        <f t="shared" ca="1" si="101"/>
        <v>0</v>
      </c>
      <c r="G779" s="101" t="s">
        <v>1104</v>
      </c>
      <c r="H779" s="24"/>
      <c r="I779" s="24"/>
    </row>
    <row r="780" spans="1:9" s="118" customFormat="1" hidden="1" outlineLevel="1">
      <c r="A780" s="10"/>
      <c r="B780" s="10"/>
      <c r="C780" s="19"/>
      <c r="D780" s="65"/>
      <c r="E780" s="24"/>
      <c r="F780" s="24"/>
      <c r="G780" s="24"/>
      <c r="H780" s="24"/>
      <c r="I780" s="24"/>
    </row>
    <row r="782" spans="1:9">
      <c r="B782" s="10" t="s">
        <v>92</v>
      </c>
    </row>
  </sheetData>
  <conditionalFormatting sqref="F2">
    <cfRule type="cellIs" dxfId="64" priority="1" stopIfTrue="1" operator="notEqual">
      <formula>0</formula>
    </cfRule>
    <cfRule type="cellIs" dxfId="63" priority="2" stopIfTrue="1" operator="equal">
      <formula>""</formula>
    </cfRule>
  </conditionalFormatting>
  <conditionalFormatting sqref="F774:F779">
    <cfRule type="cellIs" dxfId="62" priority="3" stopIfTrue="1" operator="notEqual">
      <formula>0</formula>
    </cfRule>
    <cfRule type="cellIs" dxfId="61" priority="4" stopIfTrue="1" operator="equal">
      <formula>""</formula>
    </cfRule>
  </conditionalFormatting>
  <conditionalFormatting sqref="J3:GO3">
    <cfRule type="cellIs" dxfId="60" priority="5" operator="equal">
      <formula>"PPA ext."</formula>
    </cfRule>
    <cfRule type="cellIs" dxfId="59" priority="6" operator="equal">
      <formula>"Delay"</formula>
    </cfRule>
    <cfRule type="cellIs" dxfId="58" priority="7" operator="equal">
      <formula>"Fin Close"</formula>
    </cfRule>
    <cfRule type="cellIs" dxfId="57" priority="8" stopIfTrue="1" operator="equal">
      <formula>"Construction"</formula>
    </cfRule>
    <cfRule type="cellIs" dxfId="56" priority="9" stopIfTrue="1" operator="equal">
      <formula>"Operations"</formula>
    </cfRule>
  </conditionalFormatting>
  <conditionalFormatting sqref="GP4:LI4">
    <cfRule type="cellIs" dxfId="55" priority="25" stopIfTrue="1" operator="equal">
      <formula>"Budget"</formula>
    </cfRule>
    <cfRule type="cellIs" dxfId="54" priority="26" stopIfTrue="1" operator="equal">
      <formula>"Actuals"</formula>
    </cfRule>
    <cfRule type="cellIs" dxfId="53" priority="27" stopIfTrue="1" operator="equal">
      <formula>"Forecast"</formula>
    </cfRule>
  </conditionalFormatting>
  <conditionalFormatting sqref="GP4:XFD4">
    <cfRule type="cellIs" dxfId="52" priority="17" operator="equal">
      <formula xml:space="preserve"> "FC/Const."</formula>
    </cfRule>
    <cfRule type="cellIs" dxfId="51" priority="18" operator="equal">
      <formula>"Ops/Post-cont."</formula>
    </cfRule>
    <cfRule type="cellIs" dxfId="50" priority="19" operator="equal">
      <formula>"Const/Ops"</formula>
    </cfRule>
    <cfRule type="cellIs" dxfId="49" priority="20" operator="equal">
      <formula>"Fin-close"</formula>
    </cfRule>
    <cfRule type="cellIs" dxfId="48" priority="21" stopIfTrue="1" operator="equal">
      <formula>"Const"</formula>
    </cfRule>
    <cfRule type="cellIs" dxfId="47" priority="22" stopIfTrue="1" operator="equal">
      <formula>"Ops"</formula>
    </cfRule>
    <cfRule type="cellIs" dxfId="46" priority="23" stopIfTrue="1" operator="equal">
      <formula>"Const"</formula>
    </cfRule>
    <cfRule type="cellIs" dxfId="45" priority="24" stopIfTrue="1" operator="equal">
      <formula>"Ops"</formula>
    </cfRule>
  </conditionalFormatting>
  <pageMargins left="0.70866141732283472" right="0.70866141732283472" top="0.74803149606299213" bottom="0.74803149606299213" header="0.31496062992125984" footer="0.31496062992125984"/>
  <pageSetup paperSize="8" scale="60" fitToHeight="0" orientation="landscape" r:id="rId1"/>
  <headerFooter>
    <oddHeader>&amp;L&amp;F&amp;C&amp;A</oddHeader>
    <oddFooter>&amp;LPrinted on &amp;D at &amp;T&amp;CPage &amp;P of &amp;N&amp;ROfwat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30B8B-3CFC-4987-AB38-F6E957809EE0}">
  <sheetPr>
    <tabColor rgb="FFCCCCCE"/>
    <outlinePr summaryBelow="0" summaryRight="0"/>
    <pageSetUpPr fitToPage="1"/>
  </sheetPr>
  <dimension ref="A1:AAE111"/>
  <sheetViews>
    <sheetView showGridLines="0" defaultGridColor="0" colorId="22" zoomScale="80" zoomScaleNormal="80" workbookViewId="0">
      <pane xSplit="9" ySplit="5" topLeftCell="J6" activePane="bottomRight" state="frozen"/>
      <selection pane="bottomRight"/>
      <selection pane="bottomLeft" activeCell="A37" sqref="A37:XFD37"/>
      <selection pane="topRight" activeCell="A37" sqref="A37:XFD37"/>
    </sheetView>
  </sheetViews>
  <sheetFormatPr defaultColWidth="0" defaultRowHeight="13.15" outlineLevelRow="3"/>
  <cols>
    <col min="1" max="2" width="10.83203125" style="10" customWidth="1"/>
    <col min="3" max="3" width="1.5" style="19" customWidth="1"/>
    <col min="4" max="4" width="1.5" style="65" customWidth="1"/>
    <col min="5" max="5" width="175" style="24" bestFit="1" customWidth="1"/>
    <col min="6" max="6" width="13.6640625" style="24" customWidth="1"/>
    <col min="7" max="7" width="13.1640625" style="24" bestFit="1" customWidth="1"/>
    <col min="8" max="8" width="16.6640625" style="24" customWidth="1"/>
    <col min="9" max="9" width="3.5" style="24" customWidth="1"/>
    <col min="10" max="17" width="11.83203125" style="24" bestFit="1" customWidth="1"/>
    <col min="18" max="22" width="11.83203125" style="24" customWidth="1"/>
    <col min="23" max="23" width="11.83203125" style="24" bestFit="1" customWidth="1"/>
    <col min="24" max="708" width="15.1640625" style="24" hidden="1" customWidth="1"/>
    <col min="709" max="16384" width="15.1640625" style="24" hidden="1"/>
  </cols>
  <sheetData>
    <row r="1" spans="1:707" s="1" customFormat="1" ht="30.75">
      <c r="A1" s="1" t="e">
        <f ca="1">RIGHT(CELL("filename", A1), LEN(CELL("filename", A1)) - SEARCH("]", CELL("filename", A1)))</f>
        <v>#VALUE!</v>
      </c>
    </row>
    <row r="2" spans="1:707" s="30" customFormat="1">
      <c r="A2" s="18"/>
      <c r="B2" s="18"/>
      <c r="C2" s="27"/>
      <c r="D2" s="25"/>
      <c r="E2" s="33" t="s">
        <v>697</v>
      </c>
      <c r="F2" s="29">
        <f ca="1">Checks!$F$19</f>
        <v>0</v>
      </c>
      <c r="G2" s="28" t="s">
        <v>698</v>
      </c>
      <c r="H2" s="9"/>
      <c r="I2" s="9"/>
      <c r="J2" s="5">
        <f>Time!J$12</f>
        <v>42825</v>
      </c>
      <c r="K2" s="5">
        <f>Time!K$12</f>
        <v>43190</v>
      </c>
      <c r="L2" s="5">
        <f>Time!L$12</f>
        <v>43555</v>
      </c>
      <c r="M2" s="5">
        <f>Time!M$12</f>
        <v>43921</v>
      </c>
      <c r="N2" s="5">
        <f>Time!N$12</f>
        <v>44286</v>
      </c>
      <c r="O2" s="5">
        <f>Time!O$12</f>
        <v>44651</v>
      </c>
      <c r="P2" s="5">
        <f>Time!P$12</f>
        <v>45016</v>
      </c>
      <c r="Q2" s="5">
        <f>Time!Q$12</f>
        <v>45382</v>
      </c>
      <c r="R2" s="5">
        <f>Time!R$12</f>
        <v>45747</v>
      </c>
      <c r="S2" s="5">
        <f>Time!S$12</f>
        <v>46112</v>
      </c>
      <c r="T2" s="5">
        <f>Time!T$12</f>
        <v>46477</v>
      </c>
      <c r="U2" s="5">
        <f>Time!U$12</f>
        <v>46843</v>
      </c>
      <c r="V2" s="5">
        <f>Time!V$12</f>
        <v>47208</v>
      </c>
      <c r="W2" s="5">
        <f>Time!W$12</f>
        <v>47573</v>
      </c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</row>
    <row r="3" spans="1:707" s="30" customFormat="1">
      <c r="A3" s="18"/>
      <c r="B3" s="18"/>
      <c r="C3" s="27"/>
      <c r="D3" s="25"/>
      <c r="E3" s="4" t="s">
        <v>699</v>
      </c>
      <c r="F3" s="9"/>
      <c r="G3" s="9"/>
      <c r="H3" s="9"/>
      <c r="I3" s="9"/>
      <c r="J3" s="2" t="str">
        <f>Time!J$40</f>
        <v/>
      </c>
      <c r="K3" s="2" t="str">
        <f>Time!K$40</f>
        <v/>
      </c>
      <c r="L3" s="2" t="str">
        <f>Time!L$40</f>
        <v/>
      </c>
      <c r="M3" s="2" t="str">
        <f>Time!M$40</f>
        <v/>
      </c>
      <c r="N3" s="2" t="str">
        <f>Time!N$40</f>
        <v/>
      </c>
      <c r="O3" s="2" t="str">
        <f>Time!O$40</f>
        <v/>
      </c>
      <c r="P3" s="2" t="str">
        <f>Time!P$40</f>
        <v/>
      </c>
      <c r="Q3" s="2" t="str">
        <f>Time!Q$40</f>
        <v/>
      </c>
      <c r="R3" s="2" t="str">
        <f>Time!R$40</f>
        <v/>
      </c>
      <c r="S3" s="2" t="str">
        <f>Time!S$40</f>
        <v>PR24</v>
      </c>
      <c r="T3" s="2" t="str">
        <f>Time!T$40</f>
        <v>PR24</v>
      </c>
      <c r="U3" s="2" t="str">
        <f>Time!U$40</f>
        <v>PR24</v>
      </c>
      <c r="V3" s="2" t="str">
        <f>Time!V$40</f>
        <v>PR24</v>
      </c>
      <c r="W3" s="2" t="str">
        <f>Time!W$40</f>
        <v>PR24</v>
      </c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  <c r="IW3" s="3"/>
      <c r="IX3" s="3"/>
      <c r="IY3" s="3"/>
      <c r="IZ3" s="3"/>
      <c r="JA3" s="3"/>
      <c r="JB3" s="3"/>
      <c r="JC3" s="3"/>
      <c r="JD3" s="3"/>
      <c r="JE3" s="3"/>
      <c r="JF3" s="3"/>
      <c r="JG3" s="3"/>
      <c r="JH3" s="3"/>
      <c r="JI3" s="3"/>
      <c r="JJ3" s="3"/>
      <c r="JK3" s="3"/>
      <c r="JL3" s="3"/>
      <c r="JM3" s="3"/>
      <c r="JN3" s="3"/>
      <c r="JO3" s="3"/>
      <c r="JP3" s="3"/>
      <c r="JQ3" s="3"/>
      <c r="JR3" s="3"/>
      <c r="JS3" s="3"/>
      <c r="JT3" s="3"/>
      <c r="JU3" s="3"/>
      <c r="JV3" s="3"/>
      <c r="JW3" s="3"/>
      <c r="JX3" s="3"/>
      <c r="JY3" s="3"/>
      <c r="JZ3" s="3"/>
      <c r="KA3" s="3"/>
      <c r="KB3" s="3"/>
      <c r="KC3" s="3"/>
      <c r="KD3" s="3"/>
      <c r="KE3" s="3"/>
      <c r="KF3" s="3"/>
      <c r="KG3" s="3"/>
      <c r="KH3" s="3"/>
      <c r="KI3" s="3"/>
      <c r="KJ3" s="3"/>
      <c r="KK3" s="3"/>
      <c r="KL3" s="3"/>
      <c r="KM3" s="3"/>
      <c r="KN3" s="3"/>
      <c r="KO3" s="3"/>
      <c r="KP3" s="3"/>
      <c r="KQ3" s="3"/>
      <c r="KR3" s="3"/>
      <c r="KS3" s="3"/>
      <c r="KT3" s="3"/>
      <c r="KU3" s="3"/>
      <c r="KV3" s="3"/>
      <c r="KW3" s="3"/>
      <c r="KX3" s="3"/>
      <c r="KY3" s="3"/>
      <c r="KZ3" s="3"/>
      <c r="LA3" s="3"/>
      <c r="LB3" s="3"/>
      <c r="LC3" s="3"/>
      <c r="LD3" s="3"/>
      <c r="LE3" s="3"/>
      <c r="LF3" s="3"/>
      <c r="LG3" s="3"/>
      <c r="LH3" s="3"/>
      <c r="LI3" s="3"/>
      <c r="LJ3" s="3"/>
      <c r="LK3" s="3"/>
      <c r="LL3" s="3"/>
      <c r="LM3" s="3"/>
      <c r="LN3" s="3"/>
      <c r="LO3" s="3"/>
      <c r="LP3" s="3"/>
      <c r="LQ3" s="3"/>
      <c r="LR3" s="3"/>
      <c r="LS3" s="3"/>
      <c r="LT3" s="3"/>
      <c r="LU3" s="3"/>
      <c r="LV3" s="3"/>
      <c r="LW3" s="3"/>
      <c r="LX3" s="3"/>
      <c r="LY3" s="3"/>
      <c r="LZ3" s="3"/>
      <c r="MA3" s="3"/>
      <c r="MB3" s="3"/>
      <c r="MC3" s="3"/>
      <c r="MD3" s="3"/>
      <c r="ME3" s="3"/>
      <c r="MF3" s="3"/>
      <c r="MG3" s="3"/>
      <c r="MH3" s="3"/>
      <c r="MI3" s="3"/>
      <c r="MJ3" s="3"/>
      <c r="MK3" s="3"/>
      <c r="ML3" s="3"/>
      <c r="MM3" s="3"/>
      <c r="MN3" s="3"/>
      <c r="MO3" s="3"/>
      <c r="MP3" s="3"/>
      <c r="MQ3" s="3"/>
      <c r="MR3" s="3"/>
      <c r="MS3" s="3"/>
      <c r="MT3" s="3"/>
      <c r="MU3" s="3"/>
      <c r="MV3" s="3"/>
      <c r="MW3" s="3"/>
      <c r="MX3" s="3"/>
      <c r="MY3" s="3"/>
      <c r="MZ3" s="3"/>
      <c r="NA3" s="3"/>
      <c r="NB3" s="3"/>
      <c r="NC3" s="3"/>
      <c r="ND3" s="3"/>
      <c r="NE3" s="3"/>
      <c r="NF3" s="3"/>
      <c r="NG3" s="3"/>
      <c r="NH3" s="3"/>
      <c r="NI3" s="3"/>
      <c r="NJ3" s="3"/>
      <c r="NK3" s="3"/>
      <c r="NL3" s="3"/>
      <c r="NM3" s="3"/>
      <c r="NN3" s="3"/>
      <c r="NO3" s="3"/>
      <c r="NP3" s="3"/>
      <c r="NQ3" s="3"/>
      <c r="NR3" s="3"/>
      <c r="NS3" s="3"/>
      <c r="NT3" s="3"/>
      <c r="NU3" s="3"/>
      <c r="NV3" s="3"/>
      <c r="NW3" s="3"/>
      <c r="NX3" s="3"/>
      <c r="NY3" s="3"/>
      <c r="NZ3" s="3"/>
      <c r="OA3" s="3"/>
      <c r="OB3" s="3"/>
      <c r="OC3" s="3"/>
      <c r="OD3" s="3"/>
      <c r="OE3" s="3"/>
      <c r="OF3" s="3"/>
      <c r="OG3" s="3"/>
      <c r="OH3" s="3"/>
      <c r="OI3" s="3"/>
      <c r="OJ3" s="3"/>
      <c r="OK3" s="3"/>
      <c r="OL3" s="3"/>
      <c r="OM3" s="3"/>
      <c r="ON3" s="3"/>
      <c r="OO3" s="3"/>
      <c r="OP3" s="3"/>
      <c r="OQ3" s="3"/>
      <c r="OR3" s="3"/>
      <c r="OS3" s="3"/>
      <c r="OT3" s="3"/>
      <c r="OU3" s="3"/>
      <c r="OV3" s="3"/>
      <c r="OW3" s="3"/>
      <c r="OX3" s="3"/>
      <c r="OY3" s="3"/>
      <c r="OZ3" s="3"/>
      <c r="PA3" s="3"/>
      <c r="PB3" s="3"/>
      <c r="PC3" s="3"/>
      <c r="PD3" s="3"/>
      <c r="PE3" s="3"/>
      <c r="PF3" s="3"/>
      <c r="PG3" s="3"/>
      <c r="PH3" s="3"/>
      <c r="PI3" s="3"/>
      <c r="PJ3" s="3"/>
      <c r="PK3" s="3"/>
      <c r="PL3" s="3"/>
      <c r="PM3" s="3"/>
      <c r="PN3" s="3"/>
      <c r="PO3" s="3"/>
      <c r="PP3" s="3"/>
      <c r="PQ3" s="3"/>
      <c r="PR3" s="3"/>
      <c r="PS3" s="3"/>
      <c r="PT3" s="3"/>
      <c r="PU3" s="3"/>
      <c r="PV3" s="3"/>
      <c r="PW3" s="3"/>
      <c r="PX3" s="3"/>
      <c r="PY3" s="3"/>
      <c r="PZ3" s="3"/>
      <c r="QA3" s="3"/>
      <c r="QB3" s="3"/>
      <c r="QC3" s="3"/>
      <c r="QD3" s="3"/>
      <c r="QE3" s="3"/>
      <c r="QF3" s="3"/>
      <c r="QG3" s="3"/>
      <c r="QH3" s="3"/>
      <c r="QI3" s="3"/>
      <c r="QJ3" s="3"/>
      <c r="QK3" s="3"/>
      <c r="QL3" s="3"/>
      <c r="QM3" s="3"/>
      <c r="QN3" s="3"/>
      <c r="QO3" s="3"/>
      <c r="QP3" s="3"/>
      <c r="QQ3" s="3"/>
      <c r="QR3" s="3"/>
      <c r="QS3" s="3"/>
      <c r="QT3" s="3"/>
      <c r="QU3" s="3"/>
      <c r="QV3" s="3"/>
      <c r="QW3" s="3"/>
      <c r="QX3" s="3"/>
      <c r="QY3" s="3"/>
      <c r="QZ3" s="3"/>
      <c r="RA3" s="3"/>
      <c r="RB3" s="3"/>
      <c r="RC3" s="3"/>
      <c r="RD3" s="3"/>
      <c r="RE3" s="3"/>
      <c r="RF3" s="3"/>
      <c r="RG3" s="3"/>
      <c r="RH3" s="3"/>
      <c r="RI3" s="3"/>
      <c r="RJ3" s="3"/>
      <c r="RK3" s="3"/>
      <c r="RL3" s="3"/>
      <c r="RM3" s="3"/>
      <c r="RN3" s="3"/>
      <c r="RO3" s="3"/>
      <c r="RP3" s="3"/>
      <c r="RQ3" s="3"/>
      <c r="RR3" s="3"/>
      <c r="RS3" s="3"/>
      <c r="RT3" s="3"/>
      <c r="RU3" s="3"/>
      <c r="RV3" s="3"/>
      <c r="RW3" s="3"/>
      <c r="RX3" s="3"/>
      <c r="RY3" s="3"/>
      <c r="RZ3" s="3"/>
      <c r="SA3" s="3"/>
      <c r="SB3" s="3"/>
      <c r="SC3" s="3"/>
      <c r="SD3" s="3"/>
      <c r="SE3" s="3"/>
      <c r="SF3" s="3"/>
      <c r="SG3" s="3"/>
      <c r="SH3" s="3"/>
      <c r="SI3" s="3"/>
      <c r="SJ3" s="3"/>
      <c r="SK3" s="3"/>
      <c r="SL3" s="3"/>
      <c r="SM3" s="3"/>
      <c r="SN3" s="3"/>
      <c r="SO3" s="3"/>
      <c r="SP3" s="3"/>
      <c r="SQ3" s="3"/>
      <c r="SR3" s="3"/>
      <c r="SS3" s="3"/>
      <c r="ST3" s="3"/>
      <c r="SU3" s="3"/>
      <c r="SV3" s="3"/>
      <c r="SW3" s="3"/>
      <c r="SX3" s="3"/>
      <c r="SY3" s="3"/>
      <c r="SZ3" s="3"/>
      <c r="TA3" s="3"/>
      <c r="TB3" s="3"/>
      <c r="TC3" s="3"/>
      <c r="TD3" s="3"/>
      <c r="TE3" s="3"/>
      <c r="TF3" s="3"/>
      <c r="TG3" s="3"/>
      <c r="TH3" s="3"/>
      <c r="TI3" s="3"/>
      <c r="TJ3" s="3"/>
      <c r="TK3" s="3"/>
      <c r="TL3" s="3"/>
      <c r="TM3" s="3"/>
      <c r="TN3" s="3"/>
      <c r="TO3" s="3"/>
      <c r="TP3" s="3"/>
      <c r="TQ3" s="3"/>
      <c r="TR3" s="3"/>
      <c r="TS3" s="3"/>
      <c r="TT3" s="3"/>
      <c r="TU3" s="3"/>
      <c r="TV3" s="3"/>
      <c r="TW3" s="3"/>
      <c r="TX3" s="3"/>
      <c r="TY3" s="3"/>
      <c r="TZ3" s="3"/>
      <c r="UA3" s="3"/>
      <c r="UB3" s="3"/>
      <c r="UC3" s="3"/>
      <c r="UD3" s="3"/>
      <c r="UE3" s="3"/>
      <c r="UF3" s="3"/>
      <c r="UG3" s="3"/>
      <c r="UH3" s="3"/>
      <c r="UI3" s="3"/>
      <c r="UJ3" s="3"/>
      <c r="UK3" s="3"/>
      <c r="UL3" s="3"/>
      <c r="UM3" s="3"/>
      <c r="UN3" s="3"/>
      <c r="UO3" s="3"/>
      <c r="UP3" s="3"/>
      <c r="UQ3" s="3"/>
      <c r="UR3" s="3"/>
      <c r="US3" s="3"/>
      <c r="UT3" s="3"/>
      <c r="UU3" s="3"/>
      <c r="UV3" s="3"/>
      <c r="UW3" s="3"/>
      <c r="UX3" s="3"/>
      <c r="UY3" s="3"/>
      <c r="UZ3" s="3"/>
      <c r="VA3" s="3"/>
      <c r="VB3" s="3"/>
      <c r="VC3" s="3"/>
      <c r="VD3" s="3"/>
      <c r="VE3" s="3"/>
      <c r="VF3" s="3"/>
      <c r="VG3" s="3"/>
      <c r="VH3" s="3"/>
      <c r="VI3" s="3"/>
      <c r="VJ3" s="3"/>
      <c r="VK3" s="3"/>
      <c r="VL3" s="3"/>
      <c r="VM3" s="3"/>
      <c r="VN3" s="3"/>
      <c r="VO3" s="3"/>
      <c r="VP3" s="3"/>
      <c r="VQ3" s="3"/>
      <c r="VR3" s="3"/>
      <c r="VS3" s="3"/>
      <c r="VT3" s="3"/>
      <c r="VU3" s="3"/>
      <c r="VV3" s="3"/>
      <c r="VW3" s="3"/>
      <c r="VX3" s="3"/>
      <c r="VY3" s="3"/>
      <c r="VZ3" s="3"/>
      <c r="WA3" s="3"/>
      <c r="WB3" s="3"/>
      <c r="WC3" s="3"/>
      <c r="WD3" s="3"/>
      <c r="WE3" s="3"/>
      <c r="WF3" s="3"/>
      <c r="WG3" s="3"/>
      <c r="WH3" s="3"/>
      <c r="WI3" s="3"/>
      <c r="WJ3" s="3"/>
      <c r="WK3" s="3"/>
      <c r="WL3" s="3"/>
      <c r="WM3" s="3"/>
      <c r="WN3" s="3"/>
      <c r="WO3" s="3"/>
      <c r="WP3" s="3"/>
      <c r="WQ3" s="3"/>
      <c r="WR3" s="3"/>
      <c r="WS3" s="3"/>
      <c r="WT3" s="3"/>
      <c r="WU3" s="3"/>
      <c r="WV3" s="3"/>
      <c r="WW3" s="3"/>
      <c r="WX3" s="3"/>
      <c r="WY3" s="3"/>
      <c r="WZ3" s="3"/>
      <c r="XA3" s="3"/>
      <c r="XB3" s="3"/>
      <c r="XC3" s="3"/>
      <c r="XD3" s="3"/>
      <c r="XE3" s="3"/>
      <c r="XF3" s="3"/>
      <c r="XG3" s="3"/>
      <c r="XH3" s="3"/>
      <c r="XI3" s="3"/>
      <c r="XJ3" s="3"/>
      <c r="XK3" s="3"/>
      <c r="XL3" s="3"/>
      <c r="XM3" s="3"/>
      <c r="XN3" s="3"/>
      <c r="XO3" s="3"/>
      <c r="XP3" s="3"/>
      <c r="XQ3" s="3"/>
      <c r="XR3" s="3"/>
      <c r="XS3" s="3"/>
      <c r="XT3" s="3"/>
      <c r="XU3" s="3"/>
      <c r="XV3" s="3"/>
      <c r="XW3" s="3"/>
      <c r="XX3" s="3"/>
      <c r="XY3" s="3"/>
      <c r="XZ3" s="3"/>
      <c r="YA3" s="3"/>
      <c r="YB3" s="3"/>
      <c r="YC3" s="3"/>
      <c r="YD3" s="3"/>
      <c r="YE3" s="3"/>
      <c r="YF3" s="3"/>
      <c r="YG3" s="3"/>
      <c r="YH3" s="3"/>
      <c r="YI3" s="3"/>
      <c r="YJ3" s="3"/>
      <c r="YK3" s="3"/>
      <c r="YL3" s="3"/>
      <c r="YM3" s="3"/>
      <c r="YN3" s="3"/>
      <c r="YO3" s="3"/>
      <c r="YP3" s="3"/>
      <c r="YQ3" s="3"/>
      <c r="YR3" s="3"/>
      <c r="YS3" s="3"/>
      <c r="YT3" s="3"/>
      <c r="YU3" s="3"/>
      <c r="YV3" s="3"/>
      <c r="YW3" s="3"/>
      <c r="YX3" s="3"/>
      <c r="YY3" s="3"/>
      <c r="YZ3" s="3"/>
      <c r="ZA3" s="3"/>
      <c r="ZB3" s="3"/>
      <c r="ZC3" s="3"/>
      <c r="ZD3" s="3"/>
      <c r="ZE3" s="3"/>
      <c r="ZF3" s="3"/>
      <c r="ZG3" s="3"/>
      <c r="ZH3" s="3"/>
      <c r="ZI3" s="3"/>
      <c r="ZJ3" s="3"/>
      <c r="ZK3" s="3"/>
      <c r="ZL3" s="3"/>
      <c r="ZM3" s="3"/>
      <c r="ZN3" s="3"/>
      <c r="ZO3" s="3"/>
      <c r="ZP3" s="3"/>
      <c r="ZQ3" s="3"/>
      <c r="ZR3" s="3"/>
      <c r="ZS3" s="3"/>
      <c r="ZT3" s="3"/>
      <c r="ZU3" s="3"/>
      <c r="ZV3" s="3"/>
      <c r="ZW3" s="3"/>
      <c r="ZX3" s="3"/>
      <c r="ZY3" s="3"/>
      <c r="ZZ3" s="3"/>
      <c r="AAA3" s="3"/>
      <c r="AAB3" s="3"/>
      <c r="AAC3" s="3"/>
      <c r="AAD3" s="3"/>
      <c r="AAE3" s="3"/>
    </row>
    <row r="4" spans="1:707" s="30" customFormat="1">
      <c r="A4" s="18"/>
      <c r="B4" s="18"/>
      <c r="C4" s="27"/>
      <c r="D4" s="25"/>
      <c r="E4" s="7" t="s">
        <v>700</v>
      </c>
      <c r="F4" s="13"/>
      <c r="G4" s="13"/>
      <c r="H4" s="9"/>
      <c r="I4" s="9"/>
      <c r="J4" s="7">
        <f xml:space="preserve"> Time!J$45</f>
        <v>2017</v>
      </c>
      <c r="K4" s="7">
        <f xml:space="preserve"> Time!K$45</f>
        <v>2018</v>
      </c>
      <c r="L4" s="7">
        <f xml:space="preserve"> Time!L$45</f>
        <v>2019</v>
      </c>
      <c r="M4" s="7">
        <f xml:space="preserve"> Time!M$45</f>
        <v>2020</v>
      </c>
      <c r="N4" s="7">
        <f xml:space="preserve"> Time!N$45</f>
        <v>2021</v>
      </c>
      <c r="O4" s="7">
        <f xml:space="preserve"> Time!O$45</f>
        <v>2022</v>
      </c>
      <c r="P4" s="7">
        <f xml:space="preserve"> Time!P$45</f>
        <v>2023</v>
      </c>
      <c r="Q4" s="7">
        <f xml:space="preserve"> Time!Q$45</f>
        <v>2024</v>
      </c>
      <c r="R4" s="7">
        <f xml:space="preserve"> Time!R$45</f>
        <v>2025</v>
      </c>
      <c r="S4" s="7">
        <f xml:space="preserve"> Time!S$45</f>
        <v>2026</v>
      </c>
      <c r="T4" s="7">
        <f xml:space="preserve"> Time!T$45</f>
        <v>2027</v>
      </c>
      <c r="U4" s="7">
        <f xml:space="preserve"> Time!U$45</f>
        <v>2028</v>
      </c>
      <c r="V4" s="7">
        <f xml:space="preserve"> Time!V$45</f>
        <v>2029</v>
      </c>
      <c r="W4" s="7">
        <f xml:space="preserve"> Time!W$45</f>
        <v>2030</v>
      </c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6"/>
      <c r="IG4" s="6"/>
      <c r="IH4" s="6"/>
      <c r="II4" s="6"/>
      <c r="IJ4" s="6"/>
      <c r="IK4" s="6"/>
      <c r="IL4" s="6"/>
      <c r="IM4" s="6"/>
      <c r="IN4" s="6"/>
      <c r="IO4" s="6"/>
      <c r="IP4" s="6"/>
      <c r="IQ4" s="6"/>
      <c r="IR4" s="6"/>
      <c r="IS4" s="6"/>
      <c r="IT4" s="6"/>
      <c r="IU4" s="6"/>
      <c r="IV4" s="6"/>
      <c r="IW4" s="6"/>
      <c r="IX4" s="6"/>
      <c r="IY4" s="6"/>
      <c r="IZ4" s="6"/>
      <c r="JA4" s="6"/>
      <c r="JB4" s="6"/>
      <c r="JC4" s="6"/>
      <c r="JD4" s="6"/>
      <c r="JE4" s="6"/>
      <c r="JF4" s="6"/>
      <c r="JG4" s="6"/>
      <c r="JH4" s="6"/>
      <c r="JI4" s="6"/>
      <c r="JJ4" s="6"/>
      <c r="JK4" s="6"/>
      <c r="JL4" s="6"/>
      <c r="JM4" s="6"/>
      <c r="JN4" s="6"/>
      <c r="JO4" s="6"/>
      <c r="JP4" s="6"/>
      <c r="JQ4" s="6"/>
      <c r="JR4" s="6"/>
      <c r="JS4" s="6"/>
      <c r="JT4" s="6"/>
      <c r="JU4" s="6"/>
      <c r="JV4" s="6"/>
      <c r="JW4" s="6"/>
      <c r="JX4" s="6"/>
      <c r="JY4" s="6"/>
      <c r="JZ4" s="6"/>
      <c r="KA4" s="6"/>
      <c r="KB4" s="6"/>
      <c r="KC4" s="6"/>
      <c r="KD4" s="6"/>
      <c r="KE4" s="6"/>
      <c r="KF4" s="6"/>
      <c r="KG4" s="6"/>
      <c r="KH4" s="6"/>
      <c r="KI4" s="6"/>
      <c r="KJ4" s="6"/>
      <c r="KK4" s="6"/>
      <c r="KL4" s="6"/>
      <c r="KM4" s="6"/>
      <c r="KN4" s="6"/>
      <c r="KO4" s="6"/>
      <c r="KP4" s="6"/>
      <c r="KQ4" s="6"/>
      <c r="KR4" s="6"/>
      <c r="KS4" s="6"/>
      <c r="KT4" s="6"/>
      <c r="KU4" s="6"/>
      <c r="KV4" s="6"/>
      <c r="KW4" s="6"/>
      <c r="KX4" s="6"/>
      <c r="KY4" s="6"/>
      <c r="KZ4" s="6"/>
      <c r="LA4" s="6"/>
      <c r="LB4" s="6"/>
      <c r="LC4" s="6"/>
      <c r="LD4" s="6"/>
      <c r="LE4" s="6"/>
      <c r="LF4" s="6"/>
      <c r="LG4" s="6"/>
      <c r="LH4" s="6"/>
      <c r="LI4" s="6"/>
      <c r="LJ4" s="6"/>
      <c r="LK4" s="6"/>
      <c r="LL4" s="6"/>
      <c r="LM4" s="6"/>
      <c r="LN4" s="6"/>
      <c r="LO4" s="6"/>
      <c r="LP4" s="6"/>
      <c r="LQ4" s="6"/>
      <c r="LR4" s="6"/>
      <c r="LS4" s="6"/>
      <c r="LT4" s="6"/>
      <c r="LU4" s="6"/>
      <c r="LV4" s="6"/>
      <c r="LW4" s="6"/>
      <c r="LX4" s="6"/>
      <c r="LY4" s="6"/>
      <c r="LZ4" s="6"/>
      <c r="MA4" s="6"/>
      <c r="MB4" s="6"/>
      <c r="MC4" s="6"/>
      <c r="MD4" s="6"/>
      <c r="ME4" s="6"/>
      <c r="MF4" s="6"/>
      <c r="MG4" s="6"/>
      <c r="MH4" s="6"/>
      <c r="MI4" s="6"/>
      <c r="MJ4" s="6"/>
      <c r="MK4" s="6"/>
      <c r="ML4" s="6"/>
      <c r="MM4" s="6"/>
      <c r="MN4" s="6"/>
      <c r="MO4" s="6"/>
      <c r="MP4" s="6"/>
      <c r="MQ4" s="6"/>
      <c r="MR4" s="6"/>
      <c r="MS4" s="6"/>
      <c r="MT4" s="6"/>
      <c r="MU4" s="6"/>
      <c r="MV4" s="6"/>
      <c r="MW4" s="6"/>
      <c r="MX4" s="6"/>
      <c r="MY4" s="6"/>
      <c r="MZ4" s="6"/>
      <c r="NA4" s="6"/>
      <c r="NB4" s="6"/>
      <c r="NC4" s="6"/>
      <c r="ND4" s="6"/>
      <c r="NE4" s="6"/>
      <c r="NF4" s="6"/>
      <c r="NG4" s="6"/>
      <c r="NH4" s="6"/>
      <c r="NI4" s="6"/>
      <c r="NJ4" s="6"/>
      <c r="NK4" s="6"/>
      <c r="NL4" s="6"/>
      <c r="NM4" s="6"/>
      <c r="NN4" s="6"/>
      <c r="NO4" s="6"/>
      <c r="NP4" s="6"/>
      <c r="NQ4" s="6"/>
      <c r="NR4" s="6"/>
      <c r="NS4" s="6"/>
      <c r="NT4" s="6"/>
      <c r="NU4" s="6"/>
      <c r="NV4" s="6"/>
      <c r="NW4" s="6"/>
      <c r="NX4" s="6"/>
      <c r="NY4" s="6"/>
      <c r="NZ4" s="6"/>
      <c r="OA4" s="6"/>
      <c r="OB4" s="6"/>
      <c r="OC4" s="6"/>
      <c r="OD4" s="6"/>
      <c r="OE4" s="6"/>
      <c r="OF4" s="6"/>
      <c r="OG4" s="6"/>
      <c r="OH4" s="6"/>
      <c r="OI4" s="6"/>
      <c r="OJ4" s="6"/>
      <c r="OK4" s="6"/>
      <c r="OL4" s="6"/>
      <c r="OM4" s="6"/>
      <c r="ON4" s="6"/>
      <c r="OO4" s="6"/>
      <c r="OP4" s="6"/>
      <c r="OQ4" s="6"/>
      <c r="OR4" s="6"/>
      <c r="OS4" s="6"/>
      <c r="OT4" s="6"/>
      <c r="OU4" s="6"/>
      <c r="OV4" s="6"/>
      <c r="OW4" s="6"/>
      <c r="OX4" s="6"/>
      <c r="OY4" s="6"/>
      <c r="OZ4" s="6"/>
      <c r="PA4" s="6"/>
      <c r="PB4" s="6"/>
      <c r="PC4" s="6"/>
      <c r="PD4" s="6"/>
      <c r="PE4" s="6"/>
      <c r="PF4" s="6"/>
      <c r="PG4" s="6"/>
      <c r="PH4" s="6"/>
      <c r="PI4" s="6"/>
      <c r="PJ4" s="6"/>
      <c r="PK4" s="6"/>
      <c r="PL4" s="6"/>
      <c r="PM4" s="6"/>
      <c r="PN4" s="6"/>
      <c r="PO4" s="6"/>
      <c r="PP4" s="6"/>
      <c r="PQ4" s="6"/>
      <c r="PR4" s="6"/>
      <c r="PS4" s="6"/>
      <c r="PT4" s="6"/>
      <c r="PU4" s="6"/>
      <c r="PV4" s="6"/>
      <c r="PW4" s="6"/>
      <c r="PX4" s="6"/>
      <c r="PY4" s="6"/>
      <c r="PZ4" s="6"/>
      <c r="QA4" s="6"/>
      <c r="QB4" s="6"/>
      <c r="QC4" s="6"/>
      <c r="QD4" s="6"/>
      <c r="QE4" s="6"/>
      <c r="QF4" s="6"/>
      <c r="QG4" s="6"/>
      <c r="QH4" s="6"/>
      <c r="QI4" s="6"/>
      <c r="QJ4" s="6"/>
      <c r="QK4" s="6"/>
      <c r="QL4" s="6"/>
      <c r="QM4" s="6"/>
      <c r="QN4" s="6"/>
      <c r="QO4" s="6"/>
      <c r="QP4" s="6"/>
      <c r="QQ4" s="6"/>
      <c r="QR4" s="6"/>
      <c r="QS4" s="6"/>
      <c r="QT4" s="6"/>
      <c r="QU4" s="6"/>
      <c r="QV4" s="6"/>
      <c r="QW4" s="6"/>
      <c r="QX4" s="6"/>
      <c r="QY4" s="6"/>
      <c r="QZ4" s="6"/>
      <c r="RA4" s="6"/>
      <c r="RB4" s="6"/>
      <c r="RC4" s="6"/>
      <c r="RD4" s="6"/>
      <c r="RE4" s="6"/>
      <c r="RF4" s="6"/>
      <c r="RG4" s="6"/>
      <c r="RH4" s="6"/>
      <c r="RI4" s="6"/>
      <c r="RJ4" s="6"/>
      <c r="RK4" s="6"/>
      <c r="RL4" s="6"/>
      <c r="RM4" s="6"/>
      <c r="RN4" s="6"/>
      <c r="RO4" s="6"/>
      <c r="RP4" s="6"/>
      <c r="RQ4" s="6"/>
      <c r="RR4" s="6"/>
      <c r="RS4" s="6"/>
      <c r="RT4" s="6"/>
      <c r="RU4" s="6"/>
      <c r="RV4" s="6"/>
      <c r="RW4" s="6"/>
      <c r="RX4" s="6"/>
      <c r="RY4" s="6"/>
      <c r="RZ4" s="6"/>
      <c r="SA4" s="6"/>
      <c r="SB4" s="6"/>
      <c r="SC4" s="6"/>
      <c r="SD4" s="6"/>
      <c r="SE4" s="6"/>
      <c r="SF4" s="6"/>
      <c r="SG4" s="6"/>
      <c r="SH4" s="6"/>
      <c r="SI4" s="6"/>
      <c r="SJ4" s="6"/>
      <c r="SK4" s="6"/>
      <c r="SL4" s="6"/>
      <c r="SM4" s="6"/>
      <c r="SN4" s="6"/>
      <c r="SO4" s="6"/>
      <c r="SP4" s="6"/>
      <c r="SQ4" s="6"/>
      <c r="SR4" s="6"/>
      <c r="SS4" s="6"/>
      <c r="ST4" s="6"/>
      <c r="SU4" s="6"/>
      <c r="SV4" s="6"/>
      <c r="SW4" s="6"/>
      <c r="SX4" s="6"/>
      <c r="SY4" s="6"/>
      <c r="SZ4" s="6"/>
      <c r="TA4" s="6"/>
      <c r="TB4" s="6"/>
      <c r="TC4" s="6"/>
      <c r="TD4" s="6"/>
      <c r="TE4" s="6"/>
      <c r="TF4" s="6"/>
      <c r="TG4" s="6"/>
      <c r="TH4" s="6"/>
      <c r="TI4" s="6"/>
      <c r="TJ4" s="6"/>
      <c r="TK4" s="6"/>
      <c r="TL4" s="6"/>
      <c r="TM4" s="6"/>
      <c r="TN4" s="6"/>
      <c r="TO4" s="6"/>
      <c r="TP4" s="6"/>
      <c r="TQ4" s="6"/>
      <c r="TR4" s="6"/>
      <c r="TS4" s="6"/>
      <c r="TT4" s="6"/>
      <c r="TU4" s="6"/>
      <c r="TV4" s="6"/>
      <c r="TW4" s="6"/>
      <c r="TX4" s="6"/>
      <c r="TY4" s="6"/>
      <c r="TZ4" s="6"/>
      <c r="UA4" s="6"/>
      <c r="UB4" s="6"/>
      <c r="UC4" s="6"/>
      <c r="UD4" s="6"/>
      <c r="UE4" s="6"/>
      <c r="UF4" s="6"/>
      <c r="UG4" s="6"/>
      <c r="UH4" s="6"/>
      <c r="UI4" s="6"/>
      <c r="UJ4" s="6"/>
      <c r="UK4" s="6"/>
      <c r="UL4" s="6"/>
      <c r="UM4" s="6"/>
      <c r="UN4" s="6"/>
      <c r="UO4" s="6"/>
      <c r="UP4" s="6"/>
      <c r="UQ4" s="6"/>
      <c r="UR4" s="6"/>
      <c r="US4" s="6"/>
      <c r="UT4" s="6"/>
      <c r="UU4" s="6"/>
      <c r="UV4" s="6"/>
      <c r="UW4" s="6"/>
      <c r="UX4" s="6"/>
      <c r="UY4" s="6"/>
      <c r="UZ4" s="6"/>
      <c r="VA4" s="6"/>
      <c r="VB4" s="6"/>
      <c r="VC4" s="6"/>
      <c r="VD4" s="6"/>
      <c r="VE4" s="6"/>
      <c r="VF4" s="6"/>
      <c r="VG4" s="6"/>
      <c r="VH4" s="6"/>
      <c r="VI4" s="6"/>
      <c r="VJ4" s="6"/>
      <c r="VK4" s="6"/>
      <c r="VL4" s="6"/>
      <c r="VM4" s="6"/>
      <c r="VN4" s="6"/>
      <c r="VO4" s="6"/>
      <c r="VP4" s="6"/>
      <c r="VQ4" s="6"/>
      <c r="VR4" s="6"/>
      <c r="VS4" s="6"/>
      <c r="VT4" s="6"/>
      <c r="VU4" s="6"/>
      <c r="VV4" s="6"/>
      <c r="VW4" s="6"/>
      <c r="VX4" s="6"/>
      <c r="VY4" s="6"/>
      <c r="VZ4" s="6"/>
      <c r="WA4" s="6"/>
      <c r="WB4" s="6"/>
      <c r="WC4" s="6"/>
      <c r="WD4" s="6"/>
      <c r="WE4" s="6"/>
      <c r="WF4" s="6"/>
      <c r="WG4" s="6"/>
      <c r="WH4" s="6"/>
      <c r="WI4" s="6"/>
      <c r="WJ4" s="6"/>
      <c r="WK4" s="6"/>
      <c r="WL4" s="6"/>
      <c r="WM4" s="6"/>
      <c r="WN4" s="6"/>
      <c r="WO4" s="6"/>
      <c r="WP4" s="6"/>
      <c r="WQ4" s="6"/>
      <c r="WR4" s="6"/>
      <c r="WS4" s="6"/>
      <c r="WT4" s="6"/>
      <c r="WU4" s="6"/>
      <c r="WV4" s="6"/>
      <c r="WW4" s="6"/>
      <c r="WX4" s="6"/>
      <c r="WY4" s="6"/>
      <c r="WZ4" s="6"/>
      <c r="XA4" s="6"/>
      <c r="XB4" s="6"/>
      <c r="XC4" s="6"/>
      <c r="XD4" s="6"/>
      <c r="XE4" s="6"/>
      <c r="XF4" s="6"/>
      <c r="XG4" s="6"/>
      <c r="XH4" s="6"/>
      <c r="XI4" s="6"/>
      <c r="XJ4" s="6"/>
      <c r="XK4" s="6"/>
      <c r="XL4" s="6"/>
      <c r="XM4" s="6"/>
      <c r="XN4" s="6"/>
      <c r="XO4" s="6"/>
      <c r="XP4" s="6"/>
      <c r="XQ4" s="6"/>
      <c r="XR4" s="6"/>
      <c r="XS4" s="6"/>
      <c r="XT4" s="6"/>
      <c r="XU4" s="6"/>
      <c r="XV4" s="6"/>
      <c r="XW4" s="6"/>
      <c r="XX4" s="6"/>
      <c r="XY4" s="6"/>
      <c r="XZ4" s="6"/>
      <c r="YA4" s="6"/>
      <c r="YB4" s="6"/>
      <c r="YC4" s="6"/>
      <c r="YD4" s="6"/>
      <c r="YE4" s="6"/>
      <c r="YF4" s="6"/>
      <c r="YG4" s="6"/>
      <c r="YH4" s="6"/>
      <c r="YI4" s="6"/>
      <c r="YJ4" s="6"/>
      <c r="YK4" s="6"/>
      <c r="YL4" s="6"/>
      <c r="YM4" s="6"/>
      <c r="YN4" s="6"/>
      <c r="YO4" s="6"/>
      <c r="YP4" s="6"/>
      <c r="YQ4" s="6"/>
      <c r="YR4" s="6"/>
      <c r="YS4" s="6"/>
      <c r="YT4" s="6"/>
      <c r="YU4" s="6"/>
      <c r="YV4" s="6"/>
      <c r="YW4" s="6"/>
      <c r="YX4" s="6"/>
      <c r="YY4" s="6"/>
      <c r="YZ4" s="6"/>
      <c r="ZA4" s="6"/>
      <c r="ZB4" s="6"/>
      <c r="ZC4" s="6"/>
      <c r="ZD4" s="6"/>
      <c r="ZE4" s="6"/>
      <c r="ZF4" s="6"/>
      <c r="ZG4" s="6"/>
      <c r="ZH4" s="6"/>
      <c r="ZI4" s="6"/>
      <c r="ZJ4" s="6"/>
      <c r="ZK4" s="6"/>
      <c r="ZL4" s="6"/>
      <c r="ZM4" s="6"/>
      <c r="ZN4" s="6"/>
      <c r="ZO4" s="6"/>
      <c r="ZP4" s="6"/>
      <c r="ZQ4" s="6"/>
      <c r="ZR4" s="6"/>
      <c r="ZS4" s="6"/>
      <c r="ZT4" s="6"/>
      <c r="ZU4" s="6"/>
      <c r="ZV4" s="6"/>
      <c r="ZW4" s="6"/>
      <c r="ZX4" s="6"/>
      <c r="ZY4" s="6"/>
      <c r="ZZ4" s="6"/>
      <c r="AAA4" s="6"/>
      <c r="AAB4" s="6"/>
      <c r="AAC4" s="6"/>
      <c r="AAD4" s="6"/>
      <c r="AAE4" s="6"/>
    </row>
    <row r="5" spans="1:707" s="30" customFormat="1">
      <c r="A5" s="18" t="s">
        <v>701</v>
      </c>
      <c r="B5" s="18" t="s">
        <v>702</v>
      </c>
      <c r="C5" s="27"/>
      <c r="D5" s="25"/>
      <c r="E5" s="4" t="s">
        <v>703</v>
      </c>
      <c r="F5" s="12" t="s">
        <v>597</v>
      </c>
      <c r="G5" s="12" t="s">
        <v>139</v>
      </c>
      <c r="H5" s="12" t="s">
        <v>704</v>
      </c>
      <c r="I5" s="9"/>
      <c r="J5" s="4">
        <f>Time!J$15</f>
        <v>1</v>
      </c>
      <c r="K5" s="4">
        <f>Time!K$15</f>
        <v>2</v>
      </c>
      <c r="L5" s="4">
        <f>Time!L$15</f>
        <v>3</v>
      </c>
      <c r="M5" s="4">
        <f>Time!M$15</f>
        <v>4</v>
      </c>
      <c r="N5" s="4">
        <f>Time!N$15</f>
        <v>5</v>
      </c>
      <c r="O5" s="4">
        <f>Time!O$15</f>
        <v>6</v>
      </c>
      <c r="P5" s="4">
        <f>Time!P$15</f>
        <v>7</v>
      </c>
      <c r="Q5" s="4">
        <f>Time!Q$15</f>
        <v>8</v>
      </c>
      <c r="R5" s="4">
        <f>Time!R$15</f>
        <v>9</v>
      </c>
      <c r="S5" s="4">
        <f>Time!S$15</f>
        <v>10</v>
      </c>
      <c r="T5" s="4">
        <f>Time!T$15</f>
        <v>11</v>
      </c>
      <c r="U5" s="4">
        <f>Time!U$15</f>
        <v>12</v>
      </c>
      <c r="V5" s="4">
        <f>Time!V$15</f>
        <v>13</v>
      </c>
      <c r="W5" s="4">
        <f>Time!W$15</f>
        <v>14</v>
      </c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3"/>
      <c r="TB5" s="3"/>
      <c r="TC5" s="3"/>
      <c r="TD5" s="3"/>
      <c r="TE5" s="3"/>
      <c r="TF5" s="3"/>
      <c r="TG5" s="3"/>
      <c r="TH5" s="3"/>
      <c r="TI5" s="3"/>
      <c r="TJ5" s="3"/>
      <c r="TK5" s="3"/>
      <c r="TL5" s="3"/>
      <c r="TM5" s="3"/>
      <c r="TN5" s="3"/>
      <c r="TO5" s="3"/>
      <c r="TP5" s="3"/>
      <c r="TQ5" s="3"/>
      <c r="TR5" s="3"/>
      <c r="TS5" s="3"/>
      <c r="TT5" s="3"/>
      <c r="TU5" s="3"/>
      <c r="TV5" s="3"/>
      <c r="TW5" s="3"/>
      <c r="TX5" s="3"/>
      <c r="TY5" s="3"/>
      <c r="TZ5" s="3"/>
      <c r="UA5" s="3"/>
      <c r="UB5" s="3"/>
      <c r="UC5" s="3"/>
      <c r="UD5" s="3"/>
      <c r="UE5" s="3"/>
      <c r="UF5" s="3"/>
      <c r="UG5" s="3"/>
      <c r="UH5" s="3"/>
      <c r="UI5" s="3"/>
      <c r="UJ5" s="3"/>
      <c r="UK5" s="3"/>
      <c r="UL5" s="3"/>
      <c r="UM5" s="3"/>
      <c r="UN5" s="3"/>
      <c r="UO5" s="3"/>
      <c r="UP5" s="3"/>
      <c r="UQ5" s="3"/>
      <c r="UR5" s="3"/>
      <c r="US5" s="3"/>
      <c r="UT5" s="3"/>
      <c r="UU5" s="3"/>
      <c r="UV5" s="3"/>
      <c r="UW5" s="3"/>
      <c r="UX5" s="3"/>
      <c r="UY5" s="3"/>
      <c r="UZ5" s="3"/>
      <c r="VA5" s="3"/>
      <c r="VB5" s="3"/>
      <c r="VC5" s="3"/>
      <c r="VD5" s="3"/>
      <c r="VE5" s="3"/>
      <c r="VF5" s="3"/>
      <c r="VG5" s="3"/>
      <c r="VH5" s="3"/>
      <c r="VI5" s="3"/>
      <c r="VJ5" s="3"/>
      <c r="VK5" s="3"/>
      <c r="VL5" s="3"/>
      <c r="VM5" s="3"/>
      <c r="VN5" s="3"/>
      <c r="VO5" s="3"/>
      <c r="VP5" s="3"/>
      <c r="VQ5" s="3"/>
      <c r="VR5" s="3"/>
      <c r="VS5" s="3"/>
      <c r="VT5" s="3"/>
      <c r="VU5" s="3"/>
      <c r="VV5" s="3"/>
      <c r="VW5" s="3"/>
      <c r="VX5" s="3"/>
      <c r="VY5" s="3"/>
      <c r="VZ5" s="3"/>
      <c r="WA5" s="3"/>
      <c r="WB5" s="3"/>
      <c r="WC5" s="3"/>
      <c r="WD5" s="3"/>
      <c r="WE5" s="3"/>
      <c r="WF5" s="3"/>
      <c r="WG5" s="3"/>
      <c r="WH5" s="3"/>
      <c r="WI5" s="3"/>
      <c r="WJ5" s="3"/>
      <c r="WK5" s="3"/>
      <c r="WL5" s="3"/>
      <c r="WM5" s="3"/>
      <c r="WN5" s="3"/>
      <c r="WO5" s="3"/>
      <c r="WP5" s="3"/>
      <c r="WQ5" s="3"/>
      <c r="WR5" s="3"/>
      <c r="WS5" s="3"/>
      <c r="WT5" s="3"/>
      <c r="WU5" s="3"/>
      <c r="WV5" s="3"/>
      <c r="WW5" s="3"/>
      <c r="WX5" s="3"/>
      <c r="WY5" s="3"/>
      <c r="WZ5" s="3"/>
      <c r="XA5" s="3"/>
      <c r="XB5" s="3"/>
      <c r="XC5" s="3"/>
      <c r="XD5" s="3"/>
      <c r="XE5" s="3"/>
      <c r="XF5" s="3"/>
      <c r="XG5" s="3"/>
      <c r="XH5" s="3"/>
      <c r="XI5" s="3"/>
      <c r="XJ5" s="3"/>
      <c r="XK5" s="3"/>
      <c r="XL5" s="3"/>
      <c r="XM5" s="3"/>
      <c r="XN5" s="3"/>
      <c r="XO5" s="3"/>
      <c r="XP5" s="3"/>
      <c r="XQ5" s="3"/>
      <c r="XR5" s="3"/>
      <c r="XS5" s="3"/>
      <c r="XT5" s="3"/>
      <c r="XU5" s="3"/>
      <c r="XV5" s="3"/>
      <c r="XW5" s="3"/>
      <c r="XX5" s="3"/>
      <c r="XY5" s="3"/>
      <c r="XZ5" s="3"/>
      <c r="YA5" s="3"/>
      <c r="YB5" s="3"/>
      <c r="YC5" s="3"/>
      <c r="YD5" s="3"/>
      <c r="YE5" s="3"/>
      <c r="YF5" s="3"/>
      <c r="YG5" s="3"/>
      <c r="YH5" s="3"/>
      <c r="YI5" s="3"/>
      <c r="YJ5" s="3"/>
      <c r="YK5" s="3"/>
      <c r="YL5" s="3"/>
      <c r="YM5" s="3"/>
      <c r="YN5" s="3"/>
      <c r="YO5" s="3"/>
      <c r="YP5" s="3"/>
      <c r="YQ5" s="3"/>
      <c r="YR5" s="3"/>
      <c r="YS5" s="3"/>
      <c r="YT5" s="3"/>
      <c r="YU5" s="3"/>
      <c r="YV5" s="3"/>
      <c r="YW5" s="3"/>
      <c r="YX5" s="3"/>
      <c r="YY5" s="3"/>
      <c r="YZ5" s="3"/>
      <c r="ZA5" s="3"/>
      <c r="ZB5" s="3"/>
      <c r="ZC5" s="3"/>
      <c r="ZD5" s="3"/>
      <c r="ZE5" s="3"/>
      <c r="ZF5" s="3"/>
      <c r="ZG5" s="3"/>
      <c r="ZH5" s="3"/>
      <c r="ZI5" s="3"/>
      <c r="ZJ5" s="3"/>
      <c r="ZK5" s="3"/>
      <c r="ZL5" s="3"/>
      <c r="ZM5" s="3"/>
      <c r="ZN5" s="3"/>
      <c r="ZO5" s="3"/>
      <c r="ZP5" s="3"/>
      <c r="ZQ5" s="3"/>
      <c r="ZR5" s="3"/>
      <c r="ZS5" s="3"/>
      <c r="ZT5" s="3"/>
      <c r="ZU5" s="3"/>
      <c r="ZV5" s="3"/>
      <c r="ZW5" s="3"/>
      <c r="ZX5" s="3"/>
      <c r="ZY5" s="3"/>
      <c r="ZZ5" s="3"/>
      <c r="AAA5" s="3"/>
      <c r="AAB5" s="3"/>
      <c r="AAC5" s="3"/>
      <c r="AAD5" s="3"/>
      <c r="AAE5" s="3"/>
    </row>
    <row r="6" spans="1:707" s="13" customFormat="1">
      <c r="A6" s="12"/>
      <c r="B6" s="12"/>
      <c r="C6" s="54"/>
      <c r="D6" s="61"/>
    </row>
    <row r="7" spans="1:707" s="13" customFormat="1">
      <c r="A7" s="12"/>
      <c r="B7" s="12"/>
      <c r="C7" s="54"/>
      <c r="D7" s="61"/>
    </row>
    <row r="8" spans="1:707" collapsed="1">
      <c r="A8" s="85" t="s">
        <v>1110</v>
      </c>
      <c r="B8" s="85"/>
      <c r="C8" s="84"/>
      <c r="D8" s="83"/>
      <c r="E8" s="82"/>
      <c r="F8" s="82"/>
      <c r="G8" s="200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</row>
    <row r="9" spans="1:707" hidden="1" outlineLevel="1">
      <c r="F9" s="125"/>
      <c r="G9" s="197"/>
    </row>
    <row r="10" spans="1:707" hidden="1" outlineLevel="1">
      <c r="B10" s="10" t="s">
        <v>897</v>
      </c>
      <c r="F10" s="125"/>
      <c r="G10" s="197"/>
    </row>
    <row r="11" spans="1:707" hidden="1" outlineLevel="2">
      <c r="F11" s="125"/>
      <c r="G11" s="197"/>
    </row>
    <row r="12" spans="1:707" hidden="1" outlineLevel="2">
      <c r="B12" s="10" t="s">
        <v>857</v>
      </c>
      <c r="F12" s="125"/>
      <c r="G12" s="197"/>
    </row>
    <row r="13" spans="1:707" hidden="1" outlineLevel="3">
      <c r="F13" s="125"/>
      <c r="G13" s="197"/>
    </row>
    <row r="14" spans="1:707" s="148" customFormat="1" hidden="1" outlineLevel="3">
      <c r="A14" s="259"/>
      <c r="B14" s="260"/>
      <c r="C14" s="257"/>
      <c r="D14" s="258"/>
      <c r="E14" s="148" t="str">
        <f xml:space="preserve"> InpS!E219</f>
        <v>Company view - PR14 BYR ODI RCV adjustment in 2017-18 FYA (CPIH deflated) prices (WR)</v>
      </c>
      <c r="F14" s="187">
        <f ca="1" xml:space="preserve"> InpS!F219</f>
        <v>0</v>
      </c>
      <c r="G14" s="261" t="str">
        <f xml:space="preserve"> InpS!G219</f>
        <v>£m</v>
      </c>
    </row>
    <row r="15" spans="1:707" s="148" customFormat="1" hidden="1" outlineLevel="3">
      <c r="A15" s="259"/>
      <c r="B15" s="260"/>
      <c r="C15" s="257"/>
      <c r="D15" s="258"/>
      <c r="E15" s="148" t="str">
        <f xml:space="preserve"> InpS!E220</f>
        <v>Company view - PR14 BYR ODI RCV adjustment in 2017-18 FYA (CPIH deflated) prices (WN)</v>
      </c>
      <c r="F15" s="187">
        <f ca="1" xml:space="preserve"> InpS!F220</f>
        <v>0</v>
      </c>
      <c r="G15" s="261" t="str">
        <f xml:space="preserve"> InpS!G220</f>
        <v>£m</v>
      </c>
    </row>
    <row r="16" spans="1:707" s="148" customFormat="1" hidden="1" outlineLevel="3">
      <c r="A16" s="259"/>
      <c r="B16" s="260"/>
      <c r="C16" s="257"/>
      <c r="D16" s="258"/>
      <c r="E16" s="148" t="str">
        <f xml:space="preserve"> InpS!E221</f>
        <v>Company view - PR14 BYR ODI RCV adjustment in 2017-18 FYA (CPIH deflated) prices (WWN)</v>
      </c>
      <c r="F16" s="187">
        <f ca="1" xml:space="preserve"> InpS!F221</f>
        <v>0</v>
      </c>
      <c r="G16" s="261" t="str">
        <f xml:space="preserve"> InpS!G221</f>
        <v>£m</v>
      </c>
    </row>
    <row r="17" spans="1:7" s="148" customFormat="1" hidden="1" outlineLevel="3">
      <c r="A17" s="259"/>
      <c r="C17" s="257"/>
      <c r="D17" s="258"/>
      <c r="E17" s="148" t="str">
        <f xml:space="preserve"> InpS!E222</f>
        <v>Company view - PR14 BYR ODI RCV adjustment in 2017-18 FYA (CPIH deflated) prices (BR)</v>
      </c>
      <c r="F17" s="187" t="str">
        <f xml:space="preserve"> InpS!F222</f>
        <v>n/a</v>
      </c>
      <c r="G17" s="261">
        <f xml:space="preserve"> InpS!G222</f>
        <v>0</v>
      </c>
    </row>
    <row r="18" spans="1:7" s="148" customFormat="1" hidden="1" outlineLevel="3">
      <c r="A18" s="259"/>
      <c r="B18" s="260"/>
      <c r="C18" s="257"/>
      <c r="D18" s="258"/>
      <c r="E18" s="148" t="str">
        <f xml:space="preserve"> InpS!E223</f>
        <v>Company view - PR14 BYR ODI RCV adjustment in 2017-18 FYA (CPIH deflated) prices (ADDN1)</v>
      </c>
      <c r="F18" s="187">
        <f ca="1" xml:space="preserve"> InpS!F223</f>
        <v>0</v>
      </c>
      <c r="G18" s="261" t="str">
        <f xml:space="preserve"> InpS!G223</f>
        <v>£m</v>
      </c>
    </row>
    <row r="19" spans="1:7" s="148" customFormat="1" hidden="1" outlineLevel="3">
      <c r="A19" s="259"/>
      <c r="B19" s="260"/>
      <c r="C19" s="257"/>
      <c r="D19" s="258"/>
      <c r="E19" s="148" t="str">
        <f xml:space="preserve"> InpS!E224</f>
        <v>Company view - PR14 BYR ODI RCV adjustment in 2017-18 FYA (CPIH deflated) prices (ADDN2)</v>
      </c>
      <c r="F19" s="187">
        <f ca="1" xml:space="preserve"> InpS!F224</f>
        <v>0</v>
      </c>
      <c r="G19" s="261" t="str">
        <f xml:space="preserve"> InpS!G224</f>
        <v>£m</v>
      </c>
    </row>
    <row r="20" spans="1:7" s="148" customFormat="1" hidden="1" outlineLevel="3">
      <c r="A20" s="259"/>
      <c r="B20" s="260"/>
      <c r="C20" s="257"/>
      <c r="D20" s="258"/>
      <c r="F20" s="187"/>
      <c r="G20" s="261"/>
    </row>
    <row r="21" spans="1:7" s="148" customFormat="1" hidden="1" outlineLevel="3">
      <c r="A21" s="259"/>
      <c r="B21" s="260"/>
      <c r="C21" s="257"/>
      <c r="D21" s="258"/>
      <c r="E21" s="148" t="str">
        <f xml:space="preserve"> InpS!E226</f>
        <v>Company view - PR14 BYR Totex menu RCV adjustment in 2017-18 FYA (CPIH deflated) prices (WR)</v>
      </c>
      <c r="F21" s="187">
        <f ca="1" xml:space="preserve"> InpS!F226</f>
        <v>0</v>
      </c>
      <c r="G21" s="261">
        <f xml:space="preserve"> InpS!G226</f>
        <v>0</v>
      </c>
    </row>
    <row r="22" spans="1:7" s="148" customFormat="1" hidden="1" outlineLevel="3">
      <c r="A22" s="259"/>
      <c r="B22" s="260"/>
      <c r="C22" s="257"/>
      <c r="D22" s="258"/>
      <c r="E22" s="148" t="str">
        <f xml:space="preserve"> InpS!E227</f>
        <v>Company view - PR14 BYR Totex menu RCV adjustment in 2017-18 FYA (CPIH deflated) prices (WN)</v>
      </c>
      <c r="F22" s="187">
        <f ca="1" xml:space="preserve"> InpS!F227</f>
        <v>21.892693535909899</v>
      </c>
      <c r="G22" s="261" t="str">
        <f xml:space="preserve"> InpS!G227</f>
        <v>£m</v>
      </c>
    </row>
    <row r="23" spans="1:7" s="148" customFormat="1" hidden="1" outlineLevel="3">
      <c r="A23" s="259"/>
      <c r="B23" s="260"/>
      <c r="C23" s="257"/>
      <c r="D23" s="258"/>
      <c r="E23" s="148" t="str">
        <f xml:space="preserve"> InpS!E228</f>
        <v>Company view - PR14 BYR Totex menu RCV adjustment in 2017-18 FYA (CPIH deflated) prices (WWN)</v>
      </c>
      <c r="F23" s="187">
        <f ca="1" xml:space="preserve"> InpS!F228</f>
        <v>-7.3308359499534133</v>
      </c>
      <c r="G23" s="261" t="str">
        <f xml:space="preserve"> InpS!G228</f>
        <v>£m</v>
      </c>
    </row>
    <row r="24" spans="1:7" s="148" customFormat="1" hidden="1" outlineLevel="3">
      <c r="A24" s="259"/>
      <c r="B24" s="260"/>
      <c r="C24" s="257"/>
      <c r="D24" s="258"/>
      <c r="E24" s="148" t="str">
        <f xml:space="preserve"> InpS!E229</f>
        <v>Company view - PR14 BYR Totex menu RCV adjustment in 2017-18 FYA (CPIH deflated) prices (BR)</v>
      </c>
      <c r="F24" s="187" t="str">
        <f xml:space="preserve"> InpS!F229</f>
        <v>n/a</v>
      </c>
      <c r="G24" s="261">
        <f xml:space="preserve"> InpS!G229</f>
        <v>0</v>
      </c>
    </row>
    <row r="25" spans="1:7" s="148" customFormat="1" hidden="1" outlineLevel="3">
      <c r="A25" s="259"/>
      <c r="B25" s="260"/>
      <c r="C25" s="257"/>
      <c r="D25" s="258"/>
      <c r="E25" s="148" t="str">
        <f xml:space="preserve"> InpS!E230</f>
        <v>Company view - PR14 BYR Totex menu RCV adjustment in 2017-18 FYA (CPIH deflated) prices (ADDN1)</v>
      </c>
      <c r="F25" s="187">
        <f ca="1" xml:space="preserve"> InpS!F230</f>
        <v>0</v>
      </c>
      <c r="G25" s="261" t="str">
        <f xml:space="preserve"> InpS!G230</f>
        <v>£m</v>
      </c>
    </row>
    <row r="26" spans="1:7" s="148" customFormat="1" hidden="1" outlineLevel="3">
      <c r="A26" s="259"/>
      <c r="B26" s="260"/>
      <c r="C26" s="257"/>
      <c r="D26" s="258"/>
      <c r="E26" s="148" t="str">
        <f xml:space="preserve"> InpS!E231</f>
        <v>Company view - PR14 BYR Totex menu RCV adjustment in 2017-18 FYA (CPIH deflated) prices (ADDN2)</v>
      </c>
      <c r="F26" s="187">
        <f ca="1" xml:space="preserve"> InpS!F231</f>
        <v>0</v>
      </c>
      <c r="G26" s="261" t="str">
        <f xml:space="preserve"> InpS!G231</f>
        <v>£m</v>
      </c>
    </row>
    <row r="27" spans="1:7" s="148" customFormat="1" hidden="1" outlineLevel="3">
      <c r="A27" s="259"/>
      <c r="B27" s="260"/>
      <c r="C27" s="257"/>
      <c r="D27" s="258"/>
      <c r="F27" s="187"/>
      <c r="G27" s="261"/>
    </row>
    <row r="28" spans="1:7" s="148" customFormat="1" hidden="1" outlineLevel="3">
      <c r="A28" s="259"/>
      <c r="B28" s="260"/>
      <c r="C28" s="257"/>
      <c r="D28" s="258"/>
      <c r="E28" s="148" t="str">
        <f xml:space="preserve"> InpS!E233</f>
        <v>Company view - PR14 BYR Land sales RCV adjustment in 2017-18 FYA (CPIH deflated) prices (WR)</v>
      </c>
      <c r="F28" s="187">
        <f ca="1" xml:space="preserve"> InpS!F233</f>
        <v>0</v>
      </c>
      <c r="G28" s="261" t="str">
        <f xml:space="preserve"> InpS!G233</f>
        <v>£m</v>
      </c>
    </row>
    <row r="29" spans="1:7" s="148" customFormat="1" hidden="1" outlineLevel="3">
      <c r="A29" s="259"/>
      <c r="B29" s="260"/>
      <c r="C29" s="257"/>
      <c r="D29" s="258"/>
      <c r="E29" s="148" t="str">
        <f xml:space="preserve"> InpS!E234</f>
        <v>Company view - PR14 BYR Land sales RCV adjustment in 2017-18 FYA (CPIH deflated) prices (WN)</v>
      </c>
      <c r="F29" s="187">
        <f ca="1" xml:space="preserve"> InpS!F234</f>
        <v>-0.65427643188488704</v>
      </c>
      <c r="G29" s="261" t="str">
        <f xml:space="preserve"> InpS!G234</f>
        <v>£m</v>
      </c>
    </row>
    <row r="30" spans="1:7" s="148" customFormat="1" hidden="1" outlineLevel="3">
      <c r="A30" s="259"/>
      <c r="B30" s="260"/>
      <c r="C30" s="257"/>
      <c r="D30" s="258"/>
      <c r="E30" s="148" t="str">
        <f xml:space="preserve"> InpS!E235</f>
        <v>Company view - PR14 BYR Land sales RCV adjustment in 2017-18 FYA (CPIH deflated) prices (WWN)</v>
      </c>
      <c r="F30" s="187">
        <f ca="1" xml:space="preserve"> InpS!F235</f>
        <v>0.2451694137759447</v>
      </c>
      <c r="G30" s="261" t="str">
        <f xml:space="preserve"> InpS!G235</f>
        <v>£m</v>
      </c>
    </row>
    <row r="31" spans="1:7" s="148" customFormat="1" hidden="1" outlineLevel="3">
      <c r="A31" s="259"/>
      <c r="B31" s="260"/>
      <c r="C31" s="257"/>
      <c r="D31" s="258"/>
      <c r="E31" s="148" t="str">
        <f xml:space="preserve"> InpS!E236</f>
        <v>Company view - PR14 BYR Land sales RCV adjustment in 2017-18 FYA (CPIH deflated) prices (BR)</v>
      </c>
      <c r="F31" s="187" t="str">
        <f xml:space="preserve"> InpS!F236</f>
        <v>n/a</v>
      </c>
      <c r="G31" s="261">
        <f xml:space="preserve"> InpS!G236</f>
        <v>0</v>
      </c>
    </row>
    <row r="32" spans="1:7" s="148" customFormat="1" hidden="1" outlineLevel="3">
      <c r="A32" s="259"/>
      <c r="B32" s="260"/>
      <c r="C32" s="257"/>
      <c r="D32" s="258"/>
      <c r="E32" s="148" t="str">
        <f xml:space="preserve"> InpS!E237</f>
        <v>Company view - PR14 BYR Land sales RCV adjustment in 2017-18 FYA (CPIH deflated) prices (ADDN1)</v>
      </c>
      <c r="F32" s="187">
        <f ca="1" xml:space="preserve"> InpS!F237</f>
        <v>0</v>
      </c>
      <c r="G32" s="261" t="str">
        <f xml:space="preserve"> InpS!G237</f>
        <v>£m</v>
      </c>
    </row>
    <row r="33" spans="1:7" s="148" customFormat="1" hidden="1" outlineLevel="3">
      <c r="A33" s="259"/>
      <c r="B33" s="260"/>
      <c r="C33" s="257"/>
      <c r="D33" s="258"/>
      <c r="E33" s="148" t="str">
        <f xml:space="preserve"> InpS!E238</f>
        <v>Company view - PR14 BYR Land sales RCV adjustment in 2017-18 FYA (CPIH deflated) prices (ADDN2)</v>
      </c>
      <c r="F33" s="187">
        <f ca="1" xml:space="preserve"> InpS!F238</f>
        <v>0</v>
      </c>
      <c r="G33" s="261" t="str">
        <f xml:space="preserve"> InpS!G238</f>
        <v>£m</v>
      </c>
    </row>
    <row r="34" spans="1:7" s="148" customFormat="1" hidden="1" outlineLevel="3">
      <c r="A34" s="259"/>
      <c r="B34" s="260"/>
      <c r="C34" s="257"/>
      <c r="D34" s="258"/>
      <c r="F34" s="187"/>
      <c r="G34" s="261"/>
    </row>
    <row r="35" spans="1:7" s="148" customFormat="1" hidden="1" outlineLevel="3">
      <c r="A35" s="259"/>
      <c r="B35" s="260"/>
      <c r="C35" s="257"/>
      <c r="D35" s="258"/>
      <c r="E35" s="148" t="str">
        <f xml:space="preserve"> InpS!E240</f>
        <v>Company view - PR14 BYR RPI-CPIH wedge RCV adjustment in 2017-18 FYA (CPIH deflated) prices (WR)</v>
      </c>
      <c r="F35" s="187">
        <f ca="1" xml:space="preserve"> InpS!F240</f>
        <v>-0.96303006238396094</v>
      </c>
      <c r="G35" s="261" t="str">
        <f xml:space="preserve"> InpS!G240</f>
        <v>£m</v>
      </c>
    </row>
    <row r="36" spans="1:7" s="148" customFormat="1" hidden="1" outlineLevel="3">
      <c r="A36" s="259"/>
      <c r="B36" s="260"/>
      <c r="C36" s="257"/>
      <c r="D36" s="258"/>
      <c r="E36" s="148" t="str">
        <f xml:space="preserve"> InpS!E241</f>
        <v>Company view - PR14 BYR RPI-CPIH wedge RCV adjustment in 2017-18 FYA (CPIH deflated) prices (WN)</v>
      </c>
      <c r="F36" s="187">
        <f ca="1" xml:space="preserve"> InpS!F241</f>
        <v>-10.495424785630661</v>
      </c>
      <c r="G36" s="261" t="str">
        <f xml:space="preserve"> InpS!G241</f>
        <v>£m</v>
      </c>
    </row>
    <row r="37" spans="1:7" s="148" customFormat="1" hidden="1" outlineLevel="3">
      <c r="A37" s="259"/>
      <c r="B37" s="260"/>
      <c r="C37" s="257"/>
      <c r="D37" s="258"/>
      <c r="E37" s="148" t="str">
        <f xml:space="preserve"> InpS!E242</f>
        <v>Company view - PR14 BYR RPI-CPIH wedge RCV adjustment in 2017-18 FYA (CPIH deflated) prices (WWN)</v>
      </c>
      <c r="F37" s="187">
        <f ca="1" xml:space="preserve"> InpS!F242</f>
        <v>-10.09703751685997</v>
      </c>
      <c r="G37" s="261" t="str">
        <f xml:space="preserve"> InpS!G242</f>
        <v>£m</v>
      </c>
    </row>
    <row r="38" spans="1:7" s="148" customFormat="1" hidden="1" outlineLevel="3">
      <c r="A38" s="259"/>
      <c r="B38" s="260"/>
      <c r="C38" s="257"/>
      <c r="D38" s="258"/>
      <c r="E38" s="148" t="str">
        <f xml:space="preserve"> InpS!E243</f>
        <v>Company view - PR14 BYR RPI-CPIH wedge RCV adjustment in 2017-18 FYA (CPIH deflated) prices (BR)</v>
      </c>
      <c r="F38" s="187">
        <f ca="1" xml:space="preserve"> InpS!F243</f>
        <v>-1.2764989197029879</v>
      </c>
      <c r="G38" s="261" t="str">
        <f xml:space="preserve"> InpS!G243</f>
        <v>£m</v>
      </c>
    </row>
    <row r="39" spans="1:7" s="148" customFormat="1" hidden="1" outlineLevel="3">
      <c r="A39" s="259"/>
      <c r="B39" s="260"/>
      <c r="C39" s="257"/>
      <c r="D39" s="258"/>
      <c r="E39" s="148" t="str">
        <f xml:space="preserve"> InpS!E244</f>
        <v>Company view - PR14 BYR RPI-CPIH wedge RCV adjustment in 2017-18 FYA (CPIH deflated) prices (ADDN1)</v>
      </c>
      <c r="F39" s="187">
        <f ca="1" xml:space="preserve"> InpS!F244</f>
        <v>0</v>
      </c>
      <c r="G39" s="261" t="str">
        <f xml:space="preserve"> InpS!G244</f>
        <v>£m</v>
      </c>
    </row>
    <row r="40" spans="1:7" s="148" customFormat="1" hidden="1" outlineLevel="3">
      <c r="A40" s="259"/>
      <c r="B40" s="260"/>
      <c r="C40" s="257"/>
      <c r="D40" s="258"/>
      <c r="E40" s="148" t="str">
        <f xml:space="preserve"> InpS!E245</f>
        <v>Company view - PR14 BYR RPI-CPIH wedge RCV adjustment in 2017-18 FYA (CPIH deflated) prices (ADDN2)</v>
      </c>
      <c r="F40" s="187">
        <f ca="1" xml:space="preserve"> InpS!F245</f>
        <v>0</v>
      </c>
      <c r="G40" s="261" t="str">
        <f xml:space="preserve"> InpS!G245</f>
        <v>£m</v>
      </c>
    </row>
    <row r="41" spans="1:7" s="148" customFormat="1" hidden="1" outlineLevel="3">
      <c r="A41" s="259"/>
      <c r="B41" s="260"/>
      <c r="C41" s="257"/>
      <c r="D41" s="258"/>
      <c r="F41" s="187"/>
      <c r="G41" s="261"/>
    </row>
    <row r="42" spans="1:7" s="148" customFormat="1" hidden="1" outlineLevel="3">
      <c r="A42" s="259"/>
      <c r="B42" s="260"/>
      <c r="C42" s="257"/>
      <c r="D42" s="258"/>
      <c r="E42" s="148" t="str">
        <f xml:space="preserve"> InpS!E247</f>
        <v>Company view - PR14 BYR Other RCV adjustment in 2017-18 FYA (CPIH deflated) prices (WR)</v>
      </c>
      <c r="F42" s="187">
        <f ca="1" xml:space="preserve"> InpS!F247</f>
        <v>0</v>
      </c>
      <c r="G42" s="261" t="str">
        <f xml:space="preserve"> InpS!G247</f>
        <v>£m</v>
      </c>
    </row>
    <row r="43" spans="1:7" s="148" customFormat="1" hidden="1" outlineLevel="3">
      <c r="A43" s="259"/>
      <c r="B43" s="260"/>
      <c r="C43" s="257"/>
      <c r="D43" s="258"/>
      <c r="E43" s="148" t="str">
        <f xml:space="preserve"> InpS!E248</f>
        <v>Company view - PR14 BYR Other RCV adjustment in 2017-18 FYA (CPIH deflated) prices (WN)</v>
      </c>
      <c r="F43" s="187">
        <f ca="1" xml:space="preserve"> InpS!F248</f>
        <v>0</v>
      </c>
      <c r="G43" s="261" t="str">
        <f xml:space="preserve"> InpS!G248</f>
        <v>£m</v>
      </c>
    </row>
    <row r="44" spans="1:7" s="148" customFormat="1" hidden="1" outlineLevel="3">
      <c r="A44" s="259"/>
      <c r="B44" s="260"/>
      <c r="C44" s="257"/>
      <c r="D44" s="258"/>
      <c r="E44" s="148" t="str">
        <f xml:space="preserve"> InpS!E249</f>
        <v>Company view - PR14 BYR Other RCV adjustment in 2017-18 FYA (CPIH deflated) prices (WWN)</v>
      </c>
      <c r="F44" s="187">
        <f ca="1" xml:space="preserve"> InpS!F249</f>
        <v>0</v>
      </c>
      <c r="G44" s="261" t="str">
        <f xml:space="preserve"> InpS!G249</f>
        <v>£m</v>
      </c>
    </row>
    <row r="45" spans="1:7" s="148" customFormat="1" hidden="1" outlineLevel="3">
      <c r="A45" s="259"/>
      <c r="B45" s="260"/>
      <c r="C45" s="257"/>
      <c r="D45" s="258"/>
      <c r="E45" s="148" t="str">
        <f xml:space="preserve"> InpS!E250</f>
        <v>Company view - PR14 BYR Other RCV adjustment in 2017-18 FYA (CPIH deflated) prices (BR)</v>
      </c>
      <c r="F45" s="187" t="str">
        <f xml:space="preserve"> InpS!F250</f>
        <v>n/a</v>
      </c>
      <c r="G45" s="261">
        <f xml:space="preserve"> InpS!G250</f>
        <v>0</v>
      </c>
    </row>
    <row r="46" spans="1:7" s="148" customFormat="1" hidden="1" outlineLevel="3">
      <c r="A46" s="259"/>
      <c r="B46" s="260"/>
      <c r="C46" s="257"/>
      <c r="D46" s="258"/>
      <c r="E46" s="148" t="str">
        <f xml:space="preserve"> InpS!E251</f>
        <v>Company view - PR14 BYR Other RCV adjustment in 2017-18 FYA (CPIH deflated) prices (ADDN1)</v>
      </c>
      <c r="F46" s="187">
        <f ca="1" xml:space="preserve"> InpS!F251</f>
        <v>0</v>
      </c>
      <c r="G46" s="261" t="str">
        <f xml:space="preserve"> InpS!G251</f>
        <v>£m</v>
      </c>
    </row>
    <row r="47" spans="1:7" s="148" customFormat="1" hidden="1" outlineLevel="3">
      <c r="A47" s="259"/>
      <c r="B47" s="260"/>
      <c r="C47" s="257"/>
      <c r="D47" s="258"/>
      <c r="E47" s="148" t="str">
        <f xml:space="preserve"> InpS!E252</f>
        <v>Company view - PR14 BYR Other RCV adjustment in 2017-18 FYA (CPIH deflated) prices (ADDN2)</v>
      </c>
      <c r="F47" s="187">
        <f ca="1" xml:space="preserve"> InpS!F252</f>
        <v>0</v>
      </c>
      <c r="G47" s="261" t="str">
        <f xml:space="preserve"> InpS!G252</f>
        <v>£m</v>
      </c>
    </row>
    <row r="48" spans="1:7" s="148" customFormat="1" hidden="1" outlineLevel="3">
      <c r="A48" s="259"/>
      <c r="B48" s="260"/>
      <c r="C48" s="257"/>
      <c r="D48" s="258"/>
      <c r="F48" s="187"/>
      <c r="G48" s="261"/>
    </row>
    <row r="49" spans="1:7" s="148" customFormat="1" hidden="1" outlineLevel="3">
      <c r="A49" s="259"/>
      <c r="B49" s="260"/>
      <c r="C49" s="257"/>
      <c r="D49" s="258"/>
      <c r="E49" s="148" t="str">
        <f xml:space="preserve"> InpS!E254</f>
        <v>Company view - PR14 IFRS16 RCV adjustment in 2017-18 FYA (CPIH deflated) prices (WR)</v>
      </c>
      <c r="F49" s="187">
        <f ca="1" xml:space="preserve"> InpS!F254</f>
        <v>0</v>
      </c>
      <c r="G49" s="261" t="str">
        <f xml:space="preserve"> InpS!G254</f>
        <v>£m</v>
      </c>
    </row>
    <row r="50" spans="1:7" s="148" customFormat="1" hidden="1" outlineLevel="3">
      <c r="A50" s="259"/>
      <c r="B50" s="260"/>
      <c r="C50" s="257"/>
      <c r="D50" s="258"/>
      <c r="E50" s="148" t="str">
        <f xml:space="preserve"> InpS!E255</f>
        <v>Company view - PR14 IFRS16 RCV adjustment in 2017-18 FYA (CPIH deflated) prices (WN)</v>
      </c>
      <c r="F50" s="187">
        <f ca="1" xml:space="preserve"> InpS!F255</f>
        <v>0</v>
      </c>
      <c r="G50" s="261" t="str">
        <f xml:space="preserve"> InpS!G255</f>
        <v>£m</v>
      </c>
    </row>
    <row r="51" spans="1:7" s="148" customFormat="1" hidden="1" outlineLevel="3">
      <c r="A51" s="259"/>
      <c r="B51" s="260"/>
      <c r="C51" s="257"/>
      <c r="D51" s="258"/>
      <c r="E51" s="148" t="str">
        <f xml:space="preserve"> InpS!E256</f>
        <v>Company view - PR14 IFRS16 RCV adjustment in 2017-18 FYA (CPIH deflated) prices (WWN)</v>
      </c>
      <c r="F51" s="187">
        <f ca="1" xml:space="preserve"> InpS!F256</f>
        <v>0</v>
      </c>
      <c r="G51" s="261" t="str">
        <f xml:space="preserve"> InpS!G256</f>
        <v>£m</v>
      </c>
    </row>
    <row r="52" spans="1:7" s="148" customFormat="1" hidden="1" outlineLevel="3">
      <c r="A52" s="259"/>
      <c r="B52" s="260"/>
      <c r="C52" s="257"/>
      <c r="D52" s="258"/>
      <c r="E52" s="148" t="str">
        <f xml:space="preserve"> InpS!E257</f>
        <v>Company view - PR14 IFRS16 RCV adjustment in 2017-18 FYA (CPIH deflated) prices (BR)</v>
      </c>
      <c r="F52" s="187">
        <f ca="1" xml:space="preserve"> InpS!F257</f>
        <v>0</v>
      </c>
      <c r="G52" s="261" t="str">
        <f xml:space="preserve"> InpS!G257</f>
        <v>£m</v>
      </c>
    </row>
    <row r="53" spans="1:7" s="148" customFormat="1" hidden="1" outlineLevel="3">
      <c r="A53" s="259"/>
      <c r="B53" s="260"/>
      <c r="C53" s="257"/>
      <c r="D53" s="258"/>
      <c r="E53" s="148" t="str">
        <f xml:space="preserve"> InpS!E258</f>
        <v>Company view - PR14 IFRS16 RCV adjustment in 2017-18 FYA (CPIH deflated) prices (ADDN1)</v>
      </c>
      <c r="F53" s="187">
        <f ca="1" xml:space="preserve"> InpS!F258</f>
        <v>0</v>
      </c>
      <c r="G53" s="261" t="str">
        <f xml:space="preserve"> InpS!G258</f>
        <v>£m</v>
      </c>
    </row>
    <row r="54" spans="1:7" s="148" customFormat="1" hidden="1" outlineLevel="3">
      <c r="A54" s="259"/>
      <c r="B54" s="260"/>
      <c r="C54" s="257"/>
      <c r="D54" s="258"/>
      <c r="E54" s="148" t="str">
        <f xml:space="preserve"> InpS!E259</f>
        <v>Company view - PR14 IFRS16 RCV adjustment in 2017-18 FYA (CPIH deflated) prices (ADDN2)</v>
      </c>
      <c r="F54" s="187">
        <f ca="1" xml:space="preserve"> InpS!F259</f>
        <v>0</v>
      </c>
      <c r="G54" s="261" t="str">
        <f xml:space="preserve"> InpS!G259</f>
        <v>£m</v>
      </c>
    </row>
    <row r="55" spans="1:7" s="118" customFormat="1" hidden="1" outlineLevel="2">
      <c r="A55" s="10"/>
      <c r="B55" s="10"/>
      <c r="C55" s="19"/>
      <c r="D55" s="65"/>
      <c r="E55" s="24"/>
      <c r="F55" s="186"/>
      <c r="G55" s="197"/>
    </row>
    <row r="56" spans="1:7" s="148" customFormat="1" hidden="1" outlineLevel="1">
      <c r="A56" s="108"/>
      <c r="B56" s="108"/>
      <c r="C56" s="109"/>
      <c r="D56" s="120"/>
      <c r="E56" s="110" t="str">
        <f xml:space="preserve"> Indexation!E$92</f>
        <v>CPI(H): Inflate from 2017-18 FYA to 2022-23 FYA</v>
      </c>
      <c r="F56" s="194">
        <f xml:space="preserve"> Indexation!F$92</f>
        <v>1.1806332960179113</v>
      </c>
      <c r="G56" s="185" t="str">
        <f xml:space="preserve"> Indexation!G$92</f>
        <v>factor</v>
      </c>
    </row>
    <row r="57" spans="1:7" s="118" customFormat="1" hidden="1" outlineLevel="1">
      <c r="A57" s="10"/>
      <c r="B57" s="10"/>
      <c r="C57" s="19"/>
      <c r="D57" s="65"/>
      <c r="E57" s="24"/>
      <c r="F57" s="186"/>
      <c r="G57" s="197"/>
    </row>
    <row r="58" spans="1:7" s="118" customFormat="1" hidden="1" outlineLevel="1">
      <c r="A58" s="10"/>
      <c r="B58" s="10" t="s">
        <v>894</v>
      </c>
      <c r="C58" s="19"/>
      <c r="D58" s="65"/>
      <c r="E58" s="24"/>
      <c r="F58" s="186"/>
      <c r="G58" s="197"/>
    </row>
    <row r="59" spans="1:7" s="118" customFormat="1" hidden="1" outlineLevel="2">
      <c r="A59" s="10"/>
      <c r="B59" s="10"/>
      <c r="C59" s="19"/>
      <c r="D59" s="65"/>
      <c r="E59" s="24"/>
      <c r="F59" s="188"/>
      <c r="G59" s="197"/>
    </row>
    <row r="60" spans="1:7" s="118" customFormat="1" hidden="1" outlineLevel="2">
      <c r="A60" s="10"/>
      <c r="B60" s="10" t="s">
        <v>857</v>
      </c>
      <c r="C60" s="19"/>
      <c r="D60" s="65"/>
      <c r="E60" s="24"/>
      <c r="F60" s="188"/>
      <c r="G60" s="197"/>
    </row>
    <row r="61" spans="1:7" s="118" customFormat="1" hidden="1" outlineLevel="3">
      <c r="A61" s="10"/>
      <c r="B61" s="10"/>
      <c r="C61" s="19"/>
      <c r="D61" s="65"/>
      <c r="E61" s="24"/>
      <c r="F61" s="188"/>
      <c r="G61" s="197"/>
    </row>
    <row r="62" spans="1:7" s="118" customFormat="1" hidden="1" outlineLevel="3">
      <c r="A62" s="10"/>
      <c r="B62" s="10"/>
      <c r="C62" s="19"/>
      <c r="D62" s="65"/>
      <c r="E62" s="24" t="s">
        <v>1111</v>
      </c>
      <c r="F62" s="188">
        <f ca="1" xml:space="preserve"> IF(F14 = "n/a", 0, F14 * $F$56)</f>
        <v>0</v>
      </c>
      <c r="G62" s="197" t="s">
        <v>172</v>
      </c>
    </row>
    <row r="63" spans="1:7" s="118" customFormat="1" hidden="1" outlineLevel="3">
      <c r="A63" s="10"/>
      <c r="B63" s="10"/>
      <c r="C63" s="19"/>
      <c r="D63" s="65"/>
      <c r="E63" s="24" t="s">
        <v>1112</v>
      </c>
      <c r="F63" s="188">
        <f t="shared" ref="F63:F67" ca="1" si="0" xml:space="preserve"> IF(F15 = "n/a", 0, F15 * $F$56)</f>
        <v>0</v>
      </c>
      <c r="G63" s="197" t="s">
        <v>172</v>
      </c>
    </row>
    <row r="64" spans="1:7" s="118" customFormat="1" hidden="1" outlineLevel="3">
      <c r="A64" s="10"/>
      <c r="B64" s="10"/>
      <c r="C64" s="19"/>
      <c r="D64" s="65"/>
      <c r="E64" s="24" t="s">
        <v>1113</v>
      </c>
      <c r="F64" s="188">
        <f t="shared" ca="1" si="0"/>
        <v>0</v>
      </c>
      <c r="G64" s="197" t="s">
        <v>172</v>
      </c>
    </row>
    <row r="65" spans="1:7" hidden="1" outlineLevel="3">
      <c r="E65" s="24" t="s">
        <v>1114</v>
      </c>
      <c r="F65" s="188">
        <f t="shared" si="0"/>
        <v>0</v>
      </c>
      <c r="G65" s="197" t="s">
        <v>172</v>
      </c>
    </row>
    <row r="66" spans="1:7" hidden="1" outlineLevel="3">
      <c r="A66" s="115"/>
      <c r="E66" s="24" t="s">
        <v>1115</v>
      </c>
      <c r="F66" s="188">
        <f t="shared" ca="1" si="0"/>
        <v>0</v>
      </c>
      <c r="G66" s="197" t="s">
        <v>172</v>
      </c>
    </row>
    <row r="67" spans="1:7" hidden="1" outlineLevel="3">
      <c r="A67" s="115"/>
      <c r="E67" s="24" t="s">
        <v>1116</v>
      </c>
      <c r="F67" s="188">
        <f t="shared" ca="1" si="0"/>
        <v>0</v>
      </c>
      <c r="G67" s="197" t="s">
        <v>172</v>
      </c>
    </row>
    <row r="68" spans="1:7" s="101" customFormat="1" hidden="1" outlineLevel="3">
      <c r="A68" s="98"/>
      <c r="B68" s="98"/>
      <c r="C68" s="99"/>
      <c r="D68" s="100"/>
      <c r="E68" s="101" t="s">
        <v>1117</v>
      </c>
      <c r="F68" s="195">
        <f ca="1" xml:space="preserve"> SUM(F62:F67)</f>
        <v>0</v>
      </c>
      <c r="G68" s="199" t="s">
        <v>172</v>
      </c>
    </row>
    <row r="69" spans="1:7" hidden="1" outlineLevel="3">
      <c r="F69" s="186"/>
      <c r="G69" s="197"/>
    </row>
    <row r="70" spans="1:7" hidden="1" outlineLevel="3">
      <c r="A70" s="115"/>
      <c r="E70" s="24" t="s">
        <v>1118</v>
      </c>
      <c r="F70" s="188">
        <f t="shared" ref="F70:F75" ca="1" si="1" xml:space="preserve"> IF(F21 = "n/a", 0, F21 * $F$56)</f>
        <v>0</v>
      </c>
      <c r="G70" s="197" t="s">
        <v>172</v>
      </c>
    </row>
    <row r="71" spans="1:7" hidden="1" outlineLevel="3">
      <c r="A71" s="115"/>
      <c r="E71" s="24" t="s">
        <v>1119</v>
      </c>
      <c r="F71" s="188">
        <f t="shared" ca="1" si="1"/>
        <v>25.847242928011326</v>
      </c>
      <c r="G71" s="197" t="s">
        <v>172</v>
      </c>
    </row>
    <row r="72" spans="1:7" hidden="1" outlineLevel="3">
      <c r="A72" s="115"/>
      <c r="E72" s="24" t="s">
        <v>1120</v>
      </c>
      <c r="F72" s="188">
        <f t="shared" ca="1" si="1"/>
        <v>-8.655029010160094</v>
      </c>
      <c r="G72" s="197" t="s">
        <v>172</v>
      </c>
    </row>
    <row r="73" spans="1:7" hidden="1" outlineLevel="3">
      <c r="A73" s="115"/>
      <c r="E73" s="24" t="s">
        <v>1121</v>
      </c>
      <c r="F73" s="188">
        <f t="shared" si="1"/>
        <v>0</v>
      </c>
      <c r="G73" s="197" t="s">
        <v>172</v>
      </c>
    </row>
    <row r="74" spans="1:7" hidden="1" outlineLevel="3">
      <c r="A74" s="115"/>
      <c r="E74" s="24" t="s">
        <v>1122</v>
      </c>
      <c r="F74" s="188">
        <f t="shared" ca="1" si="1"/>
        <v>0</v>
      </c>
      <c r="G74" s="197" t="s">
        <v>172</v>
      </c>
    </row>
    <row r="75" spans="1:7" hidden="1" outlineLevel="3">
      <c r="A75" s="115"/>
      <c r="E75" s="24" t="s">
        <v>1123</v>
      </c>
      <c r="F75" s="188">
        <f t="shared" ca="1" si="1"/>
        <v>0</v>
      </c>
      <c r="G75" s="197" t="s">
        <v>172</v>
      </c>
    </row>
    <row r="76" spans="1:7" s="101" customFormat="1" hidden="1" outlineLevel="3">
      <c r="A76" s="98"/>
      <c r="B76" s="98"/>
      <c r="C76" s="99"/>
      <c r="D76" s="100"/>
      <c r="E76" s="101" t="s">
        <v>1124</v>
      </c>
      <c r="F76" s="195">
        <f ca="1" xml:space="preserve"> SUM(F70:F75)</f>
        <v>17.192213917851234</v>
      </c>
      <c r="G76" s="199" t="s">
        <v>172</v>
      </c>
    </row>
    <row r="77" spans="1:7" hidden="1" outlineLevel="3">
      <c r="A77" s="115"/>
      <c r="F77" s="188"/>
      <c r="G77" s="197"/>
    </row>
    <row r="78" spans="1:7" hidden="1" outlineLevel="3">
      <c r="A78" s="115"/>
      <c r="E78" s="24" t="s">
        <v>1125</v>
      </c>
      <c r="F78" s="188">
        <f t="shared" ref="F78:F83" ca="1" si="2" xml:space="preserve"> IF(F28 = "n/a", 0, F28 * $F$56)</f>
        <v>0</v>
      </c>
      <c r="G78" s="197" t="s">
        <v>172</v>
      </c>
    </row>
    <row r="79" spans="1:7" hidden="1" outlineLevel="3">
      <c r="A79" s="115"/>
      <c r="E79" s="24" t="s">
        <v>1126</v>
      </c>
      <c r="F79" s="188">
        <f t="shared" ca="1" si="2"/>
        <v>-0.77246054028309263</v>
      </c>
      <c r="G79" s="197" t="s">
        <v>172</v>
      </c>
    </row>
    <row r="80" spans="1:7" hidden="1" outlineLevel="3">
      <c r="E80" s="24" t="s">
        <v>1127</v>
      </c>
      <c r="F80" s="188">
        <f t="shared" ca="1" si="2"/>
        <v>0.2894551730690727</v>
      </c>
      <c r="G80" s="197" t="s">
        <v>172</v>
      </c>
    </row>
    <row r="81" spans="1:7" hidden="1" outlineLevel="3">
      <c r="A81" s="115"/>
      <c r="E81" s="24" t="s">
        <v>1128</v>
      </c>
      <c r="F81" s="188">
        <f t="shared" si="2"/>
        <v>0</v>
      </c>
      <c r="G81" s="197" t="s">
        <v>172</v>
      </c>
    </row>
    <row r="82" spans="1:7" hidden="1" outlineLevel="3">
      <c r="A82" s="115"/>
      <c r="E82" s="24" t="s">
        <v>1129</v>
      </c>
      <c r="F82" s="188">
        <f t="shared" ca="1" si="2"/>
        <v>0</v>
      </c>
      <c r="G82" s="197" t="s">
        <v>172</v>
      </c>
    </row>
    <row r="83" spans="1:7" hidden="1" outlineLevel="3">
      <c r="A83" s="115"/>
      <c r="E83" s="24" t="s">
        <v>1130</v>
      </c>
      <c r="F83" s="188">
        <f t="shared" ca="1" si="2"/>
        <v>0</v>
      </c>
      <c r="G83" s="197" t="s">
        <v>172</v>
      </c>
    </row>
    <row r="84" spans="1:7" s="101" customFormat="1" hidden="1" outlineLevel="3">
      <c r="A84" s="98"/>
      <c r="B84" s="98"/>
      <c r="C84" s="99"/>
      <c r="D84" s="100"/>
      <c r="E84" s="101" t="s">
        <v>1131</v>
      </c>
      <c r="F84" s="195">
        <f ca="1" xml:space="preserve"> SUM(F78:F83)</f>
        <v>-0.48300536721401993</v>
      </c>
      <c r="G84" s="199" t="s">
        <v>172</v>
      </c>
    </row>
    <row r="85" spans="1:7" hidden="1" outlineLevel="3">
      <c r="A85" s="115"/>
      <c r="F85" s="188"/>
      <c r="G85" s="197"/>
    </row>
    <row r="86" spans="1:7" hidden="1" outlineLevel="3">
      <c r="A86" s="115"/>
      <c r="E86" s="24" t="s">
        <v>1132</v>
      </c>
      <c r="F86" s="188">
        <f t="shared" ref="F86:F91" ca="1" si="3" xml:space="preserve"> IF(F35 = "n/a", 0, F35 * $F$56)</f>
        <v>-1.1369853567167105</v>
      </c>
      <c r="G86" s="197" t="s">
        <v>172</v>
      </c>
    </row>
    <row r="87" spans="1:7" hidden="1" outlineLevel="3">
      <c r="A87" s="115"/>
      <c r="E87" s="24" t="s">
        <v>1133</v>
      </c>
      <c r="F87" s="188">
        <f t="shared" ca="1" si="3"/>
        <v>-12.391247957767208</v>
      </c>
      <c r="G87" s="197" t="s">
        <v>172</v>
      </c>
    </row>
    <row r="88" spans="1:7" hidden="1" outlineLevel="3">
      <c r="A88" s="115"/>
      <c r="E88" s="24" t="s">
        <v>1134</v>
      </c>
      <c r="F88" s="188">
        <f t="shared" ca="1" si="3"/>
        <v>-11.920898683546893</v>
      </c>
      <c r="G88" s="197" t="s">
        <v>172</v>
      </c>
    </row>
    <row r="89" spans="1:7" hidden="1" outlineLevel="3">
      <c r="A89" s="115"/>
      <c r="E89" s="24" t="s">
        <v>1135</v>
      </c>
      <c r="F89" s="188">
        <f t="shared" ca="1" si="3"/>
        <v>-1.5070771269322418</v>
      </c>
      <c r="G89" s="197" t="s">
        <v>172</v>
      </c>
    </row>
    <row r="90" spans="1:7" hidden="1" outlineLevel="3">
      <c r="A90" s="115"/>
      <c r="E90" s="24" t="s">
        <v>1136</v>
      </c>
      <c r="F90" s="188">
        <f t="shared" ca="1" si="3"/>
        <v>0</v>
      </c>
      <c r="G90" s="197" t="s">
        <v>172</v>
      </c>
    </row>
    <row r="91" spans="1:7" hidden="1" outlineLevel="3">
      <c r="A91" s="115"/>
      <c r="E91" s="24" t="s">
        <v>1137</v>
      </c>
      <c r="F91" s="188">
        <f t="shared" ca="1" si="3"/>
        <v>0</v>
      </c>
      <c r="G91" s="197" t="s">
        <v>172</v>
      </c>
    </row>
    <row r="92" spans="1:7" s="101" customFormat="1" hidden="1" outlineLevel="3">
      <c r="A92" s="98"/>
      <c r="B92" s="98"/>
      <c r="C92" s="99"/>
      <c r="D92" s="100"/>
      <c r="E92" s="101" t="s">
        <v>1138</v>
      </c>
      <c r="F92" s="195">
        <f ca="1" xml:space="preserve"> SUM(F86:F91)</f>
        <v>-26.956209124963053</v>
      </c>
      <c r="G92" s="199" t="s">
        <v>172</v>
      </c>
    </row>
    <row r="93" spans="1:7" hidden="1" outlineLevel="3">
      <c r="F93" s="186"/>
      <c r="G93" s="197"/>
    </row>
    <row r="94" spans="1:7" hidden="1" outlineLevel="3">
      <c r="A94" s="115"/>
      <c r="E94" s="24" t="s">
        <v>1139</v>
      </c>
      <c r="F94" s="188">
        <f t="shared" ref="F94:F99" ca="1" si="4" xml:space="preserve"> IF(F42 = "n/a", 0, F42 * $F$56)</f>
        <v>0</v>
      </c>
      <c r="G94" s="197" t="s">
        <v>172</v>
      </c>
    </row>
    <row r="95" spans="1:7" hidden="1" outlineLevel="3">
      <c r="A95" s="115"/>
      <c r="E95" s="24" t="s">
        <v>1140</v>
      </c>
      <c r="F95" s="188">
        <f t="shared" ca="1" si="4"/>
        <v>0</v>
      </c>
      <c r="G95" s="197" t="s">
        <v>172</v>
      </c>
    </row>
    <row r="96" spans="1:7" hidden="1" outlineLevel="3">
      <c r="A96" s="115"/>
      <c r="E96" s="24" t="s">
        <v>1141</v>
      </c>
      <c r="F96" s="188">
        <f t="shared" ca="1" si="4"/>
        <v>0</v>
      </c>
      <c r="G96" s="197" t="s">
        <v>172</v>
      </c>
    </row>
    <row r="97" spans="1:7" hidden="1" outlineLevel="3">
      <c r="A97" s="115"/>
      <c r="E97" s="24" t="s">
        <v>1142</v>
      </c>
      <c r="F97" s="188">
        <f t="shared" si="4"/>
        <v>0</v>
      </c>
      <c r="G97" s="197" t="s">
        <v>172</v>
      </c>
    </row>
    <row r="98" spans="1:7" hidden="1" outlineLevel="3">
      <c r="A98" s="115"/>
      <c r="E98" s="24" t="s">
        <v>1143</v>
      </c>
      <c r="F98" s="188">
        <f t="shared" ca="1" si="4"/>
        <v>0</v>
      </c>
      <c r="G98" s="197" t="s">
        <v>172</v>
      </c>
    </row>
    <row r="99" spans="1:7" hidden="1" outlineLevel="3">
      <c r="A99" s="115"/>
      <c r="E99" s="24" t="s">
        <v>1144</v>
      </c>
      <c r="F99" s="188">
        <f t="shared" ca="1" si="4"/>
        <v>0</v>
      </c>
      <c r="G99" s="197" t="s">
        <v>172</v>
      </c>
    </row>
    <row r="100" spans="1:7" s="101" customFormat="1" hidden="1" outlineLevel="3">
      <c r="A100" s="98"/>
      <c r="B100" s="98"/>
      <c r="C100" s="99"/>
      <c r="D100" s="100"/>
      <c r="E100" s="101" t="s">
        <v>1145</v>
      </c>
      <c r="F100" s="195">
        <f ca="1" xml:space="preserve"> SUM(F94:F99)</f>
        <v>0</v>
      </c>
      <c r="G100" s="199" t="s">
        <v>172</v>
      </c>
    </row>
    <row r="101" spans="1:7" hidden="1" outlineLevel="3">
      <c r="A101" s="115"/>
      <c r="F101" s="188"/>
      <c r="G101" s="197"/>
    </row>
    <row r="102" spans="1:7" hidden="1" outlineLevel="3">
      <c r="A102" s="115"/>
      <c r="E102" s="24" t="s">
        <v>1146</v>
      </c>
      <c r="F102" s="188">
        <f t="shared" ref="F102:F107" ca="1" si="5" xml:space="preserve"> IF(F49 = "n/a", 0, F49 * $F$56)</f>
        <v>0</v>
      </c>
      <c r="G102" s="197" t="s">
        <v>172</v>
      </c>
    </row>
    <row r="103" spans="1:7" hidden="1" outlineLevel="3">
      <c r="A103" s="115"/>
      <c r="E103" s="24" t="s">
        <v>1147</v>
      </c>
      <c r="F103" s="188">
        <f t="shared" ca="1" si="5"/>
        <v>0</v>
      </c>
      <c r="G103" s="197" t="s">
        <v>172</v>
      </c>
    </row>
    <row r="104" spans="1:7" hidden="1" outlineLevel="3">
      <c r="E104" s="24" t="s">
        <v>1148</v>
      </c>
      <c r="F104" s="188">
        <f t="shared" ca="1" si="5"/>
        <v>0</v>
      </c>
      <c r="G104" s="197" t="s">
        <v>172</v>
      </c>
    </row>
    <row r="105" spans="1:7" hidden="1" outlineLevel="3">
      <c r="A105" s="115"/>
      <c r="E105" s="24" t="s">
        <v>1149</v>
      </c>
      <c r="F105" s="188">
        <f t="shared" ca="1" si="5"/>
        <v>0</v>
      </c>
      <c r="G105" s="197" t="s">
        <v>172</v>
      </c>
    </row>
    <row r="106" spans="1:7" hidden="1" outlineLevel="3">
      <c r="A106" s="115"/>
      <c r="E106" s="24" t="s">
        <v>1150</v>
      </c>
      <c r="F106" s="188">
        <f t="shared" ca="1" si="5"/>
        <v>0</v>
      </c>
      <c r="G106" s="197" t="s">
        <v>172</v>
      </c>
    </row>
    <row r="107" spans="1:7" hidden="1" outlineLevel="3">
      <c r="A107" s="115"/>
      <c r="E107" s="24" t="s">
        <v>1151</v>
      </c>
      <c r="F107" s="188">
        <f t="shared" ca="1" si="5"/>
        <v>0</v>
      </c>
      <c r="G107" s="197" t="s">
        <v>172</v>
      </c>
    </row>
    <row r="108" spans="1:7" s="101" customFormat="1" hidden="1" outlineLevel="3">
      <c r="A108" s="98"/>
      <c r="B108" s="98"/>
      <c r="C108" s="99"/>
      <c r="D108" s="100"/>
      <c r="E108" s="101" t="s">
        <v>1152</v>
      </c>
      <c r="F108" s="195">
        <f ca="1" xml:space="preserve"> SUM(F102:F107)</f>
        <v>0</v>
      </c>
      <c r="G108" s="199" t="s">
        <v>172</v>
      </c>
    </row>
    <row r="109" spans="1:7" hidden="1" outlineLevel="3">
      <c r="A109" s="115"/>
      <c r="F109" s="188"/>
      <c r="G109" s="197"/>
    </row>
    <row r="110" spans="1:7" hidden="1" outlineLevel="2">
      <c r="A110" s="115"/>
      <c r="F110" s="188"/>
      <c r="G110" s="197"/>
    </row>
    <row r="111" spans="1:7">
      <c r="B111" s="10" t="s">
        <v>92</v>
      </c>
    </row>
  </sheetData>
  <conditionalFormatting sqref="F2">
    <cfRule type="cellIs" dxfId="44" priority="1" stopIfTrue="1" operator="notEqual">
      <formula>0</formula>
    </cfRule>
    <cfRule type="cellIs" dxfId="43" priority="2" stopIfTrue="1" operator="equal">
      <formula>""</formula>
    </cfRule>
  </conditionalFormatting>
  <conditionalFormatting sqref="J3:GO3">
    <cfRule type="cellIs" dxfId="42" priority="5" operator="equal">
      <formula>"PPA ext."</formula>
    </cfRule>
    <cfRule type="cellIs" dxfId="41" priority="6" operator="equal">
      <formula>"Delay"</formula>
    </cfRule>
    <cfRule type="cellIs" dxfId="40" priority="7" operator="equal">
      <formula>"Fin Close"</formula>
    </cfRule>
    <cfRule type="cellIs" dxfId="39" priority="8" stopIfTrue="1" operator="equal">
      <formula>"Construction"</formula>
    </cfRule>
    <cfRule type="cellIs" dxfId="38" priority="9" stopIfTrue="1" operator="equal">
      <formula>"Operations"</formula>
    </cfRule>
  </conditionalFormatting>
  <conditionalFormatting sqref="GP4:LI4">
    <cfRule type="cellIs" dxfId="37" priority="18" stopIfTrue="1" operator="equal">
      <formula>"Budget"</formula>
    </cfRule>
    <cfRule type="cellIs" dxfId="36" priority="19" stopIfTrue="1" operator="equal">
      <formula>"Actuals"</formula>
    </cfRule>
    <cfRule type="cellIs" dxfId="35" priority="20" stopIfTrue="1" operator="equal">
      <formula>"Forecast"</formula>
    </cfRule>
  </conditionalFormatting>
  <conditionalFormatting sqref="GP4:XFD4">
    <cfRule type="cellIs" dxfId="34" priority="10" operator="equal">
      <formula xml:space="preserve"> "FC/Const."</formula>
    </cfRule>
    <cfRule type="cellIs" dxfId="33" priority="11" operator="equal">
      <formula>"Ops/Post-cont."</formula>
    </cfRule>
    <cfRule type="cellIs" dxfId="32" priority="12" operator="equal">
      <formula>"Const/Ops"</formula>
    </cfRule>
    <cfRule type="cellIs" dxfId="31" priority="13" operator="equal">
      <formula>"Fin-close"</formula>
    </cfRule>
    <cfRule type="cellIs" dxfId="30" priority="14" stopIfTrue="1" operator="equal">
      <formula>"Const"</formula>
    </cfRule>
    <cfRule type="cellIs" dxfId="29" priority="15" stopIfTrue="1" operator="equal">
      <formula>"Ops"</formula>
    </cfRule>
    <cfRule type="cellIs" dxfId="28" priority="16" stopIfTrue="1" operator="equal">
      <formula>"Const"</formula>
    </cfRule>
    <cfRule type="cellIs" dxfId="27" priority="17" stopIfTrue="1" operator="equal">
      <formula>"Ops"</formula>
    </cfRule>
  </conditionalFormatting>
  <pageMargins left="0.70866141732283472" right="0.70866141732283472" top="0.74803149606299213" bottom="0.74803149606299213" header="0.31496062992125984" footer="0.31496062992125984"/>
  <pageSetup paperSize="8" scale="59" fitToHeight="0" orientation="landscape" r:id="rId1"/>
  <headerFooter>
    <oddHeader>&amp;L&amp;F&amp;C&amp;A</oddHeader>
    <oddFooter>&amp;LPrinted on &amp;D at &amp;T&amp;CPage &amp;P of &amp;N&amp;ROfwat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EF1B8-5858-4A7E-81FE-7830A8B95D35}">
  <sheetPr>
    <pageSetUpPr fitToPage="1"/>
  </sheetPr>
  <dimension ref="A1:M59"/>
  <sheetViews>
    <sheetView showGridLines="0" zoomScale="80" zoomScaleNormal="80" workbookViewId="0"/>
  </sheetViews>
  <sheetFormatPr defaultColWidth="0" defaultRowHeight="13.15" zeroHeight="1"/>
  <cols>
    <col min="1" max="4" width="3.6640625" style="50" customWidth="1"/>
    <col min="5" max="5" width="70" style="50" customWidth="1"/>
    <col min="6" max="6" width="4.33203125" style="50" customWidth="1"/>
    <col min="7" max="7" width="48.6640625" style="50" bestFit="1" customWidth="1"/>
    <col min="8" max="8" width="3.6640625" style="50" customWidth="1"/>
    <col min="9" max="9" width="55" style="50" bestFit="1" customWidth="1"/>
    <col min="10" max="10" width="3.6640625" style="50" customWidth="1"/>
    <col min="11" max="11" width="35.6640625" style="50" customWidth="1"/>
    <col min="12" max="13" width="9.1640625" style="50" hidden="1" customWidth="1"/>
    <col min="14" max="16384" width="12.5" style="50" hidden="1"/>
  </cols>
  <sheetData>
    <row r="1" spans="1:11" s="67" customFormat="1" ht="30.75">
      <c r="A1" s="1" t="e">
        <f ca="1" xml:space="preserve"> RIGHT(CELL("filename", A1), LEN(CELL("filename", A1)) - SEARCH("]", CELL("filename", A1)))</f>
        <v>#VALUE!</v>
      </c>
    </row>
    <row r="2" spans="1:11"/>
    <row r="3" spans="1:11" s="57" customFormat="1" ht="21">
      <c r="A3" s="41" t="s">
        <v>9</v>
      </c>
      <c r="I3" s="41" t="s">
        <v>10</v>
      </c>
      <c r="K3" s="41" t="s">
        <v>11</v>
      </c>
    </row>
    <row r="4" spans="1:11"/>
    <row r="5" spans="1:11" s="37" customFormat="1" ht="15.75">
      <c r="B5" s="34" t="s">
        <v>12</v>
      </c>
      <c r="D5" s="36"/>
      <c r="E5" s="20"/>
    </row>
    <row r="6" spans="1:11">
      <c r="B6" s="23"/>
      <c r="C6" s="23"/>
      <c r="D6" s="32"/>
      <c r="E6" s="63" t="s">
        <v>13</v>
      </c>
      <c r="G6" s="14" t="s">
        <v>14</v>
      </c>
      <c r="H6" s="22"/>
      <c r="I6" s="14" t="s">
        <v>15</v>
      </c>
      <c r="J6" s="22"/>
      <c r="K6" s="22" t="s">
        <v>16</v>
      </c>
    </row>
    <row r="7" spans="1:11">
      <c r="B7" s="23"/>
      <c r="C7" s="23"/>
      <c r="D7" s="32"/>
      <c r="E7" s="77"/>
      <c r="G7" s="14"/>
      <c r="H7" s="22"/>
      <c r="I7" s="22" t="s">
        <v>17</v>
      </c>
      <c r="J7" s="22"/>
      <c r="K7" s="22"/>
    </row>
    <row r="8" spans="1:11">
      <c r="B8" s="23"/>
      <c r="C8" s="23"/>
      <c r="D8" s="32"/>
      <c r="E8" s="72" t="s">
        <v>18</v>
      </c>
      <c r="G8" s="14" t="s">
        <v>19</v>
      </c>
      <c r="H8" s="22"/>
      <c r="I8" s="22" t="s">
        <v>20</v>
      </c>
      <c r="J8" s="22"/>
      <c r="K8" s="22" t="s">
        <v>16</v>
      </c>
    </row>
    <row r="9" spans="1:11">
      <c r="B9" s="23"/>
      <c r="C9" s="23"/>
      <c r="D9" s="32"/>
      <c r="E9" s="14"/>
      <c r="G9" s="14"/>
      <c r="H9" s="22"/>
      <c r="I9" s="22" t="s">
        <v>21</v>
      </c>
      <c r="J9" s="22"/>
      <c r="K9" s="22"/>
    </row>
    <row r="10" spans="1:11">
      <c r="B10" s="23"/>
      <c r="C10" s="23"/>
      <c r="D10" s="32"/>
      <c r="E10" s="14" t="s">
        <v>22</v>
      </c>
      <c r="F10" s="22"/>
      <c r="G10" s="14" t="s">
        <v>23</v>
      </c>
      <c r="H10" s="22"/>
      <c r="I10" s="22" t="s">
        <v>24</v>
      </c>
      <c r="J10" s="22"/>
      <c r="K10" s="22" t="s">
        <v>16</v>
      </c>
    </row>
    <row r="11" spans="1:11">
      <c r="B11" s="23"/>
      <c r="C11" s="23"/>
      <c r="D11" s="32"/>
      <c r="E11" s="14"/>
      <c r="F11" s="22"/>
      <c r="G11" s="14"/>
      <c r="H11" s="22"/>
      <c r="I11" s="22"/>
      <c r="J11" s="22"/>
      <c r="K11" s="22"/>
    </row>
    <row r="12" spans="1:11">
      <c r="B12" s="23"/>
      <c r="C12" s="23"/>
      <c r="D12" s="32"/>
      <c r="E12" s="14" t="s">
        <v>25</v>
      </c>
      <c r="F12" s="22"/>
      <c r="G12" s="14"/>
      <c r="H12" s="22"/>
      <c r="I12" s="22"/>
      <c r="J12" s="22"/>
      <c r="K12" s="22"/>
    </row>
    <row r="13" spans="1:11">
      <c r="B13" s="23"/>
      <c r="C13" s="23"/>
      <c r="D13" s="32"/>
      <c r="E13" s="14" t="s">
        <v>26</v>
      </c>
      <c r="F13" s="22"/>
      <c r="G13" s="14"/>
      <c r="H13" s="22"/>
      <c r="I13" s="22"/>
      <c r="J13" s="22"/>
      <c r="K13" s="22"/>
    </row>
    <row r="14" spans="1:11">
      <c r="B14" s="23"/>
      <c r="C14" s="23"/>
      <c r="D14" s="32"/>
      <c r="E14" s="14"/>
      <c r="F14" s="22"/>
      <c r="G14" s="14"/>
      <c r="H14" s="22"/>
      <c r="I14" s="22"/>
      <c r="J14" s="22"/>
      <c r="K14" s="22"/>
    </row>
    <row r="15" spans="1:11">
      <c r="B15" s="23"/>
      <c r="C15" s="23"/>
      <c r="D15" s="32"/>
      <c r="E15" s="56" t="s">
        <v>27</v>
      </c>
      <c r="G15" s="14" t="s">
        <v>28</v>
      </c>
      <c r="I15" s="50" t="s">
        <v>29</v>
      </c>
      <c r="K15" s="50" t="s">
        <v>16</v>
      </c>
    </row>
    <row r="16" spans="1:11">
      <c r="B16" s="23"/>
      <c r="C16" s="23"/>
      <c r="D16" s="32"/>
      <c r="E16" s="14"/>
      <c r="G16" s="14"/>
      <c r="I16" s="50" t="s">
        <v>30</v>
      </c>
    </row>
    <row r="17" spans="2:11" s="37" customFormat="1" ht="15.75">
      <c r="B17" s="34" t="s">
        <v>31</v>
      </c>
      <c r="C17" s="40"/>
      <c r="D17" s="36"/>
      <c r="E17" s="20"/>
      <c r="G17" s="20"/>
    </row>
    <row r="18" spans="2:11">
      <c r="B18" s="23"/>
      <c r="C18" s="23"/>
      <c r="D18" s="32"/>
      <c r="E18" s="74" t="s">
        <v>32</v>
      </c>
      <c r="G18" s="14" t="s">
        <v>33</v>
      </c>
      <c r="I18" s="50" t="s">
        <v>24</v>
      </c>
      <c r="K18" s="50" t="s">
        <v>34</v>
      </c>
    </row>
    <row r="19" spans="2:11">
      <c r="B19" s="23"/>
      <c r="C19" s="23"/>
      <c r="D19" s="32"/>
      <c r="E19" s="14"/>
      <c r="G19" s="14"/>
      <c r="K19" s="50" t="s">
        <v>35</v>
      </c>
    </row>
    <row r="20" spans="2:11">
      <c r="B20" s="23"/>
      <c r="C20" s="23"/>
      <c r="D20" s="32"/>
      <c r="E20" s="43" t="s">
        <v>36</v>
      </c>
      <c r="G20" s="14" t="s">
        <v>37</v>
      </c>
      <c r="I20" s="50" t="s">
        <v>24</v>
      </c>
      <c r="K20" s="50" t="s">
        <v>38</v>
      </c>
    </row>
    <row r="21" spans="2:11">
      <c r="B21" s="23"/>
      <c r="C21" s="23"/>
      <c r="D21" s="32"/>
      <c r="E21" s="14"/>
      <c r="G21" s="14"/>
      <c r="K21" s="50" t="s">
        <v>39</v>
      </c>
    </row>
    <row r="22" spans="2:11">
      <c r="B22" s="23"/>
      <c r="C22" s="23"/>
      <c r="D22" s="32"/>
      <c r="E22" s="79" t="s">
        <v>40</v>
      </c>
      <c r="G22" s="14" t="s">
        <v>41</v>
      </c>
      <c r="I22" s="50" t="s">
        <v>15</v>
      </c>
      <c r="K22" s="50" t="s">
        <v>38</v>
      </c>
    </row>
    <row r="23" spans="2:11">
      <c r="B23" s="23"/>
      <c r="C23" s="23"/>
      <c r="D23" s="32"/>
      <c r="E23" s="14"/>
      <c r="G23" s="14"/>
      <c r="I23" s="50" t="s">
        <v>17</v>
      </c>
      <c r="K23" s="50" t="s">
        <v>39</v>
      </c>
    </row>
    <row r="24" spans="2:11">
      <c r="B24" s="23"/>
      <c r="C24" s="23"/>
      <c r="D24" s="32"/>
      <c r="E24" s="46" t="s">
        <v>42</v>
      </c>
      <c r="G24" s="14" t="s">
        <v>43</v>
      </c>
      <c r="I24" s="50" t="s">
        <v>24</v>
      </c>
      <c r="K24" s="50" t="s">
        <v>44</v>
      </c>
    </row>
    <row r="25" spans="2:11">
      <c r="K25" s="50" t="s">
        <v>45</v>
      </c>
    </row>
    <row r="26" spans="2:11">
      <c r="E26" s="60" t="s">
        <v>46</v>
      </c>
      <c r="G26" s="50" t="s">
        <v>47</v>
      </c>
      <c r="I26" s="50" t="s">
        <v>48</v>
      </c>
      <c r="K26" s="50" t="s">
        <v>49</v>
      </c>
    </row>
    <row r="27" spans="2:11">
      <c r="K27" s="50" t="s">
        <v>50</v>
      </c>
    </row>
    <row r="28" spans="2:11" ht="24.75" customHeight="1">
      <c r="E28" s="62">
        <v>0</v>
      </c>
      <c r="G28" s="50" t="s">
        <v>51</v>
      </c>
      <c r="I28" s="50" t="s">
        <v>48</v>
      </c>
      <c r="K28" s="50" t="s">
        <v>52</v>
      </c>
    </row>
    <row r="29" spans="2:11">
      <c r="K29" s="50" t="s">
        <v>53</v>
      </c>
    </row>
    <row r="30" spans="2:11">
      <c r="E30" s="50" t="s">
        <v>54</v>
      </c>
    </row>
    <row r="31" spans="2:11"/>
    <row r="32" spans="2:11" s="37" customFormat="1" ht="15.75">
      <c r="B32" s="34" t="s">
        <v>55</v>
      </c>
      <c r="C32" s="40"/>
      <c r="D32" s="36"/>
      <c r="E32" s="20"/>
      <c r="F32" s="20"/>
      <c r="G32" s="20"/>
    </row>
    <row r="33" spans="1:11">
      <c r="B33" s="23"/>
      <c r="C33" s="23"/>
      <c r="D33" s="32"/>
      <c r="E33" s="43" t="s">
        <v>56</v>
      </c>
      <c r="F33" s="14"/>
      <c r="G33" s="14" t="s">
        <v>57</v>
      </c>
      <c r="I33" s="50" t="s">
        <v>16</v>
      </c>
      <c r="K33" s="50" t="s">
        <v>38</v>
      </c>
    </row>
    <row r="34" spans="1:11">
      <c r="B34" s="23"/>
      <c r="C34" s="23"/>
      <c r="D34" s="32"/>
      <c r="E34" s="14"/>
      <c r="F34" s="14"/>
      <c r="G34" s="14"/>
      <c r="K34" s="50" t="s">
        <v>39</v>
      </c>
    </row>
    <row r="35" spans="1:11">
      <c r="B35" s="23"/>
      <c r="C35" s="23"/>
      <c r="D35" s="32"/>
      <c r="E35" s="59" t="s">
        <v>58</v>
      </c>
      <c r="F35" s="14"/>
      <c r="G35" s="14" t="s">
        <v>59</v>
      </c>
      <c r="I35" s="50" t="s">
        <v>60</v>
      </c>
      <c r="K35" s="50" t="s">
        <v>61</v>
      </c>
    </row>
    <row r="36" spans="1:11">
      <c r="B36" s="23"/>
      <c r="C36" s="23"/>
      <c r="D36" s="32"/>
      <c r="E36" s="14"/>
      <c r="F36" s="14"/>
      <c r="G36" s="14"/>
      <c r="I36" s="50" t="s">
        <v>62</v>
      </c>
      <c r="K36" s="50" t="s">
        <v>63</v>
      </c>
    </row>
    <row r="37" spans="1:11" s="37" customFormat="1" ht="15.75">
      <c r="B37" s="34" t="s">
        <v>64</v>
      </c>
      <c r="C37" s="40"/>
      <c r="D37" s="36"/>
      <c r="E37" s="20"/>
      <c r="F37" s="20"/>
      <c r="G37" s="20"/>
    </row>
    <row r="38" spans="1:11">
      <c r="B38" s="23"/>
      <c r="C38" s="23"/>
      <c r="D38" s="32"/>
      <c r="E38" s="14"/>
      <c r="F38" s="14"/>
      <c r="G38" s="14"/>
    </row>
    <row r="39" spans="1:11">
      <c r="B39" s="23"/>
      <c r="C39" s="23"/>
      <c r="D39" s="32"/>
      <c r="E39" s="75" t="s">
        <v>65</v>
      </c>
      <c r="F39" s="14"/>
      <c r="G39" s="14" t="s">
        <v>66</v>
      </c>
      <c r="I39" s="50" t="s">
        <v>24</v>
      </c>
      <c r="K39" s="50" t="s">
        <v>67</v>
      </c>
    </row>
    <row r="40" spans="1:11">
      <c r="B40" s="23"/>
      <c r="C40" s="23"/>
      <c r="D40" s="32"/>
      <c r="E40" s="14"/>
      <c r="F40" s="14"/>
      <c r="G40" s="14"/>
      <c r="K40" s="50" t="s">
        <v>68</v>
      </c>
    </row>
    <row r="41" spans="1:11" s="37" customFormat="1" ht="15.75">
      <c r="A41" s="20"/>
      <c r="B41" s="34" t="s">
        <v>69</v>
      </c>
      <c r="C41" s="40"/>
      <c r="D41" s="36"/>
      <c r="E41" s="20"/>
      <c r="F41" s="20"/>
      <c r="G41" s="20"/>
    </row>
    <row r="42" spans="1:11">
      <c r="B42" s="23"/>
      <c r="C42" s="23"/>
      <c r="D42" s="32"/>
      <c r="E42" s="14"/>
      <c r="F42" s="14"/>
      <c r="G42" s="14"/>
    </row>
    <row r="43" spans="1:11">
      <c r="B43" s="23"/>
      <c r="C43" s="23"/>
      <c r="D43" s="32"/>
      <c r="E43" s="76" t="s">
        <v>70</v>
      </c>
      <c r="F43" s="14"/>
      <c r="G43" s="14" t="s">
        <v>71</v>
      </c>
      <c r="K43" s="50" t="s">
        <v>34</v>
      </c>
    </row>
    <row r="44" spans="1:11">
      <c r="B44" s="23"/>
      <c r="C44" s="23"/>
      <c r="D44" s="32"/>
      <c r="E44" s="35"/>
      <c r="F44" s="14"/>
      <c r="G44" s="14"/>
      <c r="K44" s="50" t="s">
        <v>72</v>
      </c>
    </row>
    <row r="45" spans="1:11">
      <c r="B45" s="23"/>
      <c r="C45" s="23"/>
      <c r="D45" s="32"/>
      <c r="E45" s="66" t="s">
        <v>73</v>
      </c>
      <c r="F45" s="14"/>
      <c r="G45" s="14" t="s">
        <v>74</v>
      </c>
      <c r="K45" s="50" t="s">
        <v>38</v>
      </c>
    </row>
    <row r="46" spans="1:11">
      <c r="B46" s="23"/>
      <c r="C46" s="23"/>
      <c r="D46" s="32"/>
      <c r="E46" s="35"/>
      <c r="F46" s="14"/>
      <c r="G46" s="14"/>
      <c r="K46" s="50" t="s">
        <v>75</v>
      </c>
    </row>
    <row r="47" spans="1:11">
      <c r="B47" s="23"/>
      <c r="C47" s="23"/>
      <c r="D47" s="32"/>
      <c r="E47" s="58" t="s">
        <v>76</v>
      </c>
      <c r="F47" s="14"/>
      <c r="G47" s="14" t="s">
        <v>77</v>
      </c>
      <c r="K47" s="50" t="s">
        <v>78</v>
      </c>
    </row>
    <row r="48" spans="1:11">
      <c r="B48" s="23"/>
      <c r="C48" s="23"/>
      <c r="D48" s="32"/>
      <c r="E48" s="35"/>
      <c r="F48" s="14"/>
      <c r="G48" s="14"/>
      <c r="K48" s="50" t="s">
        <v>79</v>
      </c>
    </row>
    <row r="49" spans="1:11">
      <c r="B49" s="23"/>
      <c r="C49" s="23"/>
      <c r="D49" s="32"/>
      <c r="E49" s="78" t="s">
        <v>80</v>
      </c>
      <c r="F49" s="14"/>
      <c r="G49" s="14" t="s">
        <v>81</v>
      </c>
      <c r="K49" s="50" t="s">
        <v>82</v>
      </c>
    </row>
    <row r="50" spans="1:11">
      <c r="B50" s="23"/>
      <c r="C50" s="23"/>
      <c r="D50" s="32"/>
      <c r="E50" s="35"/>
      <c r="F50" s="14"/>
      <c r="G50" s="14"/>
      <c r="K50" s="42" t="s">
        <v>83</v>
      </c>
    </row>
    <row r="51" spans="1:11">
      <c r="B51" s="22"/>
      <c r="C51" s="22"/>
      <c r="D51" s="22"/>
      <c r="E51" s="64" t="s">
        <v>84</v>
      </c>
      <c r="F51" s="22"/>
      <c r="G51" s="22" t="s">
        <v>85</v>
      </c>
      <c r="K51" s="50" t="s">
        <v>86</v>
      </c>
    </row>
    <row r="52" spans="1:11">
      <c r="B52" s="22"/>
      <c r="C52" s="22"/>
      <c r="D52" s="22"/>
      <c r="E52" s="35"/>
      <c r="F52" s="22"/>
      <c r="G52" s="22"/>
      <c r="K52" s="42" t="s">
        <v>87</v>
      </c>
    </row>
    <row r="53" spans="1:11">
      <c r="B53" s="22"/>
      <c r="C53" s="22"/>
      <c r="D53" s="22"/>
      <c r="E53" s="68" t="s">
        <v>88</v>
      </c>
      <c r="F53" s="22"/>
      <c r="G53" s="22" t="s">
        <v>89</v>
      </c>
      <c r="K53" s="50" t="s">
        <v>90</v>
      </c>
    </row>
    <row r="54" spans="1:11">
      <c r="K54" s="42" t="s">
        <v>91</v>
      </c>
    </row>
    <row r="55" spans="1:11">
      <c r="K55" s="42"/>
    </row>
    <row r="56" spans="1:11" s="70" customFormat="1" ht="15.75">
      <c r="A56" s="70" t="s">
        <v>92</v>
      </c>
    </row>
    <row r="57" spans="1:11"/>
    <row r="58" spans="1:11"/>
    <row r="59" spans="1:11"/>
  </sheetData>
  <conditionalFormatting sqref="E28">
    <cfRule type="cellIs" dxfId="98" priority="1" stopIfTrue="1" operator="notEqual">
      <formula>0</formula>
    </cfRule>
    <cfRule type="cellIs" dxfId="97" priority="2" stopIfTrue="1" operator="equal">
      <formula>""</formula>
    </cfRule>
  </conditionalFormatting>
  <pageMargins left="0.70866141732283472" right="0.70866141732283472" top="0.74803149606299213" bottom="0.74803149606299213" header="0.31496062992125984" footer="0.31496062992125984"/>
  <pageSetup paperSize="8" fitToHeight="0" orientation="landscape" r:id="rId1"/>
  <headerFooter>
    <oddHeader>&amp;L&amp;F&amp;C&amp;A</oddHeader>
    <oddFooter>&amp;LPrinted on &amp;D at &amp;T&amp;CPage &amp;P of &amp;N&amp;ROfwat</oddFooter>
  </headerFooter>
  <customProperties>
    <customPr name="MMSheetType" r:id="rId2"/>
  </customPropertie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9E801-9F40-4BEE-8AD1-5399FA71AB47}">
  <sheetPr>
    <tabColor rgb="FF98C561"/>
    <outlinePr summaryBelow="0" summaryRight="0"/>
    <pageSetUpPr fitToPage="1"/>
  </sheetPr>
  <dimension ref="A1:AAE318"/>
  <sheetViews>
    <sheetView showGridLines="0" defaultGridColor="0" colorId="22" zoomScale="80" zoomScaleNormal="80" workbookViewId="0">
      <pane xSplit="9" ySplit="5" topLeftCell="J6" activePane="bottomRight" state="frozen"/>
      <selection pane="bottomRight"/>
      <selection pane="bottomLeft" activeCell="A37" sqref="A37:XFD37"/>
      <selection pane="topRight" activeCell="A37" sqref="A37:XFD37"/>
    </sheetView>
  </sheetViews>
  <sheetFormatPr defaultColWidth="0" defaultRowHeight="13.15" zeroHeight="1" outlineLevelRow="1"/>
  <cols>
    <col min="1" max="1" width="10.83203125" style="10" customWidth="1"/>
    <col min="2" max="2" width="46.5" style="10" customWidth="1"/>
    <col min="3" max="3" width="1.5" style="19" customWidth="1"/>
    <col min="4" max="4" width="1.5" style="65" customWidth="1"/>
    <col min="5" max="5" width="164.5" style="24" bestFit="1" customWidth="1"/>
    <col min="6" max="6" width="13.6640625" style="24" customWidth="1"/>
    <col min="7" max="7" width="13.1640625" style="24" bestFit="1" customWidth="1"/>
    <col min="8" max="8" width="7" style="24" bestFit="1" customWidth="1"/>
    <col min="9" max="9" width="3.5" style="24" customWidth="1"/>
    <col min="10" max="17" width="11.83203125" style="24" bestFit="1" customWidth="1"/>
    <col min="18" max="22" width="11.83203125" style="24" customWidth="1"/>
    <col min="23" max="23" width="11.83203125" style="24" bestFit="1" customWidth="1"/>
    <col min="24" max="708" width="15.1640625" style="24" hidden="1" customWidth="1"/>
    <col min="709" max="16384" width="15.1640625" style="24" hidden="1"/>
  </cols>
  <sheetData>
    <row r="1" spans="1:707" s="1" customFormat="1" ht="30.75">
      <c r="A1" s="1" t="e">
        <f ca="1">RIGHT(CELL("filename", A1), LEN(CELL("filename", A1)) - SEARCH("]", CELL("filename", A1)))</f>
        <v>#VALUE!</v>
      </c>
    </row>
    <row r="2" spans="1:707" s="30" customFormat="1">
      <c r="A2" s="18"/>
      <c r="B2" s="18"/>
      <c r="C2" s="27"/>
      <c r="D2" s="25"/>
      <c r="E2" s="33" t="s">
        <v>697</v>
      </c>
      <c r="F2" s="29">
        <f ca="1">Checks!$F$19</f>
        <v>0</v>
      </c>
      <c r="G2" s="28" t="s">
        <v>698</v>
      </c>
      <c r="H2" s="9"/>
      <c r="I2" s="9"/>
      <c r="J2" s="5">
        <f>Time!J$12</f>
        <v>42825</v>
      </c>
      <c r="K2" s="5">
        <f>Time!K$12</f>
        <v>43190</v>
      </c>
      <c r="L2" s="5">
        <f>Time!L$12</f>
        <v>43555</v>
      </c>
      <c r="M2" s="5">
        <f>Time!M$12</f>
        <v>43921</v>
      </c>
      <c r="N2" s="5">
        <f>Time!N$12</f>
        <v>44286</v>
      </c>
      <c r="O2" s="5">
        <f>Time!O$12</f>
        <v>44651</v>
      </c>
      <c r="P2" s="5">
        <f>Time!P$12</f>
        <v>45016</v>
      </c>
      <c r="Q2" s="5">
        <f>Time!Q$12</f>
        <v>45382</v>
      </c>
      <c r="R2" s="5">
        <f>Time!R$12</f>
        <v>45747</v>
      </c>
      <c r="S2" s="5">
        <f>Time!S$12</f>
        <v>46112</v>
      </c>
      <c r="T2" s="5">
        <f>Time!T$12</f>
        <v>46477</v>
      </c>
      <c r="U2" s="5">
        <f>Time!U$12</f>
        <v>46843</v>
      </c>
      <c r="V2" s="5">
        <f>Time!V$12</f>
        <v>47208</v>
      </c>
      <c r="W2" s="5">
        <f>Time!W$12</f>
        <v>47573</v>
      </c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</row>
    <row r="3" spans="1:707" s="30" customFormat="1">
      <c r="A3" s="18"/>
      <c r="B3" s="18"/>
      <c r="C3" s="27"/>
      <c r="D3" s="25"/>
      <c r="E3" s="4" t="s">
        <v>699</v>
      </c>
      <c r="F3" s="9"/>
      <c r="G3" s="9"/>
      <c r="H3" s="9"/>
      <c r="I3" s="9"/>
      <c r="J3" s="2" t="str">
        <f>Time!J$40</f>
        <v/>
      </c>
      <c r="K3" s="2" t="str">
        <f>Time!K$40</f>
        <v/>
      </c>
      <c r="L3" s="2" t="str">
        <f>Time!L$40</f>
        <v/>
      </c>
      <c r="M3" s="2" t="str">
        <f>Time!M$40</f>
        <v/>
      </c>
      <c r="N3" s="2" t="str">
        <f>Time!N$40</f>
        <v/>
      </c>
      <c r="O3" s="2" t="str">
        <f>Time!O$40</f>
        <v/>
      </c>
      <c r="P3" s="2" t="str">
        <f>Time!P$40</f>
        <v/>
      </c>
      <c r="Q3" s="2" t="str">
        <f>Time!Q$40</f>
        <v/>
      </c>
      <c r="R3" s="2" t="str">
        <f>Time!R$40</f>
        <v/>
      </c>
      <c r="S3" s="2" t="str">
        <f>Time!S$40</f>
        <v>PR24</v>
      </c>
      <c r="T3" s="2" t="str">
        <f>Time!T$40</f>
        <v>PR24</v>
      </c>
      <c r="U3" s="2" t="str">
        <f>Time!U$40</f>
        <v>PR24</v>
      </c>
      <c r="V3" s="2" t="str">
        <f>Time!V$40</f>
        <v>PR24</v>
      </c>
      <c r="W3" s="2" t="str">
        <f>Time!W$40</f>
        <v>PR24</v>
      </c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  <c r="IW3" s="3"/>
      <c r="IX3" s="3"/>
      <c r="IY3" s="3"/>
      <c r="IZ3" s="3"/>
      <c r="JA3" s="3"/>
      <c r="JB3" s="3"/>
      <c r="JC3" s="3"/>
      <c r="JD3" s="3"/>
      <c r="JE3" s="3"/>
      <c r="JF3" s="3"/>
      <c r="JG3" s="3"/>
      <c r="JH3" s="3"/>
      <c r="JI3" s="3"/>
      <c r="JJ3" s="3"/>
      <c r="JK3" s="3"/>
      <c r="JL3" s="3"/>
      <c r="JM3" s="3"/>
      <c r="JN3" s="3"/>
      <c r="JO3" s="3"/>
      <c r="JP3" s="3"/>
      <c r="JQ3" s="3"/>
      <c r="JR3" s="3"/>
      <c r="JS3" s="3"/>
      <c r="JT3" s="3"/>
      <c r="JU3" s="3"/>
      <c r="JV3" s="3"/>
      <c r="JW3" s="3"/>
      <c r="JX3" s="3"/>
      <c r="JY3" s="3"/>
      <c r="JZ3" s="3"/>
      <c r="KA3" s="3"/>
      <c r="KB3" s="3"/>
      <c r="KC3" s="3"/>
      <c r="KD3" s="3"/>
      <c r="KE3" s="3"/>
      <c r="KF3" s="3"/>
      <c r="KG3" s="3"/>
      <c r="KH3" s="3"/>
      <c r="KI3" s="3"/>
      <c r="KJ3" s="3"/>
      <c r="KK3" s="3"/>
      <c r="KL3" s="3"/>
      <c r="KM3" s="3"/>
      <c r="KN3" s="3"/>
      <c r="KO3" s="3"/>
      <c r="KP3" s="3"/>
      <c r="KQ3" s="3"/>
      <c r="KR3" s="3"/>
      <c r="KS3" s="3"/>
      <c r="KT3" s="3"/>
      <c r="KU3" s="3"/>
      <c r="KV3" s="3"/>
      <c r="KW3" s="3"/>
      <c r="KX3" s="3"/>
      <c r="KY3" s="3"/>
      <c r="KZ3" s="3"/>
      <c r="LA3" s="3"/>
      <c r="LB3" s="3"/>
      <c r="LC3" s="3"/>
      <c r="LD3" s="3"/>
      <c r="LE3" s="3"/>
      <c r="LF3" s="3"/>
      <c r="LG3" s="3"/>
      <c r="LH3" s="3"/>
      <c r="LI3" s="3"/>
      <c r="LJ3" s="3"/>
      <c r="LK3" s="3"/>
      <c r="LL3" s="3"/>
      <c r="LM3" s="3"/>
      <c r="LN3" s="3"/>
      <c r="LO3" s="3"/>
      <c r="LP3" s="3"/>
      <c r="LQ3" s="3"/>
      <c r="LR3" s="3"/>
      <c r="LS3" s="3"/>
      <c r="LT3" s="3"/>
      <c r="LU3" s="3"/>
      <c r="LV3" s="3"/>
      <c r="LW3" s="3"/>
      <c r="LX3" s="3"/>
      <c r="LY3" s="3"/>
      <c r="LZ3" s="3"/>
      <c r="MA3" s="3"/>
      <c r="MB3" s="3"/>
      <c r="MC3" s="3"/>
      <c r="MD3" s="3"/>
      <c r="ME3" s="3"/>
      <c r="MF3" s="3"/>
      <c r="MG3" s="3"/>
      <c r="MH3" s="3"/>
      <c r="MI3" s="3"/>
      <c r="MJ3" s="3"/>
      <c r="MK3" s="3"/>
      <c r="ML3" s="3"/>
      <c r="MM3" s="3"/>
      <c r="MN3" s="3"/>
      <c r="MO3" s="3"/>
      <c r="MP3" s="3"/>
      <c r="MQ3" s="3"/>
      <c r="MR3" s="3"/>
      <c r="MS3" s="3"/>
      <c r="MT3" s="3"/>
      <c r="MU3" s="3"/>
      <c r="MV3" s="3"/>
      <c r="MW3" s="3"/>
      <c r="MX3" s="3"/>
      <c r="MY3" s="3"/>
      <c r="MZ3" s="3"/>
      <c r="NA3" s="3"/>
      <c r="NB3" s="3"/>
      <c r="NC3" s="3"/>
      <c r="ND3" s="3"/>
      <c r="NE3" s="3"/>
      <c r="NF3" s="3"/>
      <c r="NG3" s="3"/>
      <c r="NH3" s="3"/>
      <c r="NI3" s="3"/>
      <c r="NJ3" s="3"/>
      <c r="NK3" s="3"/>
      <c r="NL3" s="3"/>
      <c r="NM3" s="3"/>
      <c r="NN3" s="3"/>
      <c r="NO3" s="3"/>
      <c r="NP3" s="3"/>
      <c r="NQ3" s="3"/>
      <c r="NR3" s="3"/>
      <c r="NS3" s="3"/>
      <c r="NT3" s="3"/>
      <c r="NU3" s="3"/>
      <c r="NV3" s="3"/>
      <c r="NW3" s="3"/>
      <c r="NX3" s="3"/>
      <c r="NY3" s="3"/>
      <c r="NZ3" s="3"/>
      <c r="OA3" s="3"/>
      <c r="OB3" s="3"/>
      <c r="OC3" s="3"/>
      <c r="OD3" s="3"/>
      <c r="OE3" s="3"/>
      <c r="OF3" s="3"/>
      <c r="OG3" s="3"/>
      <c r="OH3" s="3"/>
      <c r="OI3" s="3"/>
      <c r="OJ3" s="3"/>
      <c r="OK3" s="3"/>
      <c r="OL3" s="3"/>
      <c r="OM3" s="3"/>
      <c r="ON3" s="3"/>
      <c r="OO3" s="3"/>
      <c r="OP3" s="3"/>
      <c r="OQ3" s="3"/>
      <c r="OR3" s="3"/>
      <c r="OS3" s="3"/>
      <c r="OT3" s="3"/>
      <c r="OU3" s="3"/>
      <c r="OV3" s="3"/>
      <c r="OW3" s="3"/>
      <c r="OX3" s="3"/>
      <c r="OY3" s="3"/>
      <c r="OZ3" s="3"/>
      <c r="PA3" s="3"/>
      <c r="PB3" s="3"/>
      <c r="PC3" s="3"/>
      <c r="PD3" s="3"/>
      <c r="PE3" s="3"/>
      <c r="PF3" s="3"/>
      <c r="PG3" s="3"/>
      <c r="PH3" s="3"/>
      <c r="PI3" s="3"/>
      <c r="PJ3" s="3"/>
      <c r="PK3" s="3"/>
      <c r="PL3" s="3"/>
      <c r="PM3" s="3"/>
      <c r="PN3" s="3"/>
      <c r="PO3" s="3"/>
      <c r="PP3" s="3"/>
      <c r="PQ3" s="3"/>
      <c r="PR3" s="3"/>
      <c r="PS3" s="3"/>
      <c r="PT3" s="3"/>
      <c r="PU3" s="3"/>
      <c r="PV3" s="3"/>
      <c r="PW3" s="3"/>
      <c r="PX3" s="3"/>
      <c r="PY3" s="3"/>
      <c r="PZ3" s="3"/>
      <c r="QA3" s="3"/>
      <c r="QB3" s="3"/>
      <c r="QC3" s="3"/>
      <c r="QD3" s="3"/>
      <c r="QE3" s="3"/>
      <c r="QF3" s="3"/>
      <c r="QG3" s="3"/>
      <c r="QH3" s="3"/>
      <c r="QI3" s="3"/>
      <c r="QJ3" s="3"/>
      <c r="QK3" s="3"/>
      <c r="QL3" s="3"/>
      <c r="QM3" s="3"/>
      <c r="QN3" s="3"/>
      <c r="QO3" s="3"/>
      <c r="QP3" s="3"/>
      <c r="QQ3" s="3"/>
      <c r="QR3" s="3"/>
      <c r="QS3" s="3"/>
      <c r="QT3" s="3"/>
      <c r="QU3" s="3"/>
      <c r="QV3" s="3"/>
      <c r="QW3" s="3"/>
      <c r="QX3" s="3"/>
      <c r="QY3" s="3"/>
      <c r="QZ3" s="3"/>
      <c r="RA3" s="3"/>
      <c r="RB3" s="3"/>
      <c r="RC3" s="3"/>
      <c r="RD3" s="3"/>
      <c r="RE3" s="3"/>
      <c r="RF3" s="3"/>
      <c r="RG3" s="3"/>
      <c r="RH3" s="3"/>
      <c r="RI3" s="3"/>
      <c r="RJ3" s="3"/>
      <c r="RK3" s="3"/>
      <c r="RL3" s="3"/>
      <c r="RM3" s="3"/>
      <c r="RN3" s="3"/>
      <c r="RO3" s="3"/>
      <c r="RP3" s="3"/>
      <c r="RQ3" s="3"/>
      <c r="RR3" s="3"/>
      <c r="RS3" s="3"/>
      <c r="RT3" s="3"/>
      <c r="RU3" s="3"/>
      <c r="RV3" s="3"/>
      <c r="RW3" s="3"/>
      <c r="RX3" s="3"/>
      <c r="RY3" s="3"/>
      <c r="RZ3" s="3"/>
      <c r="SA3" s="3"/>
      <c r="SB3" s="3"/>
      <c r="SC3" s="3"/>
      <c r="SD3" s="3"/>
      <c r="SE3" s="3"/>
      <c r="SF3" s="3"/>
      <c r="SG3" s="3"/>
      <c r="SH3" s="3"/>
      <c r="SI3" s="3"/>
      <c r="SJ3" s="3"/>
      <c r="SK3" s="3"/>
      <c r="SL3" s="3"/>
      <c r="SM3" s="3"/>
      <c r="SN3" s="3"/>
      <c r="SO3" s="3"/>
      <c r="SP3" s="3"/>
      <c r="SQ3" s="3"/>
      <c r="SR3" s="3"/>
      <c r="SS3" s="3"/>
      <c r="ST3" s="3"/>
      <c r="SU3" s="3"/>
      <c r="SV3" s="3"/>
      <c r="SW3" s="3"/>
      <c r="SX3" s="3"/>
      <c r="SY3" s="3"/>
      <c r="SZ3" s="3"/>
      <c r="TA3" s="3"/>
      <c r="TB3" s="3"/>
      <c r="TC3" s="3"/>
      <c r="TD3" s="3"/>
      <c r="TE3" s="3"/>
      <c r="TF3" s="3"/>
      <c r="TG3" s="3"/>
      <c r="TH3" s="3"/>
      <c r="TI3" s="3"/>
      <c r="TJ3" s="3"/>
      <c r="TK3" s="3"/>
      <c r="TL3" s="3"/>
      <c r="TM3" s="3"/>
      <c r="TN3" s="3"/>
      <c r="TO3" s="3"/>
      <c r="TP3" s="3"/>
      <c r="TQ3" s="3"/>
      <c r="TR3" s="3"/>
      <c r="TS3" s="3"/>
      <c r="TT3" s="3"/>
      <c r="TU3" s="3"/>
      <c r="TV3" s="3"/>
      <c r="TW3" s="3"/>
      <c r="TX3" s="3"/>
      <c r="TY3" s="3"/>
      <c r="TZ3" s="3"/>
      <c r="UA3" s="3"/>
      <c r="UB3" s="3"/>
      <c r="UC3" s="3"/>
      <c r="UD3" s="3"/>
      <c r="UE3" s="3"/>
      <c r="UF3" s="3"/>
      <c r="UG3" s="3"/>
      <c r="UH3" s="3"/>
      <c r="UI3" s="3"/>
      <c r="UJ3" s="3"/>
      <c r="UK3" s="3"/>
      <c r="UL3" s="3"/>
      <c r="UM3" s="3"/>
      <c r="UN3" s="3"/>
      <c r="UO3" s="3"/>
      <c r="UP3" s="3"/>
      <c r="UQ3" s="3"/>
      <c r="UR3" s="3"/>
      <c r="US3" s="3"/>
      <c r="UT3" s="3"/>
      <c r="UU3" s="3"/>
      <c r="UV3" s="3"/>
      <c r="UW3" s="3"/>
      <c r="UX3" s="3"/>
      <c r="UY3" s="3"/>
      <c r="UZ3" s="3"/>
      <c r="VA3" s="3"/>
      <c r="VB3" s="3"/>
      <c r="VC3" s="3"/>
      <c r="VD3" s="3"/>
      <c r="VE3" s="3"/>
      <c r="VF3" s="3"/>
      <c r="VG3" s="3"/>
      <c r="VH3" s="3"/>
      <c r="VI3" s="3"/>
      <c r="VJ3" s="3"/>
      <c r="VK3" s="3"/>
      <c r="VL3" s="3"/>
      <c r="VM3" s="3"/>
      <c r="VN3" s="3"/>
      <c r="VO3" s="3"/>
      <c r="VP3" s="3"/>
      <c r="VQ3" s="3"/>
      <c r="VR3" s="3"/>
      <c r="VS3" s="3"/>
      <c r="VT3" s="3"/>
      <c r="VU3" s="3"/>
      <c r="VV3" s="3"/>
      <c r="VW3" s="3"/>
      <c r="VX3" s="3"/>
      <c r="VY3" s="3"/>
      <c r="VZ3" s="3"/>
      <c r="WA3" s="3"/>
      <c r="WB3" s="3"/>
      <c r="WC3" s="3"/>
      <c r="WD3" s="3"/>
      <c r="WE3" s="3"/>
      <c r="WF3" s="3"/>
      <c r="WG3" s="3"/>
      <c r="WH3" s="3"/>
      <c r="WI3" s="3"/>
      <c r="WJ3" s="3"/>
      <c r="WK3" s="3"/>
      <c r="WL3" s="3"/>
      <c r="WM3" s="3"/>
      <c r="WN3" s="3"/>
      <c r="WO3" s="3"/>
      <c r="WP3" s="3"/>
      <c r="WQ3" s="3"/>
      <c r="WR3" s="3"/>
      <c r="WS3" s="3"/>
      <c r="WT3" s="3"/>
      <c r="WU3" s="3"/>
      <c r="WV3" s="3"/>
      <c r="WW3" s="3"/>
      <c r="WX3" s="3"/>
      <c r="WY3" s="3"/>
      <c r="WZ3" s="3"/>
      <c r="XA3" s="3"/>
      <c r="XB3" s="3"/>
      <c r="XC3" s="3"/>
      <c r="XD3" s="3"/>
      <c r="XE3" s="3"/>
      <c r="XF3" s="3"/>
      <c r="XG3" s="3"/>
      <c r="XH3" s="3"/>
      <c r="XI3" s="3"/>
      <c r="XJ3" s="3"/>
      <c r="XK3" s="3"/>
      <c r="XL3" s="3"/>
      <c r="XM3" s="3"/>
      <c r="XN3" s="3"/>
      <c r="XO3" s="3"/>
      <c r="XP3" s="3"/>
      <c r="XQ3" s="3"/>
      <c r="XR3" s="3"/>
      <c r="XS3" s="3"/>
      <c r="XT3" s="3"/>
      <c r="XU3" s="3"/>
      <c r="XV3" s="3"/>
      <c r="XW3" s="3"/>
      <c r="XX3" s="3"/>
      <c r="XY3" s="3"/>
      <c r="XZ3" s="3"/>
      <c r="YA3" s="3"/>
      <c r="YB3" s="3"/>
      <c r="YC3" s="3"/>
      <c r="YD3" s="3"/>
      <c r="YE3" s="3"/>
      <c r="YF3" s="3"/>
      <c r="YG3" s="3"/>
      <c r="YH3" s="3"/>
      <c r="YI3" s="3"/>
      <c r="YJ3" s="3"/>
      <c r="YK3" s="3"/>
      <c r="YL3" s="3"/>
      <c r="YM3" s="3"/>
      <c r="YN3" s="3"/>
      <c r="YO3" s="3"/>
      <c r="YP3" s="3"/>
      <c r="YQ3" s="3"/>
      <c r="YR3" s="3"/>
      <c r="YS3" s="3"/>
      <c r="YT3" s="3"/>
      <c r="YU3" s="3"/>
      <c r="YV3" s="3"/>
      <c r="YW3" s="3"/>
      <c r="YX3" s="3"/>
      <c r="YY3" s="3"/>
      <c r="YZ3" s="3"/>
      <c r="ZA3" s="3"/>
      <c r="ZB3" s="3"/>
      <c r="ZC3" s="3"/>
      <c r="ZD3" s="3"/>
      <c r="ZE3" s="3"/>
      <c r="ZF3" s="3"/>
      <c r="ZG3" s="3"/>
      <c r="ZH3" s="3"/>
      <c r="ZI3" s="3"/>
      <c r="ZJ3" s="3"/>
      <c r="ZK3" s="3"/>
      <c r="ZL3" s="3"/>
      <c r="ZM3" s="3"/>
      <c r="ZN3" s="3"/>
      <c r="ZO3" s="3"/>
      <c r="ZP3" s="3"/>
      <c r="ZQ3" s="3"/>
      <c r="ZR3" s="3"/>
      <c r="ZS3" s="3"/>
      <c r="ZT3" s="3"/>
      <c r="ZU3" s="3"/>
      <c r="ZV3" s="3"/>
      <c r="ZW3" s="3"/>
      <c r="ZX3" s="3"/>
      <c r="ZY3" s="3"/>
      <c r="ZZ3" s="3"/>
      <c r="AAA3" s="3"/>
      <c r="AAB3" s="3"/>
      <c r="AAC3" s="3"/>
      <c r="AAD3" s="3"/>
      <c r="AAE3" s="3"/>
    </row>
    <row r="4" spans="1:707" s="30" customFormat="1">
      <c r="A4" s="18"/>
      <c r="B4" s="18"/>
      <c r="C4" s="27"/>
      <c r="D4" s="25"/>
      <c r="E4" s="7" t="s">
        <v>700</v>
      </c>
      <c r="F4" s="13"/>
      <c r="G4" s="13"/>
      <c r="H4" s="9"/>
      <c r="I4" s="9"/>
      <c r="J4" s="7">
        <f xml:space="preserve"> Time!J$45</f>
        <v>2017</v>
      </c>
      <c r="K4" s="7">
        <f xml:space="preserve"> Time!K$45</f>
        <v>2018</v>
      </c>
      <c r="L4" s="7">
        <f xml:space="preserve"> Time!L$45</f>
        <v>2019</v>
      </c>
      <c r="M4" s="7">
        <f xml:space="preserve"> Time!M$45</f>
        <v>2020</v>
      </c>
      <c r="N4" s="7">
        <f xml:space="preserve"> Time!N$45</f>
        <v>2021</v>
      </c>
      <c r="O4" s="7">
        <f xml:space="preserve"> Time!O$45</f>
        <v>2022</v>
      </c>
      <c r="P4" s="7">
        <f xml:space="preserve"> Time!P$45</f>
        <v>2023</v>
      </c>
      <c r="Q4" s="7">
        <f xml:space="preserve"> Time!Q$45</f>
        <v>2024</v>
      </c>
      <c r="R4" s="7">
        <f xml:space="preserve"> Time!R$45</f>
        <v>2025</v>
      </c>
      <c r="S4" s="7">
        <f xml:space="preserve"> Time!S$45</f>
        <v>2026</v>
      </c>
      <c r="T4" s="7">
        <f xml:space="preserve"> Time!T$45</f>
        <v>2027</v>
      </c>
      <c r="U4" s="7">
        <f xml:space="preserve"> Time!U$45</f>
        <v>2028</v>
      </c>
      <c r="V4" s="7">
        <f xml:space="preserve"> Time!V$45</f>
        <v>2029</v>
      </c>
      <c r="W4" s="7">
        <f xml:space="preserve"> Time!W$45</f>
        <v>2030</v>
      </c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6"/>
      <c r="IG4" s="6"/>
      <c r="IH4" s="6"/>
      <c r="II4" s="6"/>
      <c r="IJ4" s="6"/>
      <c r="IK4" s="6"/>
      <c r="IL4" s="6"/>
      <c r="IM4" s="6"/>
      <c r="IN4" s="6"/>
      <c r="IO4" s="6"/>
      <c r="IP4" s="6"/>
      <c r="IQ4" s="6"/>
      <c r="IR4" s="6"/>
      <c r="IS4" s="6"/>
      <c r="IT4" s="6"/>
      <c r="IU4" s="6"/>
      <c r="IV4" s="6"/>
      <c r="IW4" s="6"/>
      <c r="IX4" s="6"/>
      <c r="IY4" s="6"/>
      <c r="IZ4" s="6"/>
      <c r="JA4" s="6"/>
      <c r="JB4" s="6"/>
      <c r="JC4" s="6"/>
      <c r="JD4" s="6"/>
      <c r="JE4" s="6"/>
      <c r="JF4" s="6"/>
      <c r="JG4" s="6"/>
      <c r="JH4" s="6"/>
      <c r="JI4" s="6"/>
      <c r="JJ4" s="6"/>
      <c r="JK4" s="6"/>
      <c r="JL4" s="6"/>
      <c r="JM4" s="6"/>
      <c r="JN4" s="6"/>
      <c r="JO4" s="6"/>
      <c r="JP4" s="6"/>
      <c r="JQ4" s="6"/>
      <c r="JR4" s="6"/>
      <c r="JS4" s="6"/>
      <c r="JT4" s="6"/>
      <c r="JU4" s="6"/>
      <c r="JV4" s="6"/>
      <c r="JW4" s="6"/>
      <c r="JX4" s="6"/>
      <c r="JY4" s="6"/>
      <c r="JZ4" s="6"/>
      <c r="KA4" s="6"/>
      <c r="KB4" s="6"/>
      <c r="KC4" s="6"/>
      <c r="KD4" s="6"/>
      <c r="KE4" s="6"/>
      <c r="KF4" s="6"/>
      <c r="KG4" s="6"/>
      <c r="KH4" s="6"/>
      <c r="KI4" s="6"/>
      <c r="KJ4" s="6"/>
      <c r="KK4" s="6"/>
      <c r="KL4" s="6"/>
      <c r="KM4" s="6"/>
      <c r="KN4" s="6"/>
      <c r="KO4" s="6"/>
      <c r="KP4" s="6"/>
      <c r="KQ4" s="6"/>
      <c r="KR4" s="6"/>
      <c r="KS4" s="6"/>
      <c r="KT4" s="6"/>
      <c r="KU4" s="6"/>
      <c r="KV4" s="6"/>
      <c r="KW4" s="6"/>
      <c r="KX4" s="6"/>
      <c r="KY4" s="6"/>
      <c r="KZ4" s="6"/>
      <c r="LA4" s="6"/>
      <c r="LB4" s="6"/>
      <c r="LC4" s="6"/>
      <c r="LD4" s="6"/>
      <c r="LE4" s="6"/>
      <c r="LF4" s="6"/>
      <c r="LG4" s="6"/>
      <c r="LH4" s="6"/>
      <c r="LI4" s="6"/>
      <c r="LJ4" s="6"/>
      <c r="LK4" s="6"/>
      <c r="LL4" s="6"/>
      <c r="LM4" s="6"/>
      <c r="LN4" s="6"/>
      <c r="LO4" s="6"/>
      <c r="LP4" s="6"/>
      <c r="LQ4" s="6"/>
      <c r="LR4" s="6"/>
      <c r="LS4" s="6"/>
      <c r="LT4" s="6"/>
      <c r="LU4" s="6"/>
      <c r="LV4" s="6"/>
      <c r="LW4" s="6"/>
      <c r="LX4" s="6"/>
      <c r="LY4" s="6"/>
      <c r="LZ4" s="6"/>
      <c r="MA4" s="6"/>
      <c r="MB4" s="6"/>
      <c r="MC4" s="6"/>
      <c r="MD4" s="6"/>
      <c r="ME4" s="6"/>
      <c r="MF4" s="6"/>
      <c r="MG4" s="6"/>
      <c r="MH4" s="6"/>
      <c r="MI4" s="6"/>
      <c r="MJ4" s="6"/>
      <c r="MK4" s="6"/>
      <c r="ML4" s="6"/>
      <c r="MM4" s="6"/>
      <c r="MN4" s="6"/>
      <c r="MO4" s="6"/>
      <c r="MP4" s="6"/>
      <c r="MQ4" s="6"/>
      <c r="MR4" s="6"/>
      <c r="MS4" s="6"/>
      <c r="MT4" s="6"/>
      <c r="MU4" s="6"/>
      <c r="MV4" s="6"/>
      <c r="MW4" s="6"/>
      <c r="MX4" s="6"/>
      <c r="MY4" s="6"/>
      <c r="MZ4" s="6"/>
      <c r="NA4" s="6"/>
      <c r="NB4" s="6"/>
      <c r="NC4" s="6"/>
      <c r="ND4" s="6"/>
      <c r="NE4" s="6"/>
      <c r="NF4" s="6"/>
      <c r="NG4" s="6"/>
      <c r="NH4" s="6"/>
      <c r="NI4" s="6"/>
      <c r="NJ4" s="6"/>
      <c r="NK4" s="6"/>
      <c r="NL4" s="6"/>
      <c r="NM4" s="6"/>
      <c r="NN4" s="6"/>
      <c r="NO4" s="6"/>
      <c r="NP4" s="6"/>
      <c r="NQ4" s="6"/>
      <c r="NR4" s="6"/>
      <c r="NS4" s="6"/>
      <c r="NT4" s="6"/>
      <c r="NU4" s="6"/>
      <c r="NV4" s="6"/>
      <c r="NW4" s="6"/>
      <c r="NX4" s="6"/>
      <c r="NY4" s="6"/>
      <c r="NZ4" s="6"/>
      <c r="OA4" s="6"/>
      <c r="OB4" s="6"/>
      <c r="OC4" s="6"/>
      <c r="OD4" s="6"/>
      <c r="OE4" s="6"/>
      <c r="OF4" s="6"/>
      <c r="OG4" s="6"/>
      <c r="OH4" s="6"/>
      <c r="OI4" s="6"/>
      <c r="OJ4" s="6"/>
      <c r="OK4" s="6"/>
      <c r="OL4" s="6"/>
      <c r="OM4" s="6"/>
      <c r="ON4" s="6"/>
      <c r="OO4" s="6"/>
      <c r="OP4" s="6"/>
      <c r="OQ4" s="6"/>
      <c r="OR4" s="6"/>
      <c r="OS4" s="6"/>
      <c r="OT4" s="6"/>
      <c r="OU4" s="6"/>
      <c r="OV4" s="6"/>
      <c r="OW4" s="6"/>
      <c r="OX4" s="6"/>
      <c r="OY4" s="6"/>
      <c r="OZ4" s="6"/>
      <c r="PA4" s="6"/>
      <c r="PB4" s="6"/>
      <c r="PC4" s="6"/>
      <c r="PD4" s="6"/>
      <c r="PE4" s="6"/>
      <c r="PF4" s="6"/>
      <c r="PG4" s="6"/>
      <c r="PH4" s="6"/>
      <c r="PI4" s="6"/>
      <c r="PJ4" s="6"/>
      <c r="PK4" s="6"/>
      <c r="PL4" s="6"/>
      <c r="PM4" s="6"/>
      <c r="PN4" s="6"/>
      <c r="PO4" s="6"/>
      <c r="PP4" s="6"/>
      <c r="PQ4" s="6"/>
      <c r="PR4" s="6"/>
      <c r="PS4" s="6"/>
      <c r="PT4" s="6"/>
      <c r="PU4" s="6"/>
      <c r="PV4" s="6"/>
      <c r="PW4" s="6"/>
      <c r="PX4" s="6"/>
      <c r="PY4" s="6"/>
      <c r="PZ4" s="6"/>
      <c r="QA4" s="6"/>
      <c r="QB4" s="6"/>
      <c r="QC4" s="6"/>
      <c r="QD4" s="6"/>
      <c r="QE4" s="6"/>
      <c r="QF4" s="6"/>
      <c r="QG4" s="6"/>
      <c r="QH4" s="6"/>
      <c r="QI4" s="6"/>
      <c r="QJ4" s="6"/>
      <c r="QK4" s="6"/>
      <c r="QL4" s="6"/>
      <c r="QM4" s="6"/>
      <c r="QN4" s="6"/>
      <c r="QO4" s="6"/>
      <c r="QP4" s="6"/>
      <c r="QQ4" s="6"/>
      <c r="QR4" s="6"/>
      <c r="QS4" s="6"/>
      <c r="QT4" s="6"/>
      <c r="QU4" s="6"/>
      <c r="QV4" s="6"/>
      <c r="QW4" s="6"/>
      <c r="QX4" s="6"/>
      <c r="QY4" s="6"/>
      <c r="QZ4" s="6"/>
      <c r="RA4" s="6"/>
      <c r="RB4" s="6"/>
      <c r="RC4" s="6"/>
      <c r="RD4" s="6"/>
      <c r="RE4" s="6"/>
      <c r="RF4" s="6"/>
      <c r="RG4" s="6"/>
      <c r="RH4" s="6"/>
      <c r="RI4" s="6"/>
      <c r="RJ4" s="6"/>
      <c r="RK4" s="6"/>
      <c r="RL4" s="6"/>
      <c r="RM4" s="6"/>
      <c r="RN4" s="6"/>
      <c r="RO4" s="6"/>
      <c r="RP4" s="6"/>
      <c r="RQ4" s="6"/>
      <c r="RR4" s="6"/>
      <c r="RS4" s="6"/>
      <c r="RT4" s="6"/>
      <c r="RU4" s="6"/>
      <c r="RV4" s="6"/>
      <c r="RW4" s="6"/>
      <c r="RX4" s="6"/>
      <c r="RY4" s="6"/>
      <c r="RZ4" s="6"/>
      <c r="SA4" s="6"/>
      <c r="SB4" s="6"/>
      <c r="SC4" s="6"/>
      <c r="SD4" s="6"/>
      <c r="SE4" s="6"/>
      <c r="SF4" s="6"/>
      <c r="SG4" s="6"/>
      <c r="SH4" s="6"/>
      <c r="SI4" s="6"/>
      <c r="SJ4" s="6"/>
      <c r="SK4" s="6"/>
      <c r="SL4" s="6"/>
      <c r="SM4" s="6"/>
      <c r="SN4" s="6"/>
      <c r="SO4" s="6"/>
      <c r="SP4" s="6"/>
      <c r="SQ4" s="6"/>
      <c r="SR4" s="6"/>
      <c r="SS4" s="6"/>
      <c r="ST4" s="6"/>
      <c r="SU4" s="6"/>
      <c r="SV4" s="6"/>
      <c r="SW4" s="6"/>
      <c r="SX4" s="6"/>
      <c r="SY4" s="6"/>
      <c r="SZ4" s="6"/>
      <c r="TA4" s="6"/>
      <c r="TB4" s="6"/>
      <c r="TC4" s="6"/>
      <c r="TD4" s="6"/>
      <c r="TE4" s="6"/>
      <c r="TF4" s="6"/>
      <c r="TG4" s="6"/>
      <c r="TH4" s="6"/>
      <c r="TI4" s="6"/>
      <c r="TJ4" s="6"/>
      <c r="TK4" s="6"/>
      <c r="TL4" s="6"/>
      <c r="TM4" s="6"/>
      <c r="TN4" s="6"/>
      <c r="TO4" s="6"/>
      <c r="TP4" s="6"/>
      <c r="TQ4" s="6"/>
      <c r="TR4" s="6"/>
      <c r="TS4" s="6"/>
      <c r="TT4" s="6"/>
      <c r="TU4" s="6"/>
      <c r="TV4" s="6"/>
      <c r="TW4" s="6"/>
      <c r="TX4" s="6"/>
      <c r="TY4" s="6"/>
      <c r="TZ4" s="6"/>
      <c r="UA4" s="6"/>
      <c r="UB4" s="6"/>
      <c r="UC4" s="6"/>
      <c r="UD4" s="6"/>
      <c r="UE4" s="6"/>
      <c r="UF4" s="6"/>
      <c r="UG4" s="6"/>
      <c r="UH4" s="6"/>
      <c r="UI4" s="6"/>
      <c r="UJ4" s="6"/>
      <c r="UK4" s="6"/>
      <c r="UL4" s="6"/>
      <c r="UM4" s="6"/>
      <c r="UN4" s="6"/>
      <c r="UO4" s="6"/>
      <c r="UP4" s="6"/>
      <c r="UQ4" s="6"/>
      <c r="UR4" s="6"/>
      <c r="US4" s="6"/>
      <c r="UT4" s="6"/>
      <c r="UU4" s="6"/>
      <c r="UV4" s="6"/>
      <c r="UW4" s="6"/>
      <c r="UX4" s="6"/>
      <c r="UY4" s="6"/>
      <c r="UZ4" s="6"/>
      <c r="VA4" s="6"/>
      <c r="VB4" s="6"/>
      <c r="VC4" s="6"/>
      <c r="VD4" s="6"/>
      <c r="VE4" s="6"/>
      <c r="VF4" s="6"/>
      <c r="VG4" s="6"/>
      <c r="VH4" s="6"/>
      <c r="VI4" s="6"/>
      <c r="VJ4" s="6"/>
      <c r="VK4" s="6"/>
      <c r="VL4" s="6"/>
      <c r="VM4" s="6"/>
      <c r="VN4" s="6"/>
      <c r="VO4" s="6"/>
      <c r="VP4" s="6"/>
      <c r="VQ4" s="6"/>
      <c r="VR4" s="6"/>
      <c r="VS4" s="6"/>
      <c r="VT4" s="6"/>
      <c r="VU4" s="6"/>
      <c r="VV4" s="6"/>
      <c r="VW4" s="6"/>
      <c r="VX4" s="6"/>
      <c r="VY4" s="6"/>
      <c r="VZ4" s="6"/>
      <c r="WA4" s="6"/>
      <c r="WB4" s="6"/>
      <c r="WC4" s="6"/>
      <c r="WD4" s="6"/>
      <c r="WE4" s="6"/>
      <c r="WF4" s="6"/>
      <c r="WG4" s="6"/>
      <c r="WH4" s="6"/>
      <c r="WI4" s="6"/>
      <c r="WJ4" s="6"/>
      <c r="WK4" s="6"/>
      <c r="WL4" s="6"/>
      <c r="WM4" s="6"/>
      <c r="WN4" s="6"/>
      <c r="WO4" s="6"/>
      <c r="WP4" s="6"/>
      <c r="WQ4" s="6"/>
      <c r="WR4" s="6"/>
      <c r="WS4" s="6"/>
      <c r="WT4" s="6"/>
      <c r="WU4" s="6"/>
      <c r="WV4" s="6"/>
      <c r="WW4" s="6"/>
      <c r="WX4" s="6"/>
      <c r="WY4" s="6"/>
      <c r="WZ4" s="6"/>
      <c r="XA4" s="6"/>
      <c r="XB4" s="6"/>
      <c r="XC4" s="6"/>
      <c r="XD4" s="6"/>
      <c r="XE4" s="6"/>
      <c r="XF4" s="6"/>
      <c r="XG4" s="6"/>
      <c r="XH4" s="6"/>
      <c r="XI4" s="6"/>
      <c r="XJ4" s="6"/>
      <c r="XK4" s="6"/>
      <c r="XL4" s="6"/>
      <c r="XM4" s="6"/>
      <c r="XN4" s="6"/>
      <c r="XO4" s="6"/>
      <c r="XP4" s="6"/>
      <c r="XQ4" s="6"/>
      <c r="XR4" s="6"/>
      <c r="XS4" s="6"/>
      <c r="XT4" s="6"/>
      <c r="XU4" s="6"/>
      <c r="XV4" s="6"/>
      <c r="XW4" s="6"/>
      <c r="XX4" s="6"/>
      <c r="XY4" s="6"/>
      <c r="XZ4" s="6"/>
      <c r="YA4" s="6"/>
      <c r="YB4" s="6"/>
      <c r="YC4" s="6"/>
      <c r="YD4" s="6"/>
      <c r="YE4" s="6"/>
      <c r="YF4" s="6"/>
      <c r="YG4" s="6"/>
      <c r="YH4" s="6"/>
      <c r="YI4" s="6"/>
      <c r="YJ4" s="6"/>
      <c r="YK4" s="6"/>
      <c r="YL4" s="6"/>
      <c r="YM4" s="6"/>
      <c r="YN4" s="6"/>
      <c r="YO4" s="6"/>
      <c r="YP4" s="6"/>
      <c r="YQ4" s="6"/>
      <c r="YR4" s="6"/>
      <c r="YS4" s="6"/>
      <c r="YT4" s="6"/>
      <c r="YU4" s="6"/>
      <c r="YV4" s="6"/>
      <c r="YW4" s="6"/>
      <c r="YX4" s="6"/>
      <c r="YY4" s="6"/>
      <c r="YZ4" s="6"/>
      <c r="ZA4" s="6"/>
      <c r="ZB4" s="6"/>
      <c r="ZC4" s="6"/>
      <c r="ZD4" s="6"/>
      <c r="ZE4" s="6"/>
      <c r="ZF4" s="6"/>
      <c r="ZG4" s="6"/>
      <c r="ZH4" s="6"/>
      <c r="ZI4" s="6"/>
      <c r="ZJ4" s="6"/>
      <c r="ZK4" s="6"/>
      <c r="ZL4" s="6"/>
      <c r="ZM4" s="6"/>
      <c r="ZN4" s="6"/>
      <c r="ZO4" s="6"/>
      <c r="ZP4" s="6"/>
      <c r="ZQ4" s="6"/>
      <c r="ZR4" s="6"/>
      <c r="ZS4" s="6"/>
      <c r="ZT4" s="6"/>
      <c r="ZU4" s="6"/>
      <c r="ZV4" s="6"/>
      <c r="ZW4" s="6"/>
      <c r="ZX4" s="6"/>
      <c r="ZY4" s="6"/>
      <c r="ZZ4" s="6"/>
      <c r="AAA4" s="6"/>
      <c r="AAB4" s="6"/>
      <c r="AAC4" s="6"/>
      <c r="AAD4" s="6"/>
      <c r="AAE4" s="6"/>
    </row>
    <row r="5" spans="1:707" s="30" customFormat="1">
      <c r="A5" s="18" t="s">
        <v>701</v>
      </c>
      <c r="B5" s="18" t="s">
        <v>702</v>
      </c>
      <c r="C5" s="27"/>
      <c r="D5" s="25"/>
      <c r="E5" s="4" t="s">
        <v>703</v>
      </c>
      <c r="F5" s="12" t="s">
        <v>597</v>
      </c>
      <c r="G5" s="12" t="s">
        <v>139</v>
      </c>
      <c r="H5" s="12" t="s">
        <v>704</v>
      </c>
      <c r="I5" s="9"/>
      <c r="J5" s="4">
        <f>Time!J$15</f>
        <v>1</v>
      </c>
      <c r="K5" s="4">
        <f>Time!K$15</f>
        <v>2</v>
      </c>
      <c r="L5" s="4">
        <f>Time!L$15</f>
        <v>3</v>
      </c>
      <c r="M5" s="4">
        <f>Time!M$15</f>
        <v>4</v>
      </c>
      <c r="N5" s="4">
        <f>Time!N$15</f>
        <v>5</v>
      </c>
      <c r="O5" s="4">
        <f>Time!O$15</f>
        <v>6</v>
      </c>
      <c r="P5" s="4">
        <f>Time!P$15</f>
        <v>7</v>
      </c>
      <c r="Q5" s="4">
        <f>Time!Q$15</f>
        <v>8</v>
      </c>
      <c r="R5" s="4">
        <f>Time!R$15</f>
        <v>9</v>
      </c>
      <c r="S5" s="4">
        <f>Time!S$15</f>
        <v>10</v>
      </c>
      <c r="T5" s="4">
        <f>Time!T$15</f>
        <v>11</v>
      </c>
      <c r="U5" s="4">
        <f>Time!U$15</f>
        <v>12</v>
      </c>
      <c r="V5" s="4">
        <f>Time!V$15</f>
        <v>13</v>
      </c>
      <c r="W5" s="4">
        <f>Time!W$15</f>
        <v>14</v>
      </c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3"/>
      <c r="TB5" s="3"/>
      <c r="TC5" s="3"/>
      <c r="TD5" s="3"/>
      <c r="TE5" s="3"/>
      <c r="TF5" s="3"/>
      <c r="TG5" s="3"/>
      <c r="TH5" s="3"/>
      <c r="TI5" s="3"/>
      <c r="TJ5" s="3"/>
      <c r="TK5" s="3"/>
      <c r="TL5" s="3"/>
      <c r="TM5" s="3"/>
      <c r="TN5" s="3"/>
      <c r="TO5" s="3"/>
      <c r="TP5" s="3"/>
      <c r="TQ5" s="3"/>
      <c r="TR5" s="3"/>
      <c r="TS5" s="3"/>
      <c r="TT5" s="3"/>
      <c r="TU5" s="3"/>
      <c r="TV5" s="3"/>
      <c r="TW5" s="3"/>
      <c r="TX5" s="3"/>
      <c r="TY5" s="3"/>
      <c r="TZ5" s="3"/>
      <c r="UA5" s="3"/>
      <c r="UB5" s="3"/>
      <c r="UC5" s="3"/>
      <c r="UD5" s="3"/>
      <c r="UE5" s="3"/>
      <c r="UF5" s="3"/>
      <c r="UG5" s="3"/>
      <c r="UH5" s="3"/>
      <c r="UI5" s="3"/>
      <c r="UJ5" s="3"/>
      <c r="UK5" s="3"/>
      <c r="UL5" s="3"/>
      <c r="UM5" s="3"/>
      <c r="UN5" s="3"/>
      <c r="UO5" s="3"/>
      <c r="UP5" s="3"/>
      <c r="UQ5" s="3"/>
      <c r="UR5" s="3"/>
      <c r="US5" s="3"/>
      <c r="UT5" s="3"/>
      <c r="UU5" s="3"/>
      <c r="UV5" s="3"/>
      <c r="UW5" s="3"/>
      <c r="UX5" s="3"/>
      <c r="UY5" s="3"/>
      <c r="UZ5" s="3"/>
      <c r="VA5" s="3"/>
      <c r="VB5" s="3"/>
      <c r="VC5" s="3"/>
      <c r="VD5" s="3"/>
      <c r="VE5" s="3"/>
      <c r="VF5" s="3"/>
      <c r="VG5" s="3"/>
      <c r="VH5" s="3"/>
      <c r="VI5" s="3"/>
      <c r="VJ5" s="3"/>
      <c r="VK5" s="3"/>
      <c r="VL5" s="3"/>
      <c r="VM5" s="3"/>
      <c r="VN5" s="3"/>
      <c r="VO5" s="3"/>
      <c r="VP5" s="3"/>
      <c r="VQ5" s="3"/>
      <c r="VR5" s="3"/>
      <c r="VS5" s="3"/>
      <c r="VT5" s="3"/>
      <c r="VU5" s="3"/>
      <c r="VV5" s="3"/>
      <c r="VW5" s="3"/>
      <c r="VX5" s="3"/>
      <c r="VY5" s="3"/>
      <c r="VZ5" s="3"/>
      <c r="WA5" s="3"/>
      <c r="WB5" s="3"/>
      <c r="WC5" s="3"/>
      <c r="WD5" s="3"/>
      <c r="WE5" s="3"/>
      <c r="WF5" s="3"/>
      <c r="WG5" s="3"/>
      <c r="WH5" s="3"/>
      <c r="WI5" s="3"/>
      <c r="WJ5" s="3"/>
      <c r="WK5" s="3"/>
      <c r="WL5" s="3"/>
      <c r="WM5" s="3"/>
      <c r="WN5" s="3"/>
      <c r="WO5" s="3"/>
      <c r="WP5" s="3"/>
      <c r="WQ5" s="3"/>
      <c r="WR5" s="3"/>
      <c r="WS5" s="3"/>
      <c r="WT5" s="3"/>
      <c r="WU5" s="3"/>
      <c r="WV5" s="3"/>
      <c r="WW5" s="3"/>
      <c r="WX5" s="3"/>
      <c r="WY5" s="3"/>
      <c r="WZ5" s="3"/>
      <c r="XA5" s="3"/>
      <c r="XB5" s="3"/>
      <c r="XC5" s="3"/>
      <c r="XD5" s="3"/>
      <c r="XE5" s="3"/>
      <c r="XF5" s="3"/>
      <c r="XG5" s="3"/>
      <c r="XH5" s="3"/>
      <c r="XI5" s="3"/>
      <c r="XJ5" s="3"/>
      <c r="XK5" s="3"/>
      <c r="XL5" s="3"/>
      <c r="XM5" s="3"/>
      <c r="XN5" s="3"/>
      <c r="XO5" s="3"/>
      <c r="XP5" s="3"/>
      <c r="XQ5" s="3"/>
      <c r="XR5" s="3"/>
      <c r="XS5" s="3"/>
      <c r="XT5" s="3"/>
      <c r="XU5" s="3"/>
      <c r="XV5" s="3"/>
      <c r="XW5" s="3"/>
      <c r="XX5" s="3"/>
      <c r="XY5" s="3"/>
      <c r="XZ5" s="3"/>
      <c r="YA5" s="3"/>
      <c r="YB5" s="3"/>
      <c r="YC5" s="3"/>
      <c r="YD5" s="3"/>
      <c r="YE5" s="3"/>
      <c r="YF5" s="3"/>
      <c r="YG5" s="3"/>
      <c r="YH5" s="3"/>
      <c r="YI5" s="3"/>
      <c r="YJ5" s="3"/>
      <c r="YK5" s="3"/>
      <c r="YL5" s="3"/>
      <c r="YM5" s="3"/>
      <c r="YN5" s="3"/>
      <c r="YO5" s="3"/>
      <c r="YP5" s="3"/>
      <c r="YQ5" s="3"/>
      <c r="YR5" s="3"/>
      <c r="YS5" s="3"/>
      <c r="YT5" s="3"/>
      <c r="YU5" s="3"/>
      <c r="YV5" s="3"/>
      <c r="YW5" s="3"/>
      <c r="YX5" s="3"/>
      <c r="YY5" s="3"/>
      <c r="YZ5" s="3"/>
      <c r="ZA5" s="3"/>
      <c r="ZB5" s="3"/>
      <c r="ZC5" s="3"/>
      <c r="ZD5" s="3"/>
      <c r="ZE5" s="3"/>
      <c r="ZF5" s="3"/>
      <c r="ZG5" s="3"/>
      <c r="ZH5" s="3"/>
      <c r="ZI5" s="3"/>
      <c r="ZJ5" s="3"/>
      <c r="ZK5" s="3"/>
      <c r="ZL5" s="3"/>
      <c r="ZM5" s="3"/>
      <c r="ZN5" s="3"/>
      <c r="ZO5" s="3"/>
      <c r="ZP5" s="3"/>
      <c r="ZQ5" s="3"/>
      <c r="ZR5" s="3"/>
      <c r="ZS5" s="3"/>
      <c r="ZT5" s="3"/>
      <c r="ZU5" s="3"/>
      <c r="ZV5" s="3"/>
      <c r="ZW5" s="3"/>
      <c r="ZX5" s="3"/>
      <c r="ZY5" s="3"/>
      <c r="ZZ5" s="3"/>
      <c r="AAA5" s="3"/>
      <c r="AAB5" s="3"/>
      <c r="AAC5" s="3"/>
      <c r="AAD5" s="3"/>
      <c r="AAE5" s="3"/>
    </row>
    <row r="6" spans="1:707" s="13" customFormat="1">
      <c r="A6" s="12"/>
      <c r="B6" s="12"/>
      <c r="C6" s="54"/>
      <c r="D6" s="61"/>
    </row>
    <row r="7" spans="1:707" s="13" customFormat="1">
      <c r="A7" s="12"/>
      <c r="B7" s="12"/>
      <c r="C7" s="54"/>
      <c r="D7" s="61"/>
    </row>
    <row r="8" spans="1:707" collapsed="1">
      <c r="A8" s="85" t="s">
        <v>1153</v>
      </c>
      <c r="B8" s="85"/>
      <c r="C8" s="84"/>
      <c r="D8" s="83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</row>
    <row r="9" spans="1:707" hidden="1" outlineLevel="1"/>
    <row r="10" spans="1:707" hidden="1" outlineLevel="1">
      <c r="A10" s="10" t="s">
        <v>911</v>
      </c>
      <c r="B10" s="10" t="s">
        <v>912</v>
      </c>
    </row>
    <row r="11" spans="1:707" s="110" customFormat="1" hidden="1" outlineLevel="1">
      <c r="A11" s="156" t="str">
        <f xml:space="preserve"> Calc!A$219</f>
        <v>PD11.22</v>
      </c>
      <c r="B11" s="156" t="s">
        <v>1154</v>
      </c>
      <c r="C11" s="109">
        <f xml:space="preserve"> Calc!C$219</f>
        <v>0</v>
      </c>
      <c r="D11" s="120">
        <f xml:space="preserve"> Calc!D$219</f>
        <v>0</v>
      </c>
      <c r="E11" s="110" t="str">
        <f xml:space="preserve"> Calc!E$219</f>
        <v xml:space="preserve">Ofwat - Opening RCV at 1 April 2025 in 2017-18 FYA (CPIH deflated) prices post midnight adjustments (WR) </v>
      </c>
      <c r="F11" s="127">
        <f ca="1" xml:space="preserve"> Calc!F$219</f>
        <v>426.91251956607556</v>
      </c>
      <c r="G11" s="110" t="str">
        <f xml:space="preserve"> Calc!G$219</f>
        <v>£m</v>
      </c>
    </row>
    <row r="12" spans="1:707" s="110" customFormat="1" hidden="1" outlineLevel="1">
      <c r="A12" s="156" t="str">
        <f xml:space="preserve"> Calc!A$243</f>
        <v>PD11.22</v>
      </c>
      <c r="B12" s="156" t="s">
        <v>1155</v>
      </c>
      <c r="C12" s="109">
        <f xml:space="preserve"> Calc!C$243</f>
        <v>0</v>
      </c>
      <c r="D12" s="120">
        <f xml:space="preserve"> Calc!D$243</f>
        <v>0</v>
      </c>
      <c r="E12" s="110" t="str">
        <f xml:space="preserve"> Calc!E$243</f>
        <v xml:space="preserve">Ofwat - Opening RCV at 1 April 2025 in 2017-18 FYA (CPIH deflated) prices post midnight adjustments (WN) </v>
      </c>
      <c r="F12" s="124">
        <f ca="1" xml:space="preserve"> Calc!F$243</f>
        <v>4716.3730711923126</v>
      </c>
      <c r="G12" s="110" t="str">
        <f xml:space="preserve"> Calc!G$243</f>
        <v>£m</v>
      </c>
    </row>
    <row r="13" spans="1:707" s="110" customFormat="1" hidden="1" outlineLevel="1">
      <c r="A13" s="156" t="str">
        <f xml:space="preserve"> Calc!A$267</f>
        <v>PD11.22</v>
      </c>
      <c r="B13" s="156" t="s">
        <v>1156</v>
      </c>
      <c r="C13" s="109">
        <f xml:space="preserve"> Calc!C$267</f>
        <v>0</v>
      </c>
      <c r="D13" s="120">
        <f xml:space="preserve"> Calc!D$267</f>
        <v>0</v>
      </c>
      <c r="E13" s="110" t="str">
        <f xml:space="preserve"> Calc!E$267</f>
        <v xml:space="preserve">Ofwat - Opening RCV at 1 April 2025 in 2017-18 FYA (CPIH deflated) prices post midnight adjustments (WWN) </v>
      </c>
      <c r="F13" s="124">
        <f ca="1" xml:space="preserve"> Calc!F$267</f>
        <v>4708.3737197525825</v>
      </c>
      <c r="G13" s="110" t="str">
        <f xml:space="preserve"> Calc!G$267</f>
        <v>£m</v>
      </c>
    </row>
    <row r="14" spans="1:707" s="110" customFormat="1" hidden="1" outlineLevel="1">
      <c r="A14" s="156" t="str">
        <f xml:space="preserve"> Calc!A$291</f>
        <v>PD11.22</v>
      </c>
      <c r="B14" s="156" t="s">
        <v>1157</v>
      </c>
      <c r="C14" s="109">
        <f xml:space="preserve"> Calc!C$291</f>
        <v>0</v>
      </c>
      <c r="D14" s="120">
        <f xml:space="preserve"> Calc!D$291</f>
        <v>0</v>
      </c>
      <c r="E14" s="110" t="str">
        <f xml:space="preserve"> Calc!E$291</f>
        <v xml:space="preserve">Ofwat - Opening RCV at 1 April 2025 in 2017-18 FYA (CPIH deflated) prices post midnight adjustments (BR) </v>
      </c>
      <c r="F14" s="124">
        <f ca="1" xml:space="preserve"> Calc!F$291</f>
        <v>531.49106777436441</v>
      </c>
      <c r="G14" s="110" t="str">
        <f xml:space="preserve"> Calc!G$291</f>
        <v>£m</v>
      </c>
    </row>
    <row r="15" spans="1:707" s="110" customFormat="1" hidden="1" outlineLevel="1">
      <c r="A15" s="156" t="str">
        <f xml:space="preserve"> Calc!A$315</f>
        <v>PD11.22</v>
      </c>
      <c r="B15" s="156" t="s">
        <v>1158</v>
      </c>
      <c r="C15" s="109">
        <f xml:space="preserve"> Calc!C$315</f>
        <v>0</v>
      </c>
      <c r="D15" s="120">
        <f xml:space="preserve"> Calc!D$315</f>
        <v>0</v>
      </c>
      <c r="E15" s="110" t="str">
        <f xml:space="preserve"> Calc!E$315</f>
        <v xml:space="preserve">Ofwat - Opening RCV at 1 April 2025 in 2017-18 FYA (CPIH deflated) prices post midnight adjustments (ADDN1) </v>
      </c>
      <c r="F15" s="124">
        <f ca="1" xml:space="preserve"> Calc!F$315</f>
        <v>0</v>
      </c>
      <c r="G15" s="110" t="str">
        <f xml:space="preserve"> Calc!G$315</f>
        <v>£m</v>
      </c>
    </row>
    <row r="16" spans="1:707" s="110" customFormat="1" hidden="1" outlineLevel="1">
      <c r="A16" s="156" t="str">
        <f xml:space="preserve"> Calc!A$315</f>
        <v>PD11.22</v>
      </c>
      <c r="B16" s="156" t="s">
        <v>1159</v>
      </c>
      <c r="C16" s="109">
        <f xml:space="preserve"> Calc!C$315</f>
        <v>0</v>
      </c>
      <c r="D16" s="120">
        <f xml:space="preserve"> Calc!D$315</f>
        <v>0</v>
      </c>
      <c r="E16" s="110" t="str">
        <f xml:space="preserve"> Calc!E$339</f>
        <v xml:space="preserve">Ofwat - Opening RCV at 1 April 2025 in 2017-18 FYA (CPIH deflated) prices post midnight adjustments (ADDN2) </v>
      </c>
      <c r="F16" s="124">
        <f ca="1" xml:space="preserve"> Calc!F$339</f>
        <v>0</v>
      </c>
      <c r="G16" s="110" t="str">
        <f xml:space="preserve"> Calc!G$339</f>
        <v>£m</v>
      </c>
    </row>
    <row r="17" spans="1:7" s="110" customFormat="1" hidden="1" outlineLevel="1">
      <c r="A17" s="156"/>
      <c r="B17" s="156"/>
      <c r="C17" s="109"/>
      <c r="D17" s="120"/>
      <c r="F17" s="124"/>
    </row>
    <row r="18" spans="1:7" s="110" customFormat="1" hidden="1" outlineLevel="1">
      <c r="A18" s="10" t="s">
        <v>1083</v>
      </c>
      <c r="B18" s="10" t="s">
        <v>1084</v>
      </c>
      <c r="C18" s="19"/>
      <c r="D18" s="65"/>
      <c r="E18" s="10"/>
      <c r="F18" s="124"/>
    </row>
    <row r="19" spans="1:7" s="110" customFormat="1" hidden="1" outlineLevel="1">
      <c r="A19" s="161" t="str">
        <f xml:space="preserve"> Calc!A$728</f>
        <v>PD11.23</v>
      </c>
      <c r="B19" s="156" t="s">
        <v>1160</v>
      </c>
      <c r="C19" s="109">
        <f xml:space="preserve"> Calc!C$728</f>
        <v>0</v>
      </c>
      <c r="D19" s="120">
        <f xml:space="preserve"> Calc!D$728</f>
        <v>0</v>
      </c>
      <c r="E19" s="110" t="str">
        <f xml:space="preserve"> Calc!E$728</f>
        <v xml:space="preserve">Ofwat - Opening RCV at 1 April 2025 post midnight adjustments in 2017-18 FYE prices (WR) </v>
      </c>
      <c r="F19" s="127">
        <f ca="1" xml:space="preserve"> Calc!F$728</f>
        <v>430.53100086097436</v>
      </c>
      <c r="G19" s="110" t="str">
        <f xml:space="preserve"> Calc!G$728</f>
        <v>£m</v>
      </c>
    </row>
    <row r="20" spans="1:7" s="110" customFormat="1" hidden="1" outlineLevel="1">
      <c r="A20" s="156" t="str">
        <f xml:space="preserve"> Calc!A$729</f>
        <v>PD11.23</v>
      </c>
      <c r="B20" s="156" t="s">
        <v>1161</v>
      </c>
      <c r="C20" s="109">
        <f xml:space="preserve"> Calc!C$729</f>
        <v>0</v>
      </c>
      <c r="D20" s="120">
        <f xml:space="preserve"> Calc!D$729</f>
        <v>0</v>
      </c>
      <c r="E20" s="110" t="str">
        <f xml:space="preserve"> Calc!E$729</f>
        <v xml:space="preserve">Ofwat - Opening RCV at 1 April 2025 post midnight adjustments in 2017-18 FYE prices (WN) </v>
      </c>
      <c r="F20" s="124">
        <f ca="1" xml:space="preserve"> Calc!F$729</f>
        <v>4756.3487265214653</v>
      </c>
      <c r="G20" s="110" t="str">
        <f xml:space="preserve"> Calc!G$729</f>
        <v>£m</v>
      </c>
    </row>
    <row r="21" spans="1:7" s="110" customFormat="1" hidden="1" outlineLevel="1">
      <c r="A21" s="156" t="str">
        <f xml:space="preserve"> Calc!A$730</f>
        <v>PD11.23</v>
      </c>
      <c r="B21" s="156" t="s">
        <v>1162</v>
      </c>
      <c r="C21" s="109">
        <f xml:space="preserve"> Calc!C$730</f>
        <v>0</v>
      </c>
      <c r="D21" s="120">
        <f xml:space="preserve"> Calc!D$730</f>
        <v>0</v>
      </c>
      <c r="E21" s="110" t="str">
        <f xml:space="preserve"> Calc!E$730</f>
        <v xml:space="preserve">Ofwat - Opening RCV at 1 April 2025 post midnight adjustments in 2017-18 FYE prices (WWN) </v>
      </c>
      <c r="F21" s="124">
        <f ca="1" xml:space="preserve"> Calc!F$730</f>
        <v>4748.2815731264645</v>
      </c>
      <c r="G21" s="110" t="str">
        <f xml:space="preserve"> Calc!G$730</f>
        <v>£m</v>
      </c>
    </row>
    <row r="22" spans="1:7" s="110" customFormat="1" hidden="1" outlineLevel="1">
      <c r="A22" s="156" t="str">
        <f xml:space="preserve"> Calc!A$731</f>
        <v>PD11.23</v>
      </c>
      <c r="B22" s="156" t="s">
        <v>1163</v>
      </c>
      <c r="C22" s="109">
        <f xml:space="preserve"> Calc!C$731</f>
        <v>0</v>
      </c>
      <c r="D22" s="120">
        <f xml:space="preserve"> Calc!D$731</f>
        <v>0</v>
      </c>
      <c r="E22" s="110" t="str">
        <f xml:space="preserve"> Calc!E$731</f>
        <v xml:space="preserve">Ofwat - Opening RCV at 1 April 2025 post midnight adjustments in 2017-18 FYE prices (BR) </v>
      </c>
      <c r="F22" s="124">
        <f ca="1" xml:space="preserve"> Calc!F$731</f>
        <v>535.99594968577355</v>
      </c>
      <c r="G22" s="110" t="str">
        <f xml:space="preserve"> Calc!G$731</f>
        <v>£m</v>
      </c>
    </row>
    <row r="23" spans="1:7" s="110" customFormat="1" hidden="1" outlineLevel="1">
      <c r="A23" s="156" t="str">
        <f xml:space="preserve"> Calc!A$732</f>
        <v>PD11.23</v>
      </c>
      <c r="B23" s="156" t="s">
        <v>1164</v>
      </c>
      <c r="C23" s="109">
        <f xml:space="preserve"> Calc!C$732</f>
        <v>0</v>
      </c>
      <c r="D23" s="120">
        <f xml:space="preserve"> Calc!D$732</f>
        <v>0</v>
      </c>
      <c r="E23" s="110" t="str">
        <f xml:space="preserve"> Calc!E$732</f>
        <v xml:space="preserve">Ofwat - Opening RCV at 1 April 2025 post midnight adjustments in 2017-18 FYE prices (ADDN1) </v>
      </c>
      <c r="F23" s="124">
        <f ca="1" xml:space="preserve"> Calc!F$732</f>
        <v>0</v>
      </c>
      <c r="G23" s="110" t="str">
        <f xml:space="preserve"> Calc!G$732</f>
        <v>£m</v>
      </c>
    </row>
    <row r="24" spans="1:7" s="110" customFormat="1" hidden="1" outlineLevel="1">
      <c r="A24" s="156" t="str">
        <f xml:space="preserve"> Calc!A$732</f>
        <v>PD11.23</v>
      </c>
      <c r="B24" s="156" t="s">
        <v>1165</v>
      </c>
      <c r="C24" s="109">
        <f xml:space="preserve"> Calc!C$732</f>
        <v>0</v>
      </c>
      <c r="D24" s="120">
        <f xml:space="preserve"> Calc!D$732</f>
        <v>0</v>
      </c>
      <c r="E24" s="110" t="str">
        <f xml:space="preserve"> Calc!E$733</f>
        <v xml:space="preserve">Ofwat - Opening RCV at 1 April 2025 post midnight adjustments in 2017-18 FYE prices (ADDN2) </v>
      </c>
      <c r="F24" s="127">
        <f ca="1" xml:space="preserve"> Calc!F$733</f>
        <v>0</v>
      </c>
      <c r="G24" s="110" t="str">
        <f xml:space="preserve"> Calc!G$733</f>
        <v>£m</v>
      </c>
    </row>
    <row r="25" spans="1:7" s="110" customFormat="1" hidden="1" outlineLevel="1">
      <c r="A25" s="156"/>
      <c r="B25" s="156"/>
      <c r="C25" s="109"/>
      <c r="D25" s="120"/>
      <c r="F25" s="124"/>
    </row>
    <row r="26" spans="1:7" s="110" customFormat="1" hidden="1" outlineLevel="1">
      <c r="A26" s="10" t="s">
        <v>1074</v>
      </c>
      <c r="B26" s="10" t="s">
        <v>1075</v>
      </c>
      <c r="C26" s="19"/>
      <c r="D26" s="65"/>
      <c r="E26" s="24"/>
      <c r="F26" s="124"/>
    </row>
    <row r="27" spans="1:7" s="110" customFormat="1" hidden="1" outlineLevel="1">
      <c r="A27" s="156" t="str">
        <f xml:space="preserve"> Calc!A$687</f>
        <v>PD11.24</v>
      </c>
      <c r="B27" s="156" t="s">
        <v>1166</v>
      </c>
      <c r="C27" s="109">
        <f xml:space="preserve"> Calc!C$687</f>
        <v>0</v>
      </c>
      <c r="D27" s="120">
        <f xml:space="preserve"> Calc!D$687</f>
        <v>0</v>
      </c>
      <c r="E27" s="110" t="str">
        <f xml:space="preserve"> Calc!E$687</f>
        <v xml:space="preserve">Ofwat - RCV opening balance - real (WR) </v>
      </c>
      <c r="F27" s="124">
        <f ca="1" xml:space="preserve"> Calc!F$687</f>
        <v>504.02713508660673</v>
      </c>
      <c r="G27" s="110" t="str">
        <f xml:space="preserve"> Calc!G$687</f>
        <v>£m</v>
      </c>
    </row>
    <row r="28" spans="1:7" s="110" customFormat="1" hidden="1" outlineLevel="1">
      <c r="A28" s="156" t="str">
        <f xml:space="preserve"> Calc!A$692</f>
        <v>PD11.24</v>
      </c>
      <c r="B28" s="156" t="s">
        <v>1167</v>
      </c>
      <c r="C28" s="109">
        <f xml:space="preserve"> Calc!C$692</f>
        <v>0</v>
      </c>
      <c r="D28" s="120">
        <f xml:space="preserve"> Calc!D$692</f>
        <v>0</v>
      </c>
      <c r="E28" s="110" t="str">
        <f xml:space="preserve"> Calc!E$692</f>
        <v xml:space="preserve">Ofwat - RCV opening balance - real (WN) </v>
      </c>
      <c r="F28" s="124">
        <f ca="1" xml:space="preserve"> Calc!F$692</f>
        <v>5568.3070842919005</v>
      </c>
      <c r="G28" s="110" t="str">
        <f xml:space="preserve"> Calc!G$692</f>
        <v>£m</v>
      </c>
    </row>
    <row r="29" spans="1:7" s="110" customFormat="1" hidden="1" outlineLevel="1">
      <c r="A29" s="156" t="str">
        <f xml:space="preserve"> Calc!A$697</f>
        <v>PD11.24</v>
      </c>
      <c r="B29" s="156" t="s">
        <v>1168</v>
      </c>
      <c r="C29" s="109">
        <f xml:space="preserve"> Calc!C$697</f>
        <v>0</v>
      </c>
      <c r="D29" s="120">
        <f xml:space="preserve"> Calc!D$697</f>
        <v>0</v>
      </c>
      <c r="E29" s="110" t="str">
        <f xml:space="preserve"> Calc!E$697</f>
        <v xml:space="preserve">Ofwat - RCV opening balance - real (WWN) </v>
      </c>
      <c r="F29" s="124">
        <f ca="1" xml:space="preserve"> Calc!F$697</f>
        <v>5558.8627836356054</v>
      </c>
      <c r="G29" s="110" t="str">
        <f xml:space="preserve"> Calc!G$697</f>
        <v>£m</v>
      </c>
    </row>
    <row r="30" spans="1:7" s="110" customFormat="1" hidden="1" outlineLevel="1">
      <c r="A30" s="156" t="str">
        <f xml:space="preserve"> Calc!A$702</f>
        <v>PD11.24</v>
      </c>
      <c r="B30" s="156" t="s">
        <v>1169</v>
      </c>
      <c r="C30" s="109">
        <f xml:space="preserve"> Calc!C$702</f>
        <v>0</v>
      </c>
      <c r="D30" s="120">
        <f xml:space="preserve"> Calc!D$702</f>
        <v>0</v>
      </c>
      <c r="E30" s="110" t="str">
        <f xml:space="preserve"> Calc!E$702</f>
        <v xml:space="preserve">Ofwat - RCV opening balance - real (BR) </v>
      </c>
      <c r="F30" s="124">
        <f ca="1" xml:space="preserve"> Calc!F$702</f>
        <v>627.49605115052691</v>
      </c>
      <c r="G30" s="110" t="str">
        <f xml:space="preserve"> Calc!G$702</f>
        <v>£m</v>
      </c>
    </row>
    <row r="31" spans="1:7" s="110" customFormat="1" hidden="1" outlineLevel="1">
      <c r="A31" s="156" t="str">
        <f xml:space="preserve"> Calc!A$707</f>
        <v>PD11.24</v>
      </c>
      <c r="B31" s="156" t="s">
        <v>1170</v>
      </c>
      <c r="C31" s="109">
        <f xml:space="preserve"> Calc!C$707</f>
        <v>0</v>
      </c>
      <c r="D31" s="120">
        <f xml:space="preserve"> Calc!D$707</f>
        <v>0</v>
      </c>
      <c r="E31" s="110" t="str">
        <f xml:space="preserve"> Calc!E$707</f>
        <v xml:space="preserve">Ofwat - RCV opening balance - real (ADDN1) </v>
      </c>
      <c r="F31" s="124">
        <f ca="1" xml:space="preserve"> Calc!F$707</f>
        <v>0</v>
      </c>
      <c r="G31" s="110" t="str">
        <f xml:space="preserve"> Calc!G$707</f>
        <v>£m</v>
      </c>
    </row>
    <row r="32" spans="1:7" s="110" customFormat="1" hidden="1" outlineLevel="1">
      <c r="A32" s="156" t="str">
        <f xml:space="preserve"> Calc!A$707</f>
        <v>PD11.24</v>
      </c>
      <c r="B32" s="156" t="s">
        <v>1171</v>
      </c>
      <c r="C32" s="109">
        <f xml:space="preserve"> Calc!C$707</f>
        <v>0</v>
      </c>
      <c r="D32" s="120">
        <f xml:space="preserve"> Calc!D$707</f>
        <v>0</v>
      </c>
      <c r="E32" s="110" t="str">
        <f xml:space="preserve"> Calc!E$712</f>
        <v xml:space="preserve">Ofwat - RCV opening balance - real (ADDN2) </v>
      </c>
      <c r="F32" s="124">
        <f ca="1" xml:space="preserve"> Calc!F$712</f>
        <v>0</v>
      </c>
      <c r="G32" s="110" t="str">
        <f xml:space="preserve"> Calc!G$712</f>
        <v>£m</v>
      </c>
    </row>
    <row r="33" spans="1:23" s="110" customFormat="1" hidden="1" outlineLevel="1">
      <c r="A33" s="156"/>
      <c r="B33" s="156"/>
      <c r="C33" s="109"/>
      <c r="D33" s="120"/>
      <c r="F33" s="124"/>
    </row>
    <row r="34" spans="1:23" s="110" customFormat="1" hidden="1" outlineLevel="1">
      <c r="A34" s="10" t="s">
        <v>1092</v>
      </c>
      <c r="B34" s="10" t="s">
        <v>1093</v>
      </c>
      <c r="C34" s="19"/>
      <c r="D34" s="65"/>
      <c r="E34" s="24"/>
      <c r="F34" s="124"/>
    </row>
    <row r="35" spans="1:23" s="110" customFormat="1" hidden="1" outlineLevel="1">
      <c r="A35" s="156" t="str">
        <f xml:space="preserve"> Calc!A$748</f>
        <v>PD11.25</v>
      </c>
      <c r="B35" s="156" t="s">
        <v>1172</v>
      </c>
      <c r="C35" s="109">
        <f xml:space="preserve"> Calc!C$748</f>
        <v>0</v>
      </c>
      <c r="D35" s="120">
        <f xml:space="preserve"> Calc!D$748</f>
        <v>0</v>
      </c>
      <c r="E35" s="110" t="str">
        <f xml:space="preserve"> Calc!E$748</f>
        <v xml:space="preserve">Ofwat - RCV opening balance in 2022-23 FYE prices (WR) </v>
      </c>
      <c r="F35" s="124">
        <f ca="1" xml:space="preserve"> Calc!F$748</f>
        <v>519.42274889792134</v>
      </c>
      <c r="G35" s="110" t="str">
        <f xml:space="preserve"> Calc!G$748</f>
        <v>£m</v>
      </c>
    </row>
    <row r="36" spans="1:23" s="110" customFormat="1" hidden="1" outlineLevel="1">
      <c r="A36" s="156" t="str">
        <f xml:space="preserve"> Calc!A$749</f>
        <v>PD11.25</v>
      </c>
      <c r="B36" s="156" t="s">
        <v>1173</v>
      </c>
      <c r="C36" s="109">
        <f xml:space="preserve"> Calc!C$749</f>
        <v>0</v>
      </c>
      <c r="D36" s="120">
        <f xml:space="preserve"> Calc!D$749</f>
        <v>0</v>
      </c>
      <c r="E36" s="110" t="str">
        <f xml:space="preserve"> Calc!E$749</f>
        <v xml:space="preserve">Ofwat - RCV opening balance in 2022-23 FYE prices (WN) </v>
      </c>
      <c r="F36" s="124">
        <f ca="1" xml:space="preserve"> Calc!F$749</f>
        <v>5738.3921838527303</v>
      </c>
      <c r="G36" s="110" t="str">
        <f xml:space="preserve"> Calc!G$749</f>
        <v>£m</v>
      </c>
    </row>
    <row r="37" spans="1:23" s="110" customFormat="1" hidden="1" outlineLevel="1">
      <c r="A37" s="156" t="str">
        <f xml:space="preserve"> Calc!A$750</f>
        <v>PD11.25</v>
      </c>
      <c r="B37" s="156" t="s">
        <v>1174</v>
      </c>
      <c r="C37" s="109">
        <f xml:space="preserve"> Calc!C$750</f>
        <v>0</v>
      </c>
      <c r="D37" s="120">
        <f xml:space="preserve"> Calc!D$750</f>
        <v>0</v>
      </c>
      <c r="E37" s="110" t="str">
        <f xml:space="preserve"> Calc!E$750</f>
        <v xml:space="preserve">Ofwat - RCV opening balance in 2022-23 FYE prices (WWN) </v>
      </c>
      <c r="F37" s="124">
        <f ca="1" xml:space="preserve"> Calc!F$750</f>
        <v>5728.6594050659924</v>
      </c>
      <c r="G37" s="110" t="str">
        <f xml:space="preserve"> Calc!G$750</f>
        <v>£m</v>
      </c>
    </row>
    <row r="38" spans="1:23" s="110" customFormat="1" hidden="1" outlineLevel="1">
      <c r="A38" s="156" t="str">
        <f xml:space="preserve"> Calc!A$751</f>
        <v>PD11.25</v>
      </c>
      <c r="B38" s="156" t="s">
        <v>1175</v>
      </c>
      <c r="C38" s="109">
        <f xml:space="preserve"> Calc!C$751</f>
        <v>0</v>
      </c>
      <c r="D38" s="120">
        <f xml:space="preserve"> Calc!D$751</f>
        <v>0</v>
      </c>
      <c r="E38" s="110" t="str">
        <f xml:space="preserve"> Calc!E$751</f>
        <v xml:space="preserve">Ofwat - RCV opening balance in 2022-23 FYE prices (BR) </v>
      </c>
      <c r="F38" s="124">
        <f ca="1" xml:space="preserve"> Calc!F$751</f>
        <v>646.66304871699413</v>
      </c>
      <c r="G38" s="110" t="str">
        <f xml:space="preserve"> Calc!G$751</f>
        <v>£m</v>
      </c>
    </row>
    <row r="39" spans="1:23" s="110" customFormat="1" hidden="1" outlineLevel="1">
      <c r="A39" s="156" t="str">
        <f xml:space="preserve"> Calc!A$752</f>
        <v>PD11.25</v>
      </c>
      <c r="B39" s="156" t="s">
        <v>1176</v>
      </c>
      <c r="C39" s="109">
        <f xml:space="preserve"> Calc!C$752</f>
        <v>0</v>
      </c>
      <c r="D39" s="120">
        <f xml:space="preserve"> Calc!D$752</f>
        <v>0</v>
      </c>
      <c r="E39" s="110" t="str">
        <f xml:space="preserve"> Calc!E$752</f>
        <v xml:space="preserve">Ofwat - RCV opening balance in 2022-23 FYE prices (ADDN1) </v>
      </c>
      <c r="F39" s="124">
        <f ca="1" xml:space="preserve"> Calc!F$752</f>
        <v>0</v>
      </c>
      <c r="G39" s="110" t="str">
        <f xml:space="preserve"> Calc!G$752</f>
        <v>£m</v>
      </c>
    </row>
    <row r="40" spans="1:23" s="110" customFormat="1" hidden="1" outlineLevel="1">
      <c r="A40" s="156" t="str">
        <f xml:space="preserve"> Calc!A$752</f>
        <v>PD11.25</v>
      </c>
      <c r="B40" s="156" t="s">
        <v>1177</v>
      </c>
      <c r="C40" s="109">
        <f xml:space="preserve"> Calc!C$752</f>
        <v>0</v>
      </c>
      <c r="D40" s="120">
        <f xml:space="preserve"> Calc!D$752</f>
        <v>0</v>
      </c>
      <c r="E40" s="110" t="str">
        <f xml:space="preserve"> Calc!E$753</f>
        <v xml:space="preserve">Ofwat - RCV opening balance in 2022-23 FYE prices (ADDN2) </v>
      </c>
      <c r="F40" s="124">
        <f ca="1" xml:space="preserve"> Calc!F$753</f>
        <v>0</v>
      </c>
      <c r="G40" s="110" t="str">
        <f xml:space="preserve"> Calc!G$753</f>
        <v>£m</v>
      </c>
    </row>
    <row r="41" spans="1:23" s="110" customFormat="1" hidden="1" outlineLevel="1">
      <c r="A41" s="156"/>
      <c r="B41" s="156"/>
      <c r="C41" s="109"/>
      <c r="D41" s="120"/>
      <c r="F41" s="124"/>
    </row>
    <row r="42" spans="1:23">
      <c r="A42" s="13"/>
      <c r="B42" s="13"/>
      <c r="F42" s="125"/>
    </row>
    <row r="43" spans="1:23" collapsed="1">
      <c r="A43" s="85" t="s">
        <v>1178</v>
      </c>
      <c r="B43" s="85"/>
      <c r="C43" s="84"/>
      <c r="D43" s="83"/>
      <c r="E43" s="82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82"/>
      <c r="R43" s="82"/>
      <c r="S43" s="82"/>
      <c r="T43" s="82"/>
      <c r="U43" s="82"/>
      <c r="V43" s="82"/>
      <c r="W43" s="82"/>
    </row>
    <row r="44" spans="1:23" s="118" customFormat="1" hidden="1" outlineLevel="1">
      <c r="A44" s="115"/>
      <c r="B44" s="115"/>
      <c r="C44" s="116"/>
      <c r="D44" s="117"/>
      <c r="F44" s="129"/>
    </row>
    <row r="45" spans="1:23" s="118" customFormat="1" hidden="1" outlineLevel="1">
      <c r="A45" s="115"/>
      <c r="B45" s="115" t="s">
        <v>1179</v>
      </c>
      <c r="C45" s="116"/>
      <c r="D45" s="117"/>
      <c r="F45" s="129"/>
    </row>
    <row r="46" spans="1:23" s="110" customFormat="1" hidden="1" outlineLevel="1">
      <c r="A46" s="156"/>
      <c r="B46" s="156" t="s">
        <v>1180</v>
      </c>
      <c r="C46" s="109"/>
      <c r="D46" s="120"/>
      <c r="E46" s="110" t="str">
        <f xml:space="preserve"> Calc!E$528</f>
        <v xml:space="preserve">Ofwat - Pre 2020 RCV opening balance - real (2022-23 FYA) (WR) </v>
      </c>
      <c r="F46" s="124">
        <f ca="1" xml:space="preserve"> Calc!F$528</f>
        <v>367.91607765011139</v>
      </c>
      <c r="G46" s="110" t="str">
        <f xml:space="preserve"> Calc!G$528</f>
        <v>£m</v>
      </c>
    </row>
    <row r="47" spans="1:23" s="110" customFormat="1" hidden="1" outlineLevel="1">
      <c r="A47" s="156"/>
      <c r="B47" s="156" t="s">
        <v>1181</v>
      </c>
      <c r="C47" s="109"/>
      <c r="D47" s="120"/>
      <c r="E47" s="110" t="str">
        <f xml:space="preserve"> Calc!E$540</f>
        <v xml:space="preserve">Ofwat - Pre 2020 RCV opening balance - real (2022-23 FYA) (WN) </v>
      </c>
      <c r="F47" s="124">
        <f ca="1" xml:space="preserve"> Calc!F$540</f>
        <v>4039.1580845011449</v>
      </c>
      <c r="G47" s="110" t="str">
        <f xml:space="preserve"> Calc!G$540</f>
        <v>£m</v>
      </c>
    </row>
    <row r="48" spans="1:23" s="110" customFormat="1" hidden="1" outlineLevel="1">
      <c r="A48" s="156"/>
      <c r="B48" s="156" t="s">
        <v>1182</v>
      </c>
      <c r="C48" s="109"/>
      <c r="D48" s="120"/>
      <c r="E48" s="110" t="str">
        <f xml:space="preserve"> Calc!E$552</f>
        <v xml:space="preserve">Ofwat - Pre 2020 RCV opening balance - real (2022-23 FYA) (WWN) </v>
      </c>
      <c r="F48" s="124">
        <f ca="1" xml:space="preserve"> Calc!F$552</f>
        <v>3704.9293824337242</v>
      </c>
      <c r="G48" s="110" t="str">
        <f xml:space="preserve"> Calc!G$552</f>
        <v>£m</v>
      </c>
    </row>
    <row r="49" spans="1:23" s="110" customFormat="1" hidden="1" outlineLevel="1">
      <c r="A49" s="156"/>
      <c r="B49" s="156" t="s">
        <v>1183</v>
      </c>
      <c r="C49" s="109"/>
      <c r="D49" s="120"/>
      <c r="E49" s="110" t="str">
        <f xml:space="preserve"> Calc!E$564</f>
        <v xml:space="preserve">Ofwat - Pre 2020 RCV opening balance - real (2022-23 FYA) (BR) </v>
      </c>
      <c r="F49" s="124">
        <f ca="1" xml:space="preserve"> Calc!F$564</f>
        <v>436.79748655890739</v>
      </c>
      <c r="G49" s="110" t="str">
        <f xml:space="preserve"> Calc!G$564</f>
        <v>£m</v>
      </c>
    </row>
    <row r="50" spans="1:23" s="110" customFormat="1" hidden="1" outlineLevel="1">
      <c r="A50" s="156"/>
      <c r="B50" s="156" t="s">
        <v>1184</v>
      </c>
      <c r="C50" s="109"/>
      <c r="D50" s="120"/>
      <c r="E50" s="110" t="str">
        <f xml:space="preserve"> Calc!E$576</f>
        <v xml:space="preserve">Ofwat - Pre 2020 RCV opening balance - real (2022-23 FYA) (ADDN1) </v>
      </c>
      <c r="F50" s="124">
        <f ca="1" xml:space="preserve"> Calc!F$576</f>
        <v>0</v>
      </c>
      <c r="G50" s="110" t="str">
        <f xml:space="preserve"> Calc!G$576</f>
        <v>£m</v>
      </c>
    </row>
    <row r="51" spans="1:23" s="110" customFormat="1" hidden="1" outlineLevel="1">
      <c r="A51" s="156"/>
      <c r="B51" s="156" t="s">
        <v>1185</v>
      </c>
      <c r="C51" s="109"/>
      <c r="D51" s="120"/>
      <c r="E51" s="110" t="str">
        <f xml:space="preserve"> Calc!E$588</f>
        <v xml:space="preserve">Ofwat - Pre 2020 RCV opening balance - real (2022-23 FYA) (ADDN2) </v>
      </c>
      <c r="F51" s="124">
        <f xml:space="preserve"> Calc!F$588</f>
        <v>0</v>
      </c>
      <c r="G51" s="110" t="str">
        <f xml:space="preserve"> Calc!G$588</f>
        <v>£m</v>
      </c>
    </row>
    <row r="52" spans="1:23" s="110" customFormat="1" hidden="1" outlineLevel="1">
      <c r="A52" s="156"/>
      <c r="B52" s="156"/>
      <c r="C52" s="109"/>
      <c r="D52" s="120"/>
      <c r="F52" s="124"/>
    </row>
    <row r="53" spans="1:23" s="118" customFormat="1" hidden="1" outlineLevel="1">
      <c r="A53" s="115"/>
      <c r="B53" s="115" t="s">
        <v>1186</v>
      </c>
      <c r="C53" s="116"/>
      <c r="D53" s="117"/>
      <c r="F53" s="129"/>
    </row>
    <row r="54" spans="1:23" s="110" customFormat="1" hidden="1" outlineLevel="1">
      <c r="A54" s="156"/>
      <c r="B54" s="156" t="s">
        <v>1187</v>
      </c>
      <c r="C54" s="109"/>
      <c r="D54" s="120"/>
      <c r="E54" s="110" t="str">
        <f xml:space="preserve"> Calc!E$605</f>
        <v xml:space="preserve">Ofwat - 2020-25 RCV opening balance - real (2022-23 FYA) (WR) </v>
      </c>
      <c r="F54" s="124">
        <f ca="1" xml:space="preserve"> Calc!F$605</f>
        <v>136.11105743649534</v>
      </c>
      <c r="G54" s="110" t="str">
        <f xml:space="preserve"> Calc!G$605</f>
        <v>£m</v>
      </c>
    </row>
    <row r="55" spans="1:23" s="110" customFormat="1" hidden="1" outlineLevel="1">
      <c r="A55" s="156"/>
      <c r="B55" s="156" t="s">
        <v>1188</v>
      </c>
      <c r="C55" s="109"/>
      <c r="D55" s="120"/>
      <c r="E55" s="110" t="str">
        <f xml:space="preserve"> Calc!E$620</f>
        <v xml:space="preserve">Ofwat - 2020-25 RCV opening balance - real (2022-23 FYA) (WN) </v>
      </c>
      <c r="F55" s="124">
        <f ca="1" xml:space="preserve"> Calc!F$620</f>
        <v>1529.1489997907552</v>
      </c>
      <c r="G55" s="110" t="str">
        <f xml:space="preserve"> Calc!G$620</f>
        <v>£m</v>
      </c>
    </row>
    <row r="56" spans="1:23" s="110" customFormat="1" hidden="1" outlineLevel="1">
      <c r="A56" s="156"/>
      <c r="B56" s="156" t="s">
        <v>1189</v>
      </c>
      <c r="C56" s="109"/>
      <c r="D56" s="120"/>
      <c r="E56" s="110" t="str">
        <f xml:space="preserve"> Calc!E$635</f>
        <v xml:space="preserve">Ofwat - 2020-25 RCV opening balance - real (2022-23 FYA) (WWN) </v>
      </c>
      <c r="F56" s="124">
        <f ca="1" xml:space="preserve"> Calc!F$635</f>
        <v>1853.9334012018812</v>
      </c>
      <c r="G56" s="110" t="str">
        <f xml:space="preserve"> Calc!G$635</f>
        <v>£m</v>
      </c>
    </row>
    <row r="57" spans="1:23" s="110" customFormat="1" hidden="1" outlineLevel="1">
      <c r="A57" s="156"/>
      <c r="B57" s="156" t="s">
        <v>1190</v>
      </c>
      <c r="C57" s="109"/>
      <c r="D57" s="120"/>
      <c r="E57" s="110" t="str">
        <f xml:space="preserve"> Calc!E$650</f>
        <v xml:space="preserve">Ofwat - 2020-25 RCV opening balance - real (2022-23 FYA) (BR) </v>
      </c>
      <c r="F57" s="124">
        <f ca="1" xml:space="preserve"> Calc!F$650</f>
        <v>190.69856459161957</v>
      </c>
      <c r="G57" s="110" t="str">
        <f xml:space="preserve"> Calc!G$650</f>
        <v>£m</v>
      </c>
    </row>
    <row r="58" spans="1:23" s="110" customFormat="1" hidden="1" outlineLevel="1">
      <c r="A58" s="156"/>
      <c r="B58" s="156" t="s">
        <v>1191</v>
      </c>
      <c r="C58" s="109"/>
      <c r="D58" s="120"/>
      <c r="E58" s="110" t="str">
        <f xml:space="preserve"> Calc!E$665</f>
        <v xml:space="preserve">Ofwat - 2020-25 RCV opening balance - real (2022-23 FYA) (ADDN1) </v>
      </c>
      <c r="F58" s="124">
        <f ca="1" xml:space="preserve"> Calc!F$665</f>
        <v>0</v>
      </c>
      <c r="G58" s="110" t="str">
        <f xml:space="preserve"> Calc!G$665</f>
        <v>£m</v>
      </c>
    </row>
    <row r="59" spans="1:23" s="110" customFormat="1" hidden="1" outlineLevel="1">
      <c r="A59" s="156"/>
      <c r="B59" s="156" t="s">
        <v>1192</v>
      </c>
      <c r="C59" s="109"/>
      <c r="D59" s="120"/>
      <c r="E59" s="110" t="str">
        <f xml:space="preserve"> Calc!E$680</f>
        <v xml:space="preserve">Ofwat - 2020-25 RCV opening balance - real (2022-23 FYA) (ADDN2) </v>
      </c>
      <c r="F59" s="124">
        <f ca="1" xml:space="preserve"> Calc!F$680</f>
        <v>0</v>
      </c>
      <c r="G59" s="110" t="str">
        <f xml:space="preserve"> Calc!G$680</f>
        <v>£m</v>
      </c>
    </row>
    <row r="60" spans="1:23" s="118" customFormat="1" hidden="1" outlineLevel="1">
      <c r="A60" s="21"/>
      <c r="B60" s="21"/>
      <c r="C60" s="116"/>
      <c r="D60" s="117"/>
      <c r="F60" s="129"/>
    </row>
    <row r="61" spans="1:23" s="118" customFormat="1">
      <c r="A61" s="10"/>
      <c r="B61" s="10"/>
      <c r="C61" s="19"/>
      <c r="D61" s="65"/>
      <c r="E61" s="24"/>
      <c r="F61" s="125"/>
      <c r="G61" s="24"/>
      <c r="H61" s="24"/>
      <c r="I61" s="24"/>
    </row>
    <row r="62" spans="1:23" collapsed="1">
      <c r="A62" s="85" t="s">
        <v>1193</v>
      </c>
      <c r="B62" s="85"/>
      <c r="C62" s="84"/>
      <c r="D62" s="83"/>
      <c r="E62" s="82"/>
      <c r="F62" s="82"/>
      <c r="G62" s="82"/>
      <c r="H62" s="82"/>
      <c r="I62" s="82"/>
      <c r="J62" s="82"/>
      <c r="K62" s="82"/>
      <c r="L62" s="82"/>
      <c r="M62" s="82"/>
      <c r="N62" s="82"/>
      <c r="O62" s="82"/>
      <c r="P62" s="82"/>
      <c r="Q62" s="82"/>
      <c r="R62" s="82"/>
      <c r="S62" s="82"/>
      <c r="T62" s="82"/>
      <c r="U62" s="82"/>
      <c r="V62" s="82"/>
      <c r="W62" s="82"/>
    </row>
    <row r="63" spans="1:23" s="118" customFormat="1" hidden="1" outlineLevel="1">
      <c r="A63" s="10"/>
      <c r="B63" s="10"/>
      <c r="C63" s="19"/>
      <c r="D63" s="65"/>
      <c r="E63" s="24"/>
      <c r="F63" s="125"/>
      <c r="G63" s="24"/>
      <c r="H63" s="24"/>
      <c r="I63" s="24"/>
    </row>
    <row r="64" spans="1:23" s="118" customFormat="1" hidden="1" outlineLevel="1">
      <c r="A64" s="10"/>
      <c r="B64" s="161" t="s">
        <v>1194</v>
      </c>
      <c r="C64" s="19"/>
      <c r="D64" s="65"/>
      <c r="E64" s="110" t="str">
        <f xml:space="preserve"> Calc!E348</f>
        <v>Pre 2020 RCV - Closing RCV at 31 March 2025 (from PR19 FD as updated by the CMA redetermination and IDoKs) - RPI inflated RCV in 2022-23 FYA prices (WR)</v>
      </c>
      <c r="F64" s="124">
        <f xml:space="preserve"> Calc!F348</f>
        <v>180.24253987455626</v>
      </c>
      <c r="G64" s="110" t="str">
        <f xml:space="preserve"> Calc!G348</f>
        <v>£m</v>
      </c>
      <c r="H64" s="24"/>
      <c r="I64" s="24"/>
    </row>
    <row r="65" spans="1:9" s="118" customFormat="1" hidden="1" outlineLevel="1">
      <c r="A65" s="10"/>
      <c r="B65" s="161" t="s">
        <v>1195</v>
      </c>
      <c r="C65" s="19"/>
      <c r="D65" s="65"/>
      <c r="E65" s="110" t="str">
        <f xml:space="preserve"> Calc!E349</f>
        <v>Pre 2020 RCV - Closing RCV at 31 March 2025 (from PR19 FD as updated by the CMA redetermination and IDoKs) - RPI inflated RCV in 2022-23 FYA prices (WN)</v>
      </c>
      <c r="F65" s="124">
        <f xml:space="preserve"> Calc!F349</f>
        <v>1973.3931319661299</v>
      </c>
      <c r="G65" s="110" t="str">
        <f xml:space="preserve"> Calc!G349</f>
        <v>£m</v>
      </c>
      <c r="H65" s="24"/>
      <c r="I65" s="24"/>
    </row>
    <row r="66" spans="1:9" s="110" customFormat="1" hidden="1" outlineLevel="1">
      <c r="A66" s="156"/>
      <c r="B66" s="161" t="s">
        <v>1196</v>
      </c>
      <c r="C66" s="109"/>
      <c r="D66" s="120"/>
      <c r="E66" s="110" t="str">
        <f xml:space="preserve"> Calc!E350</f>
        <v>Pre 2020 RCV - Closing RCV at 31 March 2025 (from PR19 FD as updated by the CMA redetermination and IDoKs) - RPI inflated RCV in 2022-23 FYA prices (WWN)</v>
      </c>
      <c r="F66" s="124">
        <f xml:space="preserve"> Calc!F350</f>
        <v>1816.926247328583</v>
      </c>
      <c r="G66" s="110" t="str">
        <f xml:space="preserve"> Calc!G350</f>
        <v>£m</v>
      </c>
    </row>
    <row r="67" spans="1:9" s="110" customFormat="1" hidden="1" outlineLevel="1">
      <c r="A67" s="156"/>
      <c r="B67" s="161" t="s">
        <v>1197</v>
      </c>
      <c r="C67" s="109"/>
      <c r="D67" s="120"/>
      <c r="E67" s="110" t="str">
        <f xml:space="preserve"> Calc!E351</f>
        <v>Pre 2020 RCV - Closing RCV at 31 March 2025 (from PR19 FD as updated by the CMA redetermination and IDoKs) - RPI inflated RCV in 2022-23 FYA prices (BR)</v>
      </c>
      <c r="F67" s="124">
        <f xml:space="preserve"> Calc!F351</f>
        <v>213.92827677028274</v>
      </c>
      <c r="G67" s="110" t="str">
        <f xml:space="preserve"> Calc!G351</f>
        <v>£m</v>
      </c>
    </row>
    <row r="68" spans="1:9" s="110" customFormat="1" hidden="1" outlineLevel="1">
      <c r="A68" s="156"/>
      <c r="B68" s="161" t="s">
        <v>1198</v>
      </c>
      <c r="C68" s="109"/>
      <c r="D68" s="120"/>
      <c r="E68" s="110" t="str">
        <f xml:space="preserve"> Calc!E352</f>
        <v>Pre 2020 RCV - Closing RCV at 31 March 2025 (from PR19 FD as updated by the CMA redetermination and IDoKs) - RPI inflated RCV in 2022-23 FYA prices (ADDN1)</v>
      </c>
      <c r="F68" s="124">
        <f xml:space="preserve"> Calc!F352</f>
        <v>0</v>
      </c>
      <c r="G68" s="110" t="str">
        <f xml:space="preserve"> Calc!G352</f>
        <v>£m</v>
      </c>
    </row>
    <row r="69" spans="1:9" s="110" customFormat="1" hidden="1" outlineLevel="1">
      <c r="A69" s="156"/>
      <c r="B69" s="161" t="s">
        <v>1199</v>
      </c>
      <c r="C69" s="109"/>
      <c r="D69" s="120"/>
      <c r="E69" s="110" t="str">
        <f xml:space="preserve"> Calc!E353</f>
        <v>Pre 2020 RCV - Closing RCV at 31 March 2025 (from PR19 FD as updated by the CMA redetermination and IDoKs) - RPI inflated RCV in 2022-23 FYA prices (ADDN2)</v>
      </c>
      <c r="F69" s="124">
        <f xml:space="preserve"> Calc!F353</f>
        <v>0</v>
      </c>
      <c r="G69" s="110" t="str">
        <f xml:space="preserve"> Calc!G353</f>
        <v>£m</v>
      </c>
    </row>
    <row r="70" spans="1:9" s="110" customFormat="1" hidden="1" outlineLevel="1">
      <c r="A70" s="156"/>
      <c r="B70" s="161" t="s">
        <v>1200</v>
      </c>
      <c r="C70" s="109"/>
      <c r="D70" s="120"/>
      <c r="E70" s="110" t="str">
        <f xml:space="preserve"> Calc!E354</f>
        <v>Pre 2020 RCV - Closing RCV at 31 March 2025 (from PR19 FD as updated by the CMA redetermination and IDoKs) - RPI inflated RCV in 2022-23 FYA prices (Total)</v>
      </c>
      <c r="F70" s="124">
        <f xml:space="preserve"> Calc!F354</f>
        <v>4184.490195939552</v>
      </c>
      <c r="G70" s="110" t="str">
        <f xml:space="preserve"> Calc!G354</f>
        <v>£m</v>
      </c>
    </row>
    <row r="71" spans="1:9" s="110" customFormat="1" hidden="1" outlineLevel="1">
      <c r="A71" s="156"/>
      <c r="B71" s="161"/>
      <c r="C71" s="109"/>
      <c r="D71" s="120"/>
      <c r="F71" s="124"/>
    </row>
    <row r="72" spans="1:9" s="110" customFormat="1" hidden="1" outlineLevel="1">
      <c r="A72" s="156"/>
      <c r="B72" s="161" t="s">
        <v>1201</v>
      </c>
      <c r="C72" s="109"/>
      <c r="D72" s="120"/>
      <c r="E72" s="110" t="str">
        <f xml:space="preserve"> Calc!E356</f>
        <v>Pre 2020 RCV - Closing RCV at 31 March 2025 (from PR19 FD as updated by the CMA redetermination and IDoKs) - CPI inflated RCV in 2022-23 FYA prices (WR)</v>
      </c>
      <c r="F72" s="124">
        <f xml:space="preserve"> Calc!F356</f>
        <v>181.47708689367471</v>
      </c>
      <c r="G72" s="110" t="str">
        <f xml:space="preserve"> Calc!G356</f>
        <v>£m</v>
      </c>
    </row>
    <row r="73" spans="1:9" s="110" customFormat="1" hidden="1" outlineLevel="1">
      <c r="A73" s="156"/>
      <c r="B73" s="161" t="s">
        <v>1202</v>
      </c>
      <c r="C73" s="109"/>
      <c r="D73" s="120"/>
      <c r="E73" s="110" t="str">
        <f xml:space="preserve"> Calc!E357</f>
        <v>Pre 2020 RCV - Closing RCV at 31 March 2025 (from PR19 FD as updated by the CMA redetermination and IDoKs) - CPI inflated RCV in 2022-23 FYA prices (WN)</v>
      </c>
      <c r="F73" s="124">
        <f xml:space="preserve"> Calc!F357</f>
        <v>1972.790978805702</v>
      </c>
      <c r="G73" s="110" t="str">
        <f xml:space="preserve"> Calc!G357</f>
        <v>£m</v>
      </c>
    </row>
    <row r="74" spans="1:9" s="110" customFormat="1" hidden="1" outlineLevel="1">
      <c r="A74" s="156"/>
      <c r="B74" s="161" t="s">
        <v>1203</v>
      </c>
      <c r="C74" s="109"/>
      <c r="D74" s="120"/>
      <c r="E74" s="110" t="str">
        <f xml:space="preserve"> Calc!E358</f>
        <v>Pre 2020 RCV - Closing RCV at 31 March 2025 (from PR19 FD as updated by the CMA redetermination and IDoKs) - CPI inflated RCV in 2022-23 FYA prices (WWN)</v>
      </c>
      <c r="F74" s="124">
        <f xml:space="preserve"> Calc!F358</f>
        <v>1834.3652566135754</v>
      </c>
      <c r="G74" s="110" t="str">
        <f xml:space="preserve"> Calc!G358</f>
        <v>£m</v>
      </c>
    </row>
    <row r="75" spans="1:9" s="110" customFormat="1" hidden="1" outlineLevel="1">
      <c r="A75" s="156"/>
      <c r="B75" s="161" t="s">
        <v>1204</v>
      </c>
      <c r="C75" s="109"/>
      <c r="D75" s="120"/>
      <c r="E75" s="110" t="str">
        <f xml:space="preserve"> Calc!E359</f>
        <v>Pre 2020 RCV - Closing RCV at 31 March 2025 (from PR19 FD as updated by the CMA redetermination and IDoKs) - CPI inflated RCV in 2022-23 FYA prices (BR)</v>
      </c>
      <c r="F75" s="124">
        <f xml:space="preserve"> Calc!F359</f>
        <v>215.67229629037104</v>
      </c>
      <c r="G75" s="110" t="str">
        <f xml:space="preserve"> Calc!G359</f>
        <v>£m</v>
      </c>
    </row>
    <row r="76" spans="1:9" s="110" customFormat="1" hidden="1" outlineLevel="1">
      <c r="A76" s="156"/>
      <c r="B76" s="161" t="s">
        <v>1205</v>
      </c>
      <c r="C76" s="109"/>
      <c r="D76" s="120"/>
      <c r="E76" s="110" t="str">
        <f xml:space="preserve"> Calc!E360</f>
        <v>Pre 2020 RCV - Closing RCV at 31 March 2025 (from PR19 FD as updated by the CMA redetermination and IDoKs) - CPI inflated RCV in 2022-23 FYA prices (ADDN1)</v>
      </c>
      <c r="F76" s="124">
        <f xml:space="preserve"> Calc!F360</f>
        <v>0</v>
      </c>
      <c r="G76" s="110" t="str">
        <f xml:space="preserve"> Calc!G360</f>
        <v>£m</v>
      </c>
    </row>
    <row r="77" spans="1:9" s="110" customFormat="1" hidden="1" outlineLevel="1">
      <c r="A77" s="156"/>
      <c r="B77" s="161" t="s">
        <v>1206</v>
      </c>
      <c r="C77" s="109"/>
      <c r="D77" s="120"/>
      <c r="E77" s="110" t="str">
        <f xml:space="preserve"> Calc!E361</f>
        <v>Pre 2020 RCV - Closing RCV at 31 March 2025 (from PR19 FD as updated by the CMA redetermination and IDoKs) - CPI inflated RCV in 2022-23 FYA prices (ADDN2)</v>
      </c>
      <c r="F77" s="124">
        <f xml:space="preserve"> Calc!F361</f>
        <v>0</v>
      </c>
      <c r="G77" s="110" t="str">
        <f xml:space="preserve"> Calc!G361</f>
        <v>£m</v>
      </c>
    </row>
    <row r="78" spans="1:9" s="110" customFormat="1" hidden="1" outlineLevel="1">
      <c r="A78" s="156"/>
      <c r="B78" s="161" t="s">
        <v>1207</v>
      </c>
      <c r="C78" s="109"/>
      <c r="D78" s="120"/>
      <c r="E78" s="110" t="str">
        <f xml:space="preserve"> Calc!E362</f>
        <v>Pre 2020 RCV - Closing RCV at 31 March 2025 (from PR19 FD as updated by the CMA redetermination and IDoKs) - CPIH inflated RCV in 2022-23 FYA prices (Total)</v>
      </c>
      <c r="F78" s="124">
        <f xml:space="preserve"> Calc!F362</f>
        <v>4204.3056186033236</v>
      </c>
      <c r="G78" s="110" t="str">
        <f xml:space="preserve"> Calc!G362</f>
        <v>£m</v>
      </c>
    </row>
    <row r="79" spans="1:9" s="110" customFormat="1" hidden="1" outlineLevel="1">
      <c r="A79" s="156"/>
      <c r="B79" s="161"/>
      <c r="C79" s="109"/>
      <c r="D79" s="120"/>
      <c r="F79" s="124"/>
    </row>
    <row r="80" spans="1:9" s="110" customFormat="1" hidden="1" outlineLevel="1">
      <c r="A80" s="156"/>
      <c r="B80" s="161" t="s">
        <v>1208</v>
      </c>
      <c r="C80" s="109"/>
      <c r="D80" s="120"/>
      <c r="E80" s="110" t="str">
        <f xml:space="preserve"> Calc!E364</f>
        <v>2020-25 RCV - Closing RCV at 31 March 2025 (from PR19 FD as updated by the CMA redetermination and IDoKs) - Post 2020 investment RCV in 2022-23 FYA prices (WR)</v>
      </c>
      <c r="F80" s="124">
        <f xml:space="preserve"> Calc!F364</f>
        <v>117.07857167769764</v>
      </c>
      <c r="G80" s="110" t="str">
        <f xml:space="preserve"> Calc!G364</f>
        <v>£m</v>
      </c>
    </row>
    <row r="81" spans="1:7" s="110" customFormat="1" hidden="1" outlineLevel="1">
      <c r="A81" s="156"/>
      <c r="B81" s="161" t="s">
        <v>1209</v>
      </c>
      <c r="C81" s="109"/>
      <c r="D81" s="120"/>
      <c r="E81" s="110" t="str">
        <f xml:space="preserve"> Calc!E365</f>
        <v>2020-25 RCV - Closing RCV at 31 March 2025 (from PR19 FD as updated by the CMA redetermination and IDoKs) - Post 2020 investment RCV in 2022-23 FYA prices (WN)</v>
      </c>
      <c r="F81" s="124">
        <f xml:space="preserve"> Calc!F365</f>
        <v>1020.3131136360722</v>
      </c>
      <c r="G81" s="110" t="str">
        <f xml:space="preserve"> Calc!G365</f>
        <v>£m</v>
      </c>
    </row>
    <row r="82" spans="1:7" s="110" customFormat="1" hidden="1" outlineLevel="1">
      <c r="A82" s="156"/>
      <c r="B82" s="161" t="s">
        <v>1210</v>
      </c>
      <c r="C82" s="109"/>
      <c r="D82" s="120"/>
      <c r="E82" s="110" t="str">
        <f xml:space="preserve"> Calc!E366</f>
        <v>2020-25 RCV - Closing RCV at 31 March 2025 (from PR19 FD as updated by the CMA redetermination and IDoKs) - Post 2020 investment RCV in 2022-23 FYA prices (WWN)</v>
      </c>
      <c r="F82" s="124">
        <f xml:space="preserve"> Calc!F366</f>
        <v>1227.3206953708943</v>
      </c>
      <c r="G82" s="110" t="str">
        <f xml:space="preserve"> Calc!G366</f>
        <v>£m</v>
      </c>
    </row>
    <row r="83" spans="1:7" s="110" customFormat="1" hidden="1" outlineLevel="1">
      <c r="A83" s="156"/>
      <c r="B83" s="161" t="s">
        <v>1211</v>
      </c>
      <c r="C83" s="109"/>
      <c r="D83" s="120"/>
      <c r="E83" s="110" t="str">
        <f xml:space="preserve"> Calc!E367</f>
        <v>2020-25 RCV - Closing RCV at 31 March 2025 (from PR19 FD as updated by the CMA redetermination and IDoKs) - Post 2020 investment RCV in 2022-23 FYA prices (BR)</v>
      </c>
      <c r="F83" s="124">
        <f xml:space="preserve"> Calc!F367</f>
        <v>195.89427051097192</v>
      </c>
      <c r="G83" s="110" t="str">
        <f xml:space="preserve"> Calc!G367</f>
        <v>£m</v>
      </c>
    </row>
    <row r="84" spans="1:7" s="110" customFormat="1" hidden="1" outlineLevel="1">
      <c r="A84" s="156"/>
      <c r="B84" s="161" t="s">
        <v>1212</v>
      </c>
      <c r="C84" s="109"/>
      <c r="D84" s="120"/>
      <c r="E84" s="110" t="str">
        <f xml:space="preserve"> Calc!E368</f>
        <v>2020-25 RCV - Closing RCV at 31 March 2025 (from PR19 FD as updated by the CMA redetermination and IDoKs) - Post 2020 investment RCV in 2022-23 FYA prices (ADDN1)</v>
      </c>
      <c r="F84" s="124">
        <f xml:space="preserve"> Calc!F368</f>
        <v>0</v>
      </c>
      <c r="G84" s="110" t="str">
        <f xml:space="preserve"> Calc!G368</f>
        <v>£m</v>
      </c>
    </row>
    <row r="85" spans="1:7" s="110" customFormat="1" hidden="1" outlineLevel="1">
      <c r="A85" s="156"/>
      <c r="B85" s="161" t="s">
        <v>1213</v>
      </c>
      <c r="C85" s="109"/>
      <c r="D85" s="120"/>
      <c r="E85" s="110" t="str">
        <f xml:space="preserve"> Calc!E369</f>
        <v>2020-25 RCV - Closing RCV at 31 March 2025 (from PR19 FD as updated by the CMA redetermination and IDoKs) - Post 2020 investment RCV in 2022-23 FYA prices (ADDN2)</v>
      </c>
      <c r="F85" s="124">
        <f xml:space="preserve"> Calc!F369</f>
        <v>0</v>
      </c>
      <c r="G85" s="110" t="str">
        <f xml:space="preserve"> Calc!G369</f>
        <v>£m</v>
      </c>
    </row>
    <row r="86" spans="1:7" s="110" customFormat="1" hidden="1" outlineLevel="1">
      <c r="A86" s="156"/>
      <c r="B86" s="161" t="s">
        <v>1214</v>
      </c>
      <c r="C86" s="109"/>
      <c r="D86" s="120"/>
      <c r="E86" s="110" t="str">
        <f xml:space="preserve"> Calc!E370</f>
        <v>2020-25 RCV - Closing RCV at 31 March 2025 (from PR19 FD as updated by the CMA redetermination and IDoKs) - Post 2020 investment RCV in 2022-23 FYA prices (Total)</v>
      </c>
      <c r="F86" s="124">
        <f xml:space="preserve"> Calc!F370</f>
        <v>2560.606651195636</v>
      </c>
      <c r="G86" s="110" t="str">
        <f xml:space="preserve"> Calc!G370</f>
        <v>£m</v>
      </c>
    </row>
    <row r="87" spans="1:7" s="110" customFormat="1" hidden="1" outlineLevel="1">
      <c r="A87" s="156"/>
      <c r="B87" s="161"/>
      <c r="C87" s="109"/>
      <c r="D87" s="120"/>
      <c r="F87" s="124"/>
    </row>
    <row r="88" spans="1:7" s="110" customFormat="1" hidden="1" outlineLevel="1">
      <c r="A88" s="156"/>
      <c r="B88" s="161" t="s">
        <v>1215</v>
      </c>
      <c r="C88" s="109"/>
      <c r="D88" s="120"/>
      <c r="E88" s="110" t="str">
        <f xml:space="preserve"> Calc!E372</f>
        <v>2020-25 RCV - Closing RCV at 31 March 2025 (from PR19 FD as updated by the CMA redetermination and IDoKs) - Other adjustment RCV in 2022-23 FYA prices (WR)</v>
      </c>
      <c r="F88" s="124">
        <f xml:space="preserve"> Calc!F372</f>
        <v>0</v>
      </c>
      <c r="G88" s="110" t="str">
        <f xml:space="preserve"> Calc!G372</f>
        <v>£m</v>
      </c>
    </row>
    <row r="89" spans="1:7" s="110" customFormat="1" hidden="1" outlineLevel="1">
      <c r="A89" s="156"/>
      <c r="B89" s="161" t="s">
        <v>1216</v>
      </c>
      <c r="C89" s="109"/>
      <c r="D89" s="120"/>
      <c r="E89" s="110" t="str">
        <f xml:space="preserve"> Calc!E373</f>
        <v>2020-25 RCV - Closing RCV at 31 March 2025 (from PR19 FD as updated by the CMA redetermination and IDoKs) - Other adjustment RCV in 2022-23 FYA prices (WN)</v>
      </c>
      <c r="F89" s="124">
        <f xml:space="preserve"> Calc!F373</f>
        <v>0</v>
      </c>
      <c r="G89" s="110" t="str">
        <f xml:space="preserve"> Calc!G373</f>
        <v>£m</v>
      </c>
    </row>
    <row r="90" spans="1:7" s="110" customFormat="1" hidden="1" outlineLevel="1">
      <c r="A90" s="156"/>
      <c r="B90" s="161" t="s">
        <v>1217</v>
      </c>
      <c r="C90" s="109"/>
      <c r="D90" s="120"/>
      <c r="E90" s="110" t="str">
        <f xml:space="preserve"> Calc!E374</f>
        <v>2020-25 RCV - Closing RCV at 31 March 2025 (from PR19 FD as updated by the CMA redetermination and IDoKs) - Other adjustment RCV in 2022-23 FYA prices (WWN)</v>
      </c>
      <c r="F90" s="124">
        <f xml:space="preserve"> Calc!F374</f>
        <v>0</v>
      </c>
      <c r="G90" s="110" t="str">
        <f xml:space="preserve"> Calc!G374</f>
        <v>£m</v>
      </c>
    </row>
    <row r="91" spans="1:7" s="110" customFormat="1" hidden="1" outlineLevel="1">
      <c r="A91" s="156"/>
      <c r="B91" s="161" t="s">
        <v>1218</v>
      </c>
      <c r="C91" s="109"/>
      <c r="D91" s="120"/>
      <c r="E91" s="110" t="str">
        <f xml:space="preserve"> Calc!E375</f>
        <v>2020-25 RCV - Closing RCV at 31 March 2025 (from PR19 FD as updated by the CMA redetermination and IDoKs) - Other adjustment RCV in 2022-23 FYA prices (BR)</v>
      </c>
      <c r="F91" s="124">
        <f xml:space="preserve"> Calc!F375</f>
        <v>0</v>
      </c>
      <c r="G91" s="110" t="str">
        <f xml:space="preserve"> Calc!G375</f>
        <v>£m</v>
      </c>
    </row>
    <row r="92" spans="1:7" s="110" customFormat="1" hidden="1" outlineLevel="1">
      <c r="A92" s="156"/>
      <c r="B92" s="161" t="s">
        <v>1219</v>
      </c>
      <c r="C92" s="109"/>
      <c r="D92" s="120"/>
      <c r="E92" s="110" t="str">
        <f xml:space="preserve"> Calc!E376</f>
        <v>2020-25 RCV - Closing RCV at 31 March 2025 (from PR19 FD as updated by the CMA redetermination and IDoKs) - Other adjustment RCV in 2022-23 FYA prices (ADDN1)</v>
      </c>
      <c r="F92" s="124">
        <f xml:space="preserve"> Calc!F376</f>
        <v>0</v>
      </c>
      <c r="G92" s="110" t="str">
        <f xml:space="preserve"> Calc!G376</f>
        <v>£m</v>
      </c>
    </row>
    <row r="93" spans="1:7" s="110" customFormat="1" hidden="1" outlineLevel="1">
      <c r="A93" s="156"/>
      <c r="B93" s="161" t="s">
        <v>1220</v>
      </c>
      <c r="C93" s="109"/>
      <c r="D93" s="120"/>
      <c r="E93" s="110" t="str">
        <f xml:space="preserve"> Calc!E377</f>
        <v>2020-25 RCV - Closing RCV at 31 March 2025 (from PR19 FD as updated by the CMA redetermination and IDoKs) - Other adjustment RCV in 2022-23 FYA prices (ADDN2)</v>
      </c>
      <c r="F93" s="124">
        <f xml:space="preserve"> Calc!F377</f>
        <v>0</v>
      </c>
      <c r="G93" s="110" t="str">
        <f xml:space="preserve"> Calc!G377</f>
        <v>£m</v>
      </c>
    </row>
    <row r="94" spans="1:7" s="110" customFormat="1" hidden="1" outlineLevel="1">
      <c r="A94" s="156"/>
      <c r="B94" s="161" t="s">
        <v>1221</v>
      </c>
      <c r="C94" s="109"/>
      <c r="D94" s="120"/>
      <c r="E94" s="110" t="str">
        <f xml:space="preserve"> Calc!E378</f>
        <v>2020-25 RCV - Closing RCV at 31 March 2025 (from PR19 FD as updated by the CMA redetermination and IDoKs) - Other adjustment RCV in 2022-23 FYA prices (Total)</v>
      </c>
      <c r="F94" s="124">
        <f xml:space="preserve"> Calc!F378</f>
        <v>0</v>
      </c>
      <c r="G94" s="110" t="str">
        <f xml:space="preserve"> Calc!G378</f>
        <v>£m</v>
      </c>
    </row>
    <row r="95" spans="1:7" s="110" customFormat="1" hidden="1" outlineLevel="1">
      <c r="A95" s="156"/>
      <c r="B95" s="161"/>
      <c r="C95" s="109"/>
      <c r="D95" s="120"/>
      <c r="F95" s="124"/>
    </row>
    <row r="96" spans="1:7" s="110" customFormat="1" hidden="1" outlineLevel="1">
      <c r="A96" s="156"/>
      <c r="B96" s="161" t="s">
        <v>1222</v>
      </c>
      <c r="C96" s="109"/>
      <c r="D96" s="120"/>
      <c r="E96" s="110" t="str">
        <f xml:space="preserve"> Calc!E384</f>
        <v>2020-25 RCV - Closing RCV at 31 March 2025 (from PR19 FD as updated by the CMA redetermination and IDoKs) - in 2022-23 FYA prices (Total)</v>
      </c>
      <c r="F96" s="124">
        <f xml:space="preserve"> Calc!F384</f>
        <v>10949.402465738511</v>
      </c>
      <c r="G96" s="110" t="str">
        <f xml:space="preserve"> Calc!G384</f>
        <v>£m</v>
      </c>
    </row>
    <row r="97" spans="1:7" s="110" customFormat="1" hidden="1" outlineLevel="1">
      <c r="A97" s="156"/>
      <c r="B97" s="161"/>
      <c r="C97" s="109"/>
      <c r="D97" s="120"/>
      <c r="F97" s="124"/>
    </row>
    <row r="98" spans="1:7" s="110" customFormat="1" hidden="1" outlineLevel="1">
      <c r="A98" s="156"/>
      <c r="B98" s="161" t="s">
        <v>1223</v>
      </c>
      <c r="C98" s="109"/>
      <c r="D98" s="120"/>
      <c r="E98" s="110" t="str">
        <f xml:space="preserve"> Calc!E389</f>
        <v>PR14 BYR ODI RCV adjustment in 2022-23 FYA prices (WR)</v>
      </c>
      <c r="F98" s="124">
        <f ca="1" xml:space="preserve"> Calc!F389</f>
        <v>0</v>
      </c>
      <c r="G98" s="110" t="str">
        <f xml:space="preserve"> Calc!G389</f>
        <v>£m</v>
      </c>
    </row>
    <row r="99" spans="1:7" s="110" customFormat="1" hidden="1" outlineLevel="1">
      <c r="A99" s="156"/>
      <c r="B99" s="161" t="s">
        <v>1224</v>
      </c>
      <c r="C99" s="109"/>
      <c r="D99" s="120"/>
      <c r="E99" s="110" t="str">
        <f xml:space="preserve"> Calc!E390</f>
        <v>PR14 BYR ODI RCV adjustment in 2022-23 FYA prices (WN)</v>
      </c>
      <c r="F99" s="124">
        <f ca="1" xml:space="preserve"> Calc!F390</f>
        <v>0</v>
      </c>
      <c r="G99" s="110" t="str">
        <f xml:space="preserve"> Calc!G390</f>
        <v>£m</v>
      </c>
    </row>
    <row r="100" spans="1:7" s="110" customFormat="1" hidden="1" outlineLevel="1">
      <c r="A100" s="156"/>
      <c r="B100" s="161" t="s">
        <v>1225</v>
      </c>
      <c r="C100" s="109"/>
      <c r="D100" s="120"/>
      <c r="E100" s="110" t="str">
        <f xml:space="preserve"> Calc!E391</f>
        <v>PR14 BYR ODI RCV adjustment in 2022-23 FYA prices (WWN)</v>
      </c>
      <c r="F100" s="124">
        <f ca="1" xml:space="preserve"> Calc!F391</f>
        <v>0</v>
      </c>
      <c r="G100" s="110" t="str">
        <f xml:space="preserve"> Calc!G391</f>
        <v>£m</v>
      </c>
    </row>
    <row r="101" spans="1:7" s="110" customFormat="1" hidden="1" outlineLevel="1">
      <c r="A101" s="156"/>
      <c r="B101" s="161" t="s">
        <v>1226</v>
      </c>
      <c r="C101" s="109"/>
      <c r="D101" s="120"/>
      <c r="E101" s="110" t="str">
        <f xml:space="preserve"> Calc!E392</f>
        <v>PR14 BYR ODI RCV adjustment in 2022-23 FYA prices (BR)</v>
      </c>
      <c r="F101" s="124">
        <f xml:space="preserve"> Calc!F392</f>
        <v>0</v>
      </c>
      <c r="G101" s="110" t="str">
        <f xml:space="preserve"> Calc!G392</f>
        <v>£m</v>
      </c>
    </row>
    <row r="102" spans="1:7" s="110" customFormat="1" hidden="1" outlineLevel="1">
      <c r="A102" s="156"/>
      <c r="B102" s="161" t="s">
        <v>1227</v>
      </c>
      <c r="C102" s="109"/>
      <c r="D102" s="120"/>
      <c r="E102" s="110" t="str">
        <f xml:space="preserve"> Calc!E393</f>
        <v>PR14 BYR ODI RCV adjustment in 2022-23 FYA prices (ADDN1)</v>
      </c>
      <c r="F102" s="124">
        <f ca="1" xml:space="preserve"> Calc!F393</f>
        <v>0</v>
      </c>
      <c r="G102" s="110" t="str">
        <f xml:space="preserve"> Calc!G393</f>
        <v>£m</v>
      </c>
    </row>
    <row r="103" spans="1:7" s="110" customFormat="1" hidden="1" outlineLevel="1">
      <c r="A103" s="156"/>
      <c r="B103" s="161" t="s">
        <v>1228</v>
      </c>
      <c r="C103" s="109"/>
      <c r="D103" s="120"/>
      <c r="E103" s="110" t="str">
        <f xml:space="preserve"> Calc!E394</f>
        <v>PR14 BYR ODI RCV adjustment in 2022-23 FYA prices (ADDN2)</v>
      </c>
      <c r="F103" s="124">
        <f xml:space="preserve"> Calc!F394</f>
        <v>0</v>
      </c>
      <c r="G103" s="110" t="str">
        <f xml:space="preserve"> Calc!G394</f>
        <v>£m</v>
      </c>
    </row>
    <row r="104" spans="1:7" s="110" customFormat="1" hidden="1" outlineLevel="1">
      <c r="A104" s="156"/>
      <c r="B104" s="161" t="s">
        <v>1229</v>
      </c>
      <c r="C104" s="109"/>
      <c r="D104" s="120"/>
      <c r="E104" s="110" t="str">
        <f xml:space="preserve"> Calc!E395</f>
        <v>PR14 BYR ODI RCV adjustment in 2022-23 FYA prices (Total)</v>
      </c>
      <c r="F104" s="124">
        <f ca="1" xml:space="preserve"> Calc!F395</f>
        <v>0</v>
      </c>
      <c r="G104" s="110" t="str">
        <f xml:space="preserve"> Calc!G395</f>
        <v>£m</v>
      </c>
    </row>
    <row r="105" spans="1:7" s="110" customFormat="1" hidden="1" outlineLevel="1">
      <c r="A105" s="156"/>
      <c r="B105" s="161"/>
      <c r="C105" s="109"/>
      <c r="D105" s="120"/>
      <c r="F105" s="124"/>
    </row>
    <row r="106" spans="1:7" s="110" customFormat="1" hidden="1" outlineLevel="1">
      <c r="A106" s="156"/>
      <c r="B106" s="161" t="s">
        <v>1230</v>
      </c>
      <c r="C106" s="109"/>
      <c r="D106" s="120"/>
      <c r="E106" s="110" t="str">
        <f xml:space="preserve"> Calc!E397</f>
        <v>PR14 BYR Totex menu RCV adjustment in 2022-23 FYA prices (WR)</v>
      </c>
      <c r="F106" s="124">
        <f xml:space="preserve"> Calc!F397</f>
        <v>0</v>
      </c>
      <c r="G106" s="110" t="str">
        <f xml:space="preserve"> Calc!G397</f>
        <v>£m</v>
      </c>
    </row>
    <row r="107" spans="1:7" s="110" customFormat="1" hidden="1" outlineLevel="1">
      <c r="A107" s="156"/>
      <c r="B107" s="161" t="s">
        <v>1231</v>
      </c>
      <c r="C107" s="109"/>
      <c r="D107" s="120"/>
      <c r="E107" s="110" t="str">
        <f xml:space="preserve"> Calc!E398</f>
        <v>PR14 BYR Totex menu RCV adjustment in 2022-23 FYA prices (WN)</v>
      </c>
      <c r="F107" s="124">
        <f ca="1" xml:space="preserve"> Calc!F398</f>
        <v>25.847242928011326</v>
      </c>
      <c r="G107" s="110" t="str">
        <f xml:space="preserve"> Calc!G398</f>
        <v>£m</v>
      </c>
    </row>
    <row r="108" spans="1:7" s="110" customFormat="1" hidden="1" outlineLevel="1">
      <c r="A108" s="156"/>
      <c r="B108" s="161" t="s">
        <v>1232</v>
      </c>
      <c r="C108" s="109"/>
      <c r="D108" s="120"/>
      <c r="E108" s="110" t="str">
        <f xml:space="preserve"> Calc!E399</f>
        <v>PR14 BYR Totex menu RCV adjustment in 2022-23 FYA prices (WWN)</v>
      </c>
      <c r="F108" s="124">
        <f ca="1" xml:space="preserve"> Calc!F399</f>
        <v>-8.6550290101600904</v>
      </c>
      <c r="G108" s="110" t="str">
        <f xml:space="preserve"> Calc!G399</f>
        <v>£m</v>
      </c>
    </row>
    <row r="109" spans="1:7" s="110" customFormat="1" hidden="1" outlineLevel="1">
      <c r="A109" s="156"/>
      <c r="B109" s="161" t="s">
        <v>1233</v>
      </c>
      <c r="C109" s="109"/>
      <c r="D109" s="120"/>
      <c r="E109" s="110" t="str">
        <f xml:space="preserve"> Calc!E400</f>
        <v>PR14 BYR Totex menu RCV adjustment in 2022-23 FYA prices (BR)</v>
      </c>
      <c r="F109" s="124">
        <f xml:space="preserve"> Calc!F400</f>
        <v>0</v>
      </c>
      <c r="G109" s="110" t="str">
        <f xml:space="preserve"> Calc!G400</f>
        <v>£m</v>
      </c>
    </row>
    <row r="110" spans="1:7" s="110" customFormat="1" hidden="1" outlineLevel="1">
      <c r="A110" s="156"/>
      <c r="B110" s="161" t="s">
        <v>1234</v>
      </c>
      <c r="C110" s="109"/>
      <c r="D110" s="120"/>
      <c r="E110" s="110" t="str">
        <f xml:space="preserve"> Calc!E401</f>
        <v>PR14 BYR Totex menu RCV adjustment in 2022-23 FYA prices (ADDN1)</v>
      </c>
      <c r="F110" s="124">
        <f ca="1" xml:space="preserve"> Calc!F401</f>
        <v>0</v>
      </c>
      <c r="G110" s="110" t="str">
        <f xml:space="preserve"> Calc!G401</f>
        <v>£m</v>
      </c>
    </row>
    <row r="111" spans="1:7" s="110" customFormat="1" hidden="1" outlineLevel="1">
      <c r="A111" s="156"/>
      <c r="B111" s="161" t="s">
        <v>1235</v>
      </c>
      <c r="C111" s="109"/>
      <c r="D111" s="120"/>
      <c r="E111" s="110" t="str">
        <f xml:space="preserve"> Calc!E402</f>
        <v>PR14 BYR Totex menu RCV adjustment in 2022-23 FYA prices (ADDN2)</v>
      </c>
      <c r="F111" s="124">
        <f xml:space="preserve"> Calc!F402</f>
        <v>0</v>
      </c>
      <c r="G111" s="110" t="str">
        <f xml:space="preserve"> Calc!G402</f>
        <v>£m</v>
      </c>
    </row>
    <row r="112" spans="1:7" s="110" customFormat="1" hidden="1" outlineLevel="1">
      <c r="A112" s="156"/>
      <c r="B112" s="161" t="s">
        <v>1236</v>
      </c>
      <c r="C112" s="109"/>
      <c r="D112" s="120"/>
      <c r="E112" s="110" t="str">
        <f xml:space="preserve"> Calc!E403</f>
        <v>PR14 BYR Totex menu RCV adjustment in 2022-23 FYA prices (Total)</v>
      </c>
      <c r="F112" s="124">
        <f ca="1" xml:space="preserve"> Calc!F403</f>
        <v>17.192213917851234</v>
      </c>
      <c r="G112" s="110" t="str">
        <f xml:space="preserve"> Calc!G403</f>
        <v>£m</v>
      </c>
    </row>
    <row r="113" spans="1:7" s="110" customFormat="1" hidden="1" outlineLevel="1">
      <c r="A113" s="156"/>
      <c r="B113" s="161"/>
      <c r="C113" s="109"/>
      <c r="D113" s="120"/>
      <c r="F113" s="124"/>
    </row>
    <row r="114" spans="1:7" s="110" customFormat="1" hidden="1" outlineLevel="1">
      <c r="A114" s="156"/>
      <c r="B114" s="161" t="s">
        <v>1237</v>
      </c>
      <c r="C114" s="109"/>
      <c r="D114" s="120"/>
      <c r="E114" s="110" t="str">
        <f xml:space="preserve"> Calc!E405</f>
        <v>PR14 BYR Land sales RCV adjustment in 2022-23 FYA prices (WR)</v>
      </c>
      <c r="F114" s="124">
        <f ca="1" xml:space="preserve"> Calc!F405</f>
        <v>0</v>
      </c>
      <c r="G114" s="110" t="str">
        <f xml:space="preserve"> Calc!G405</f>
        <v>£m</v>
      </c>
    </row>
    <row r="115" spans="1:7" s="110" customFormat="1" hidden="1" outlineLevel="1">
      <c r="A115" s="156"/>
      <c r="B115" s="161" t="s">
        <v>1238</v>
      </c>
      <c r="C115" s="109"/>
      <c r="D115" s="120"/>
      <c r="E115" s="110" t="str">
        <f xml:space="preserve"> Calc!E406</f>
        <v>PR14 BYR Land sales RCV adjustment in 2022-23 FYA prices (WN)</v>
      </c>
      <c r="F115" s="124">
        <f ca="1" xml:space="preserve"> Calc!F406</f>
        <v>-0.77246054028309263</v>
      </c>
      <c r="G115" s="110" t="str">
        <f xml:space="preserve"> Calc!G406</f>
        <v>£m</v>
      </c>
    </row>
    <row r="116" spans="1:7" s="110" customFormat="1" hidden="1" outlineLevel="1">
      <c r="A116" s="156"/>
      <c r="B116" s="161" t="s">
        <v>1239</v>
      </c>
      <c r="C116" s="109"/>
      <c r="D116" s="120"/>
      <c r="E116" s="110" t="str">
        <f xml:space="preserve"> Calc!E407</f>
        <v>PR14 BYR Land sales RCV adjustment in 2022-23 FYA prices (WWN)</v>
      </c>
      <c r="F116" s="124">
        <f ca="1" xml:space="preserve"> Calc!F407</f>
        <v>0.28945517306907309</v>
      </c>
      <c r="G116" s="110" t="str">
        <f xml:space="preserve"> Calc!G407</f>
        <v>£m</v>
      </c>
    </row>
    <row r="117" spans="1:7" s="110" customFormat="1" hidden="1" outlineLevel="1">
      <c r="A117" s="156"/>
      <c r="B117" s="161" t="s">
        <v>1240</v>
      </c>
      <c r="C117" s="109"/>
      <c r="D117" s="120"/>
      <c r="E117" s="110" t="str">
        <f xml:space="preserve"> Calc!E408</f>
        <v>PR14 BYR Land sales RCV adjustment in 2022-23 FYA prices (BR)</v>
      </c>
      <c r="F117" s="124">
        <f xml:space="preserve"> Calc!F408</f>
        <v>0</v>
      </c>
      <c r="G117" s="110" t="str">
        <f xml:space="preserve"> Calc!G408</f>
        <v>£m</v>
      </c>
    </row>
    <row r="118" spans="1:7" s="110" customFormat="1" hidden="1" outlineLevel="1">
      <c r="A118" s="156"/>
      <c r="B118" s="161" t="s">
        <v>1241</v>
      </c>
      <c r="C118" s="109"/>
      <c r="D118" s="120"/>
      <c r="E118" s="110" t="str">
        <f xml:space="preserve"> Calc!E409</f>
        <v>PR14 BYR Land sales RCV adjustment in 2022-23 FYA prices (ADDN1)</v>
      </c>
      <c r="F118" s="124">
        <f ca="1" xml:space="preserve"> Calc!F409</f>
        <v>0</v>
      </c>
      <c r="G118" s="110" t="str">
        <f xml:space="preserve"> Calc!G409</f>
        <v>£m</v>
      </c>
    </row>
    <row r="119" spans="1:7" s="110" customFormat="1" hidden="1" outlineLevel="1">
      <c r="A119" s="156"/>
      <c r="B119" s="161" t="s">
        <v>1242</v>
      </c>
      <c r="C119" s="109"/>
      <c r="D119" s="120"/>
      <c r="E119" s="110" t="str">
        <f xml:space="preserve"> Calc!E410</f>
        <v>PR14 BYR Land sales RCV adjustment in 2022-23 FYA prices (ADDN2)</v>
      </c>
      <c r="F119" s="124">
        <f xml:space="preserve"> Calc!F410</f>
        <v>0</v>
      </c>
      <c r="G119" s="110" t="str">
        <f xml:space="preserve"> Calc!G410</f>
        <v>£m</v>
      </c>
    </row>
    <row r="120" spans="1:7" s="110" customFormat="1" hidden="1" outlineLevel="1">
      <c r="A120" s="156"/>
      <c r="B120" s="161" t="s">
        <v>1243</v>
      </c>
      <c r="C120" s="109"/>
      <c r="D120" s="120"/>
      <c r="E120" s="110" t="str">
        <f xml:space="preserve"> Calc!E411</f>
        <v>PR14 BYR Land sales RCV adjustment in 2022-23 FYA prices (Total)</v>
      </c>
      <c r="F120" s="124">
        <f ca="1" xml:space="preserve"> Calc!F411</f>
        <v>-0.48300536721401954</v>
      </c>
      <c r="G120" s="110" t="str">
        <f xml:space="preserve"> Calc!G411</f>
        <v>£m</v>
      </c>
    </row>
    <row r="121" spans="1:7" s="110" customFormat="1" hidden="1" outlineLevel="1">
      <c r="A121" s="156"/>
      <c r="B121" s="161"/>
      <c r="C121" s="109"/>
      <c r="D121" s="120"/>
      <c r="F121" s="124"/>
    </row>
    <row r="122" spans="1:7" s="110" customFormat="1" hidden="1" outlineLevel="1">
      <c r="A122" s="156"/>
      <c r="B122" s="161" t="s">
        <v>1244</v>
      </c>
      <c r="C122" s="109"/>
      <c r="D122" s="120"/>
      <c r="E122" s="110" t="str">
        <f xml:space="preserve"> Calc!E413</f>
        <v>PR14 BYR RPI-CPIH wedge RCV adjustment in 2022-23 FYA prices (WR)</v>
      </c>
      <c r="F122" s="124">
        <f ca="1" xml:space="preserve"> Calc!F413</f>
        <v>-1.1369853567167107</v>
      </c>
      <c r="G122" s="110" t="str">
        <f xml:space="preserve"> Calc!G413</f>
        <v>£m</v>
      </c>
    </row>
    <row r="123" spans="1:7" s="110" customFormat="1" hidden="1" outlineLevel="1">
      <c r="A123" s="156"/>
      <c r="B123" s="161" t="s">
        <v>1245</v>
      </c>
      <c r="C123" s="109"/>
      <c r="D123" s="120"/>
      <c r="E123" s="110" t="str">
        <f xml:space="preserve"> Calc!E414</f>
        <v>PR14 BYR RPI-CPIH wedge RCV adjustment in 2022-23 FYA prices (WN)</v>
      </c>
      <c r="F123" s="124">
        <f ca="1" xml:space="preserve"> Calc!F414</f>
        <v>-12.391247957767254</v>
      </c>
      <c r="G123" s="110" t="str">
        <f xml:space="preserve"> Calc!G414</f>
        <v>£m</v>
      </c>
    </row>
    <row r="124" spans="1:7" s="110" customFormat="1" hidden="1" outlineLevel="1">
      <c r="A124" s="156"/>
      <c r="B124" s="161" t="s">
        <v>1246</v>
      </c>
      <c r="C124" s="109"/>
      <c r="D124" s="120"/>
      <c r="E124" s="110" t="str">
        <f xml:space="preserve"> Calc!E415</f>
        <v>PR14 BYR RPI-CPIH wedge RCV adjustment in 2022-23 FYA prices (WWN)</v>
      </c>
      <c r="F124" s="124">
        <f ca="1" xml:space="preserve"> Calc!F415</f>
        <v>-11.920898683546929</v>
      </c>
      <c r="G124" s="110" t="str">
        <f xml:space="preserve"> Calc!G415</f>
        <v>£m</v>
      </c>
    </row>
    <row r="125" spans="1:7" s="110" customFormat="1" hidden="1" outlineLevel="1">
      <c r="A125" s="156"/>
      <c r="B125" s="161" t="s">
        <v>1247</v>
      </c>
      <c r="C125" s="109"/>
      <c r="D125" s="120"/>
      <c r="E125" s="110" t="str">
        <f xml:space="preserve"> Calc!E416</f>
        <v>PR14 BYR RPI-CPIH wedge RCV adjustment in 2022-23 FYA prices (BR)</v>
      </c>
      <c r="F125" s="124">
        <f ca="1" xml:space="preserve"> Calc!F416</f>
        <v>-1.507077126932244</v>
      </c>
      <c r="G125" s="110" t="str">
        <f xml:space="preserve"> Calc!G416</f>
        <v>£m</v>
      </c>
    </row>
    <row r="126" spans="1:7" s="110" customFormat="1" hidden="1" outlineLevel="1">
      <c r="A126" s="156"/>
      <c r="B126" s="161" t="s">
        <v>1248</v>
      </c>
      <c r="C126" s="109"/>
      <c r="D126" s="120"/>
      <c r="E126" s="110" t="str">
        <f xml:space="preserve"> Calc!E417</f>
        <v>PR14 BYR RPI-CPIH wedge RCV adjustment in 2022-23 FYA prices (ADDN1)</v>
      </c>
      <c r="F126" s="124">
        <f ca="1" xml:space="preserve"> Calc!F417</f>
        <v>0</v>
      </c>
      <c r="G126" s="110" t="str">
        <f xml:space="preserve"> Calc!G417</f>
        <v>£m</v>
      </c>
    </row>
    <row r="127" spans="1:7" s="110" customFormat="1" hidden="1" outlineLevel="1">
      <c r="A127" s="156"/>
      <c r="B127" s="161" t="s">
        <v>1249</v>
      </c>
      <c r="C127" s="109"/>
      <c r="D127" s="120"/>
      <c r="E127" s="110" t="str">
        <f xml:space="preserve"> Calc!E418</f>
        <v>PR14 BYR RPI-CPIH wedge RCV adjustment in 2022-23 FYA prices (ADDN2)</v>
      </c>
      <c r="F127" s="124">
        <f xml:space="preserve"> Calc!F418</f>
        <v>0</v>
      </c>
      <c r="G127" s="110" t="str">
        <f xml:space="preserve"> Calc!G418</f>
        <v>£m</v>
      </c>
    </row>
    <row r="128" spans="1:7" s="110" customFormat="1" hidden="1" outlineLevel="1">
      <c r="A128" s="156"/>
      <c r="B128" s="161" t="s">
        <v>1250</v>
      </c>
      <c r="C128" s="109"/>
      <c r="D128" s="120"/>
      <c r="E128" s="110" t="str">
        <f xml:space="preserve"> Calc!E419</f>
        <v>PR14 BYR RPI-CPIH wedge RCV adjustment in 2022-23 FYA prices (Total)</v>
      </c>
      <c r="F128" s="124">
        <f ca="1" xml:space="preserve"> Calc!F419</f>
        <v>-26.956209124963138</v>
      </c>
      <c r="G128" s="110" t="str">
        <f xml:space="preserve"> Calc!G419</f>
        <v>£m</v>
      </c>
    </row>
    <row r="129" spans="1:7" s="110" customFormat="1" hidden="1" outlineLevel="1">
      <c r="A129" s="156"/>
      <c r="B129" s="161"/>
      <c r="C129" s="109"/>
      <c r="D129" s="120"/>
      <c r="F129" s="124"/>
    </row>
    <row r="130" spans="1:7" s="110" customFormat="1" hidden="1" outlineLevel="1">
      <c r="A130" s="156"/>
      <c r="B130" s="161" t="s">
        <v>1251</v>
      </c>
      <c r="C130" s="109"/>
      <c r="D130" s="120"/>
      <c r="E130" s="110" t="str">
        <f xml:space="preserve"> Calc!E421</f>
        <v>PR14 BYR Other RCV adjustment in 2022-23 FYA prices (WR)</v>
      </c>
      <c r="F130" s="124">
        <f xml:space="preserve"> Calc!F421</f>
        <v>0</v>
      </c>
      <c r="G130" s="110" t="str">
        <f xml:space="preserve"> Calc!G421</f>
        <v>£m</v>
      </c>
    </row>
    <row r="131" spans="1:7" s="110" customFormat="1" hidden="1" outlineLevel="1">
      <c r="A131" s="156"/>
      <c r="B131" s="161" t="s">
        <v>1252</v>
      </c>
      <c r="C131" s="109"/>
      <c r="D131" s="120"/>
      <c r="E131" s="110" t="str">
        <f xml:space="preserve"> Calc!E422</f>
        <v>PR14 BYR Other RCV adjustment in 2022-23 FYA prices (WN)</v>
      </c>
      <c r="F131" s="124">
        <f ca="1" xml:space="preserve"> Calc!F422</f>
        <v>0</v>
      </c>
      <c r="G131" s="110" t="str">
        <f xml:space="preserve"> Calc!G422</f>
        <v>£m</v>
      </c>
    </row>
    <row r="132" spans="1:7" s="110" customFormat="1" hidden="1" outlineLevel="1">
      <c r="A132" s="156"/>
      <c r="B132" s="161" t="s">
        <v>1253</v>
      </c>
      <c r="C132" s="109"/>
      <c r="D132" s="120"/>
      <c r="E132" s="110" t="str">
        <f xml:space="preserve"> Calc!E423</f>
        <v>PR14 BYR Other RCV adjustment in 2022-23 FYA prices (WWN)</v>
      </c>
      <c r="F132" s="124">
        <f ca="1" xml:space="preserve"> Calc!F423</f>
        <v>0</v>
      </c>
      <c r="G132" s="110" t="str">
        <f xml:space="preserve"> Calc!G423</f>
        <v>£m</v>
      </c>
    </row>
    <row r="133" spans="1:7" s="110" customFormat="1" hidden="1" outlineLevel="1">
      <c r="A133" s="156"/>
      <c r="B133" s="161" t="s">
        <v>1254</v>
      </c>
      <c r="C133" s="109"/>
      <c r="D133" s="120"/>
      <c r="E133" s="110" t="str">
        <f xml:space="preserve"> Calc!E424</f>
        <v>PR14 BYR Other RCV adjustment in 2022-23 FYA prices (BR)</v>
      </c>
      <c r="F133" s="124">
        <f xml:space="preserve"> Calc!F424</f>
        <v>0</v>
      </c>
      <c r="G133" s="110" t="str">
        <f xml:space="preserve"> Calc!G424</f>
        <v>£m</v>
      </c>
    </row>
    <row r="134" spans="1:7" s="110" customFormat="1" hidden="1" outlineLevel="1">
      <c r="A134" s="156"/>
      <c r="B134" s="161" t="s">
        <v>1255</v>
      </c>
      <c r="C134" s="109"/>
      <c r="D134" s="120"/>
      <c r="E134" s="110" t="str">
        <f xml:space="preserve"> Calc!E425</f>
        <v>PR14 BYR Other RCV adjustment in 2022-23 FYA prices (ADDN1)</v>
      </c>
      <c r="F134" s="124">
        <f ca="1" xml:space="preserve"> Calc!F425</f>
        <v>0</v>
      </c>
      <c r="G134" s="110" t="str">
        <f xml:space="preserve"> Calc!G425</f>
        <v>£m</v>
      </c>
    </row>
    <row r="135" spans="1:7" s="110" customFormat="1" hidden="1" outlineLevel="1">
      <c r="A135" s="156"/>
      <c r="B135" s="161" t="s">
        <v>1256</v>
      </c>
      <c r="C135" s="109"/>
      <c r="D135" s="120"/>
      <c r="E135" s="110" t="str">
        <f xml:space="preserve"> Calc!E426</f>
        <v>PR14 BYR Other RCV adjustment in 2022-23 FYA prices (ADDN2)</v>
      </c>
      <c r="F135" s="124">
        <f xml:space="preserve"> Calc!F426</f>
        <v>0</v>
      </c>
      <c r="G135" s="110" t="str">
        <f xml:space="preserve"> Calc!G426</f>
        <v>£m</v>
      </c>
    </row>
    <row r="136" spans="1:7" s="110" customFormat="1" hidden="1" outlineLevel="1">
      <c r="A136" s="156"/>
      <c r="B136" s="161" t="s">
        <v>1257</v>
      </c>
      <c r="C136" s="109"/>
      <c r="D136" s="120"/>
      <c r="E136" s="110" t="str">
        <f xml:space="preserve"> Calc!E427</f>
        <v>PR14 BYR Other RCV adjustment in 2022-23 FYA prices (Total)</v>
      </c>
      <c r="F136" s="124">
        <f ca="1" xml:space="preserve"> Calc!F427</f>
        <v>0</v>
      </c>
      <c r="G136" s="110" t="str">
        <f xml:space="preserve"> Calc!G427</f>
        <v>£m</v>
      </c>
    </row>
    <row r="137" spans="1:7" s="110" customFormat="1" hidden="1" outlineLevel="1">
      <c r="A137" s="156"/>
      <c r="B137" s="161"/>
      <c r="C137" s="109"/>
      <c r="D137" s="120"/>
      <c r="F137" s="124"/>
    </row>
    <row r="138" spans="1:7" s="110" customFormat="1" hidden="1" outlineLevel="1">
      <c r="A138" s="156"/>
      <c r="B138" s="161" t="s">
        <v>1258</v>
      </c>
      <c r="C138" s="109"/>
      <c r="D138" s="120"/>
      <c r="E138" s="110" t="str">
        <f xml:space="preserve"> Calc!E429</f>
        <v>PR14 IFRS16 RCV adjustment in 2022-23 FYA prices (WR)</v>
      </c>
      <c r="F138" s="124">
        <f ca="1" xml:space="preserve"> Calc!F429</f>
        <v>0</v>
      </c>
      <c r="G138" s="110" t="str">
        <f xml:space="preserve"> Calc!G429</f>
        <v>£m</v>
      </c>
    </row>
    <row r="139" spans="1:7" s="110" customFormat="1" hidden="1" outlineLevel="1">
      <c r="A139" s="156"/>
      <c r="B139" s="161" t="s">
        <v>1259</v>
      </c>
      <c r="C139" s="109"/>
      <c r="D139" s="120"/>
      <c r="E139" s="110" t="str">
        <f xml:space="preserve"> Calc!E430</f>
        <v>PR14 IFRS16 RCV adjustment in 2022-23 FYA prices (WN)</v>
      </c>
      <c r="F139" s="124">
        <f ca="1" xml:space="preserve"> Calc!F430</f>
        <v>0</v>
      </c>
      <c r="G139" s="110" t="str">
        <f xml:space="preserve"> Calc!G430</f>
        <v>£m</v>
      </c>
    </row>
    <row r="140" spans="1:7" s="110" customFormat="1" hidden="1" outlineLevel="1">
      <c r="A140" s="156"/>
      <c r="B140" s="161" t="s">
        <v>1260</v>
      </c>
      <c r="C140" s="109"/>
      <c r="D140" s="120"/>
      <c r="E140" s="110" t="str">
        <f xml:space="preserve"> Calc!E431</f>
        <v>PR14 IFRS16 RCV adjustment in 2022-23 FYA prices (WWN)</v>
      </c>
      <c r="F140" s="124">
        <f ca="1" xml:space="preserve"> Calc!F431</f>
        <v>0</v>
      </c>
      <c r="G140" s="110" t="str">
        <f xml:space="preserve"> Calc!G431</f>
        <v>£m</v>
      </c>
    </row>
    <row r="141" spans="1:7" s="110" customFormat="1" hidden="1" outlineLevel="1">
      <c r="A141" s="156"/>
      <c r="B141" s="161" t="s">
        <v>1261</v>
      </c>
      <c r="C141" s="109"/>
      <c r="D141" s="120"/>
      <c r="E141" s="110" t="str">
        <f xml:space="preserve"> Calc!E432</f>
        <v>PR14 IFRS16 RCV adjustment in 2022-23 FYA prices (BR)</v>
      </c>
      <c r="F141" s="124">
        <f ca="1" xml:space="preserve"> Calc!F432</f>
        <v>0</v>
      </c>
      <c r="G141" s="110" t="str">
        <f xml:space="preserve"> Calc!G432</f>
        <v>£m</v>
      </c>
    </row>
    <row r="142" spans="1:7" s="110" customFormat="1" hidden="1" outlineLevel="1">
      <c r="A142" s="156"/>
      <c r="B142" s="161" t="s">
        <v>1262</v>
      </c>
      <c r="C142" s="109"/>
      <c r="D142" s="120"/>
      <c r="E142" s="110" t="str">
        <f xml:space="preserve"> Calc!E433</f>
        <v>PR14 IFRS16 RCV adjustment in 2022-23 FYA prices (ADDN1)</v>
      </c>
      <c r="F142" s="124">
        <f ca="1" xml:space="preserve"> Calc!F433</f>
        <v>0</v>
      </c>
      <c r="G142" s="110" t="str">
        <f xml:space="preserve"> Calc!G433</f>
        <v>£m</v>
      </c>
    </row>
    <row r="143" spans="1:7" s="110" customFormat="1" hidden="1" outlineLevel="1">
      <c r="A143" s="156"/>
      <c r="B143" s="161" t="s">
        <v>1263</v>
      </c>
      <c r="C143" s="109"/>
      <c r="D143" s="120"/>
      <c r="E143" s="110" t="str">
        <f xml:space="preserve"> Calc!E434</f>
        <v>PR14 IFRS16 RCV adjustment in 2022-23 FYA prices (ADDN2)</v>
      </c>
      <c r="F143" s="124">
        <f xml:space="preserve"> Calc!F434</f>
        <v>0</v>
      </c>
      <c r="G143" s="110" t="str">
        <f xml:space="preserve"> Calc!G434</f>
        <v>£m</v>
      </c>
    </row>
    <row r="144" spans="1:7" s="110" customFormat="1" hidden="1" outlineLevel="1">
      <c r="A144" s="156"/>
      <c r="B144" s="161" t="s">
        <v>1264</v>
      </c>
      <c r="C144" s="109"/>
      <c r="D144" s="120"/>
      <c r="E144" s="110" t="str">
        <f xml:space="preserve"> Calc!E435</f>
        <v>PR14 IFRS16 RCV adjustment in 2022-23 FYA prices (Total)</v>
      </c>
      <c r="F144" s="124">
        <f ca="1" xml:space="preserve"> Calc!F435</f>
        <v>0</v>
      </c>
      <c r="G144" s="110" t="str">
        <f xml:space="preserve"> Calc!G435</f>
        <v>£m</v>
      </c>
    </row>
    <row r="145" spans="1:7" s="110" customFormat="1" hidden="1" outlineLevel="1">
      <c r="A145" s="156"/>
      <c r="B145" s="161"/>
      <c r="C145" s="109"/>
      <c r="D145" s="120"/>
      <c r="F145" s="124"/>
    </row>
    <row r="146" spans="1:7" s="110" customFormat="1" hidden="1" outlineLevel="1">
      <c r="A146" s="156"/>
      <c r="B146" s="161" t="s">
        <v>1265</v>
      </c>
      <c r="C146" s="109"/>
      <c r="D146" s="120"/>
      <c r="E146" s="110" t="str">
        <f xml:space="preserve"> Calc!E440</f>
        <v>PR19 ODI RCV adjustment in 2022-23 FYA prices (WR)</v>
      </c>
      <c r="F146" s="124">
        <f ca="1" xml:space="preserve"> Calc!F440</f>
        <v>0</v>
      </c>
      <c r="G146" s="110" t="str">
        <f xml:space="preserve"> Calc!G440</f>
        <v>£m</v>
      </c>
    </row>
    <row r="147" spans="1:7" s="110" customFormat="1" hidden="1" outlineLevel="1">
      <c r="A147" s="156"/>
      <c r="B147" s="161" t="s">
        <v>1266</v>
      </c>
      <c r="C147" s="109"/>
      <c r="D147" s="120"/>
      <c r="E147" s="110" t="str">
        <f xml:space="preserve"> Calc!E441</f>
        <v>PR19 ODI RCV adjustment in 2022-23 FYA prices (WN)</v>
      </c>
      <c r="F147" s="124">
        <f ca="1" xml:space="preserve"> Calc!F441</f>
        <v>0</v>
      </c>
      <c r="G147" s="110" t="str">
        <f xml:space="preserve"> Calc!G441</f>
        <v>£m</v>
      </c>
    </row>
    <row r="148" spans="1:7" s="110" customFormat="1" hidden="1" outlineLevel="1">
      <c r="A148" s="156"/>
      <c r="B148" s="161" t="s">
        <v>1267</v>
      </c>
      <c r="C148" s="109"/>
      <c r="D148" s="120"/>
      <c r="E148" s="110" t="str">
        <f xml:space="preserve"> Calc!E442</f>
        <v>PR19 ODI RCV adjustment in 2022-23 FYA prices (WWN)</v>
      </c>
      <c r="F148" s="124">
        <f ca="1" xml:space="preserve"> Calc!F442</f>
        <v>0</v>
      </c>
      <c r="G148" s="110" t="str">
        <f xml:space="preserve"> Calc!G442</f>
        <v>£m</v>
      </c>
    </row>
    <row r="149" spans="1:7" s="110" customFormat="1" hidden="1" outlineLevel="1">
      <c r="A149" s="156"/>
      <c r="B149" s="161" t="s">
        <v>1268</v>
      </c>
      <c r="C149" s="109"/>
      <c r="D149" s="120"/>
      <c r="E149" s="110" t="str">
        <f xml:space="preserve"> Calc!E443</f>
        <v>PR19 ODI RCV adjustment in 2022-23 FYA prices (BR)</v>
      </c>
      <c r="F149" s="124">
        <f ca="1" xml:space="preserve"> Calc!F443</f>
        <v>0</v>
      </c>
      <c r="G149" s="110" t="str">
        <f xml:space="preserve"> Calc!G443</f>
        <v>£m</v>
      </c>
    </row>
    <row r="150" spans="1:7" s="110" customFormat="1" hidden="1" outlineLevel="1">
      <c r="A150" s="156"/>
      <c r="B150" s="161" t="s">
        <v>1269</v>
      </c>
      <c r="C150" s="109"/>
      <c r="D150" s="120"/>
      <c r="E150" s="110" t="str">
        <f xml:space="preserve"> Calc!E444</f>
        <v>PR19 ODI RCV adjustment in 2022-23 FYA prices (ADDN1)</v>
      </c>
      <c r="F150" s="124">
        <f ca="1" xml:space="preserve"> Calc!F444</f>
        <v>0</v>
      </c>
      <c r="G150" s="110" t="str">
        <f xml:space="preserve"> Calc!G444</f>
        <v>£m</v>
      </c>
    </row>
    <row r="151" spans="1:7" s="110" customFormat="1" hidden="1" outlineLevel="1">
      <c r="A151" s="156"/>
      <c r="B151" s="161" t="s">
        <v>1270</v>
      </c>
      <c r="C151" s="109"/>
      <c r="D151" s="120"/>
      <c r="E151" s="110" t="str">
        <f xml:space="preserve"> Calc!E445</f>
        <v>PR19 ODI RCV adjustment in 2022-23 FYA prices (ADDN2)</v>
      </c>
      <c r="F151" s="124">
        <f xml:space="preserve"> Calc!F445</f>
        <v>0</v>
      </c>
      <c r="G151" s="110" t="str">
        <f xml:space="preserve"> Calc!G445</f>
        <v>£m</v>
      </c>
    </row>
    <row r="152" spans="1:7" s="110" customFormat="1" hidden="1" outlineLevel="1">
      <c r="A152" s="156"/>
      <c r="B152" s="161" t="s">
        <v>1271</v>
      </c>
      <c r="C152" s="109"/>
      <c r="D152" s="120"/>
      <c r="E152" s="110" t="str">
        <f xml:space="preserve"> Calc!E446</f>
        <v>PR19 ODI RCV adjustment in 2022-23 FYA prices (Total)</v>
      </c>
      <c r="F152" s="124">
        <f ca="1" xml:space="preserve"> Calc!F446</f>
        <v>0</v>
      </c>
      <c r="G152" s="110" t="str">
        <f xml:space="preserve"> Calc!G446</f>
        <v>£m</v>
      </c>
    </row>
    <row r="153" spans="1:7" s="110" customFormat="1" hidden="1" outlineLevel="1">
      <c r="A153" s="156"/>
      <c r="B153" s="161"/>
      <c r="C153" s="109"/>
      <c r="D153" s="120"/>
      <c r="F153" s="124"/>
    </row>
    <row r="154" spans="1:7" s="110" customFormat="1" hidden="1" outlineLevel="1">
      <c r="A154" s="156"/>
      <c r="B154" s="161" t="s">
        <v>1272</v>
      </c>
      <c r="C154" s="109"/>
      <c r="D154" s="120"/>
      <c r="E154" s="110" t="str">
        <f xml:space="preserve"> Calc!E448</f>
        <v>PR19 WINEP / NEP RCV adjustment in 2022-23 FYA prices (WR)</v>
      </c>
      <c r="F154" s="124">
        <f ca="1" xml:space="preserve"> Calc!F448</f>
        <v>0</v>
      </c>
      <c r="G154" s="110" t="str">
        <f xml:space="preserve"> Calc!G448</f>
        <v>£m</v>
      </c>
    </row>
    <row r="155" spans="1:7" s="110" customFormat="1" hidden="1" outlineLevel="1">
      <c r="A155" s="156"/>
      <c r="B155" s="161" t="s">
        <v>1273</v>
      </c>
      <c r="C155" s="109"/>
      <c r="D155" s="120"/>
      <c r="E155" s="110" t="str">
        <f xml:space="preserve"> Calc!E449</f>
        <v>PR19 WINEP / NEP RCV adjustment in 2022-23 FYA prices (WN)</v>
      </c>
      <c r="F155" s="124">
        <f ca="1" xml:space="preserve"> Calc!F449</f>
        <v>-5.318038721543612</v>
      </c>
      <c r="G155" s="110" t="str">
        <f xml:space="preserve"> Calc!G449</f>
        <v>£m</v>
      </c>
    </row>
    <row r="156" spans="1:7" s="110" customFormat="1" hidden="1" outlineLevel="1">
      <c r="A156" s="156"/>
      <c r="B156" s="161" t="s">
        <v>1274</v>
      </c>
      <c r="C156" s="109"/>
      <c r="D156" s="120"/>
      <c r="E156" s="110" t="str">
        <f xml:space="preserve"> Calc!E450</f>
        <v>PR19 WINEP / NEP RCV adjustment in 2022-23 FYA prices (WWN)</v>
      </c>
      <c r="F156" s="124">
        <f ca="1" xml:space="preserve"> Calc!F450</f>
        <v>126.36506019740594</v>
      </c>
      <c r="G156" s="110" t="str">
        <f xml:space="preserve"> Calc!G450</f>
        <v>£m</v>
      </c>
    </row>
    <row r="157" spans="1:7" s="110" customFormat="1" hidden="1" outlineLevel="1">
      <c r="A157" s="156"/>
      <c r="B157" s="161" t="s">
        <v>1275</v>
      </c>
      <c r="C157" s="109"/>
      <c r="D157" s="120"/>
      <c r="E157" s="110" t="str">
        <f xml:space="preserve"> Calc!E451</f>
        <v>PR19 WINEP / NEP RCV adjustment in 2022-23 FYA prices (BR)</v>
      </c>
      <c r="F157" s="124">
        <f ca="1" xml:space="preserve"> Calc!F451</f>
        <v>0</v>
      </c>
      <c r="G157" s="110" t="str">
        <f xml:space="preserve"> Calc!G451</f>
        <v>£m</v>
      </c>
    </row>
    <row r="158" spans="1:7" s="110" customFormat="1" hidden="1" outlineLevel="1">
      <c r="A158" s="156"/>
      <c r="B158" s="161" t="s">
        <v>1276</v>
      </c>
      <c r="C158" s="109"/>
      <c r="D158" s="120"/>
      <c r="E158" s="110" t="str">
        <f xml:space="preserve"> Calc!E452</f>
        <v>PR19 WINEP / NEP RCV adjustment in 2022-23 FYA prices (ADDN1)</v>
      </c>
      <c r="F158" s="124">
        <f ca="1" xml:space="preserve"> Calc!F452</f>
        <v>0</v>
      </c>
      <c r="G158" s="110" t="str">
        <f xml:space="preserve"> Calc!G452</f>
        <v>£m</v>
      </c>
    </row>
    <row r="159" spans="1:7" s="110" customFormat="1" hidden="1" outlineLevel="1">
      <c r="A159" s="156"/>
      <c r="B159" s="161" t="s">
        <v>1277</v>
      </c>
      <c r="C159" s="109"/>
      <c r="D159" s="120"/>
      <c r="E159" s="110" t="str">
        <f xml:space="preserve"> Calc!E453</f>
        <v>PR19 WINEP / NEP RCV adjustment in 2022-23 FYA prices (ADDN2)</v>
      </c>
      <c r="F159" s="124">
        <f xml:space="preserve"> Calc!F453</f>
        <v>0</v>
      </c>
      <c r="G159" s="110" t="str">
        <f xml:space="preserve"> Calc!G453</f>
        <v>£m</v>
      </c>
    </row>
    <row r="160" spans="1:7" s="110" customFormat="1" hidden="1" outlineLevel="1">
      <c r="A160" s="156"/>
      <c r="B160" s="161" t="s">
        <v>1278</v>
      </c>
      <c r="C160" s="109"/>
      <c r="D160" s="120"/>
      <c r="E160" s="110" t="str">
        <f xml:space="preserve"> Calc!E454</f>
        <v>PR19 WINEP / NEP RCV adjustment in 2022-23 FYA prices (Total)</v>
      </c>
      <c r="F160" s="124">
        <f ca="1" xml:space="preserve"> Calc!F454</f>
        <v>121.04702147586232</v>
      </c>
      <c r="G160" s="110" t="str">
        <f xml:space="preserve"> Calc!G454</f>
        <v>£m</v>
      </c>
    </row>
    <row r="161" spans="1:7" s="110" customFormat="1" hidden="1" outlineLevel="1">
      <c r="A161" s="156"/>
      <c r="B161" s="161"/>
      <c r="C161" s="109"/>
      <c r="D161" s="120"/>
      <c r="F161" s="124"/>
    </row>
    <row r="162" spans="1:7" s="110" customFormat="1" hidden="1" outlineLevel="1">
      <c r="A162" s="156"/>
      <c r="B162" s="161" t="s">
        <v>1279</v>
      </c>
      <c r="C162" s="109"/>
      <c r="D162" s="120"/>
      <c r="E162" s="110" t="str">
        <f xml:space="preserve"> Calc!E456</f>
        <v>PR19 Costs reconciliation RCV adjustment in 2022-23 FYA prices (WR)</v>
      </c>
      <c r="F162" s="124">
        <f ca="1" xml:space="preserve"> Calc!F456</f>
        <v>23.224143984980877</v>
      </c>
      <c r="G162" s="110" t="str">
        <f xml:space="preserve"> Calc!G456</f>
        <v>£m</v>
      </c>
    </row>
    <row r="163" spans="1:7" s="110" customFormat="1" hidden="1" outlineLevel="1">
      <c r="A163" s="156"/>
      <c r="B163" s="161" t="s">
        <v>1280</v>
      </c>
      <c r="C163" s="109"/>
      <c r="D163" s="120"/>
      <c r="E163" s="110" t="str">
        <f xml:space="preserve"> Calc!E457</f>
        <v>PR19 Costs reconciliation RCV adjustment in 2022-23 FYA prices (WN)</v>
      </c>
      <c r="F163" s="124">
        <f ca="1" xml:space="preserve"> Calc!F457</f>
        <v>155.33906298825525</v>
      </c>
      <c r="G163" s="110" t="str">
        <f xml:space="preserve"> Calc!G457</f>
        <v>£m</v>
      </c>
    </row>
    <row r="164" spans="1:7" s="110" customFormat="1" hidden="1" outlineLevel="1">
      <c r="A164" s="156"/>
      <c r="B164" s="161" t="s">
        <v>1281</v>
      </c>
      <c r="C164" s="109"/>
      <c r="D164" s="120"/>
      <c r="E164" s="110" t="str">
        <f xml:space="preserve"> Calc!E458</f>
        <v>PR19 Costs reconciliation RCV adjustment in 2022-23 FYA prices (WWN)</v>
      </c>
      <c r="F164" s="124">
        <f ca="1" xml:space="preserve"> Calc!F458</f>
        <v>12.511788635390932</v>
      </c>
      <c r="G164" s="110" t="str">
        <f xml:space="preserve"> Calc!G458</f>
        <v>£m</v>
      </c>
    </row>
    <row r="165" spans="1:7" s="110" customFormat="1" hidden="1" outlineLevel="1">
      <c r="A165" s="156"/>
      <c r="B165" s="161" t="s">
        <v>1282</v>
      </c>
      <c r="C165" s="109"/>
      <c r="D165" s="120"/>
      <c r="E165" s="110" t="str">
        <f xml:space="preserve"> Calc!E459</f>
        <v>PR19 Costs reconciliation RCV adjustment in 2022-23 FYA prices (BR)</v>
      </c>
      <c r="F165" s="124">
        <f ca="1" xml:space="preserve"> Calc!F459</f>
        <v>-5.1957059193523563</v>
      </c>
      <c r="G165" s="110" t="str">
        <f xml:space="preserve"> Calc!G459</f>
        <v>£m</v>
      </c>
    </row>
    <row r="166" spans="1:7" s="110" customFormat="1" hidden="1" outlineLevel="1">
      <c r="A166" s="156"/>
      <c r="B166" s="161" t="s">
        <v>1283</v>
      </c>
      <c r="C166" s="109"/>
      <c r="D166" s="120"/>
      <c r="E166" s="110" t="str">
        <f xml:space="preserve"> Calc!E460</f>
        <v>PR19 Costs reconciliation RCV adjustment in 2022-23 FYA prices (ADDN1)</v>
      </c>
      <c r="F166" s="124">
        <f ca="1" xml:space="preserve"> Calc!F460</f>
        <v>0</v>
      </c>
      <c r="G166" s="110" t="str">
        <f xml:space="preserve"> Calc!G460</f>
        <v>£m</v>
      </c>
    </row>
    <row r="167" spans="1:7" s="110" customFormat="1" hidden="1" outlineLevel="1">
      <c r="A167" s="156"/>
      <c r="B167" s="161" t="s">
        <v>1284</v>
      </c>
      <c r="C167" s="109"/>
      <c r="D167" s="120"/>
      <c r="E167" s="110" t="str">
        <f xml:space="preserve"> Calc!E461</f>
        <v>PR19 Costs reconciliation RCV adjustment in 2022-23 FYA prices (ADDN2)</v>
      </c>
      <c r="F167" s="124">
        <f xml:space="preserve"> Calc!F461</f>
        <v>0</v>
      </c>
      <c r="G167" s="110" t="str">
        <f xml:space="preserve"> Calc!G461</f>
        <v>£m</v>
      </c>
    </row>
    <row r="168" spans="1:7" s="110" customFormat="1" hidden="1" outlineLevel="1">
      <c r="A168" s="156"/>
      <c r="B168" s="161" t="s">
        <v>1285</v>
      </c>
      <c r="C168" s="109"/>
      <c r="D168" s="120"/>
      <c r="E168" s="110" t="str">
        <f xml:space="preserve"> Calc!E462</f>
        <v>PR19 Costs reconciliation RCV adjustment in 2022-23 FYA prices (Total)</v>
      </c>
      <c r="F168" s="124">
        <f ca="1" xml:space="preserve"> Calc!F462</f>
        <v>185.87928968927471</v>
      </c>
      <c r="G168" s="110" t="str">
        <f xml:space="preserve"> Calc!G462</f>
        <v>£m</v>
      </c>
    </row>
    <row r="169" spans="1:7" s="110" customFormat="1" hidden="1" outlineLevel="1">
      <c r="A169" s="156"/>
      <c r="B169" s="161"/>
      <c r="C169" s="109"/>
      <c r="D169" s="120"/>
      <c r="F169" s="124"/>
    </row>
    <row r="170" spans="1:7" s="110" customFormat="1" hidden="1" outlineLevel="1">
      <c r="A170" s="156"/>
      <c r="B170" s="161" t="s">
        <v>1286</v>
      </c>
      <c r="C170" s="109"/>
      <c r="D170" s="120"/>
      <c r="E170" s="110" t="str">
        <f xml:space="preserve"> Calc!E464</f>
        <v>PR19 Land sales RCV adjustment in 2022-23 FYA prices (WR)</v>
      </c>
      <c r="F170" s="124">
        <f ca="1" xml:space="preserve"> Calc!F464</f>
        <v>-0.97172078888182922</v>
      </c>
      <c r="G170" s="110" t="str">
        <f xml:space="preserve"> Calc!G464</f>
        <v>£m</v>
      </c>
    </row>
    <row r="171" spans="1:7" s="110" customFormat="1" hidden="1" outlineLevel="1">
      <c r="A171" s="156"/>
      <c r="B171" s="161" t="s">
        <v>1287</v>
      </c>
      <c r="C171" s="109"/>
      <c r="D171" s="120"/>
      <c r="E171" s="110" t="str">
        <f xml:space="preserve"> Calc!E465</f>
        <v>PR19 Land sales RCV adjustment in 2022-23 FYA prices (WN)</v>
      </c>
      <c r="F171" s="124">
        <f ca="1" xml:space="preserve"> Calc!F465</f>
        <v>-4.9543837194075993</v>
      </c>
      <c r="G171" s="110" t="str">
        <f xml:space="preserve"> Calc!G465</f>
        <v>£m</v>
      </c>
    </row>
    <row r="172" spans="1:7" s="110" customFormat="1" hidden="1" outlineLevel="1">
      <c r="A172" s="156"/>
      <c r="B172" s="161" t="s">
        <v>1288</v>
      </c>
      <c r="C172" s="109"/>
      <c r="D172" s="120"/>
      <c r="E172" s="110" t="str">
        <f xml:space="preserve"> Calc!E466</f>
        <v>PR19 Land sales RCV adjustment in 2022-23 FYA prices (WWN)</v>
      </c>
      <c r="F172" s="124">
        <f ca="1" xml:space="preserve"> Calc!F466</f>
        <v>-5.8244210815020869</v>
      </c>
      <c r="G172" s="110" t="str">
        <f xml:space="preserve"> Calc!G466</f>
        <v>£m</v>
      </c>
    </row>
    <row r="173" spans="1:7" s="110" customFormat="1" hidden="1" outlineLevel="1">
      <c r="A173" s="156"/>
      <c r="B173" s="161" t="s">
        <v>1289</v>
      </c>
      <c r="C173" s="109"/>
      <c r="D173" s="120"/>
      <c r="E173" s="110" t="str">
        <f xml:space="preserve"> Calc!E467</f>
        <v>PR19 Land sales RCV adjustment in 2022-23 FYA prices (BR)</v>
      </c>
      <c r="F173" s="124">
        <f xml:space="preserve"> Calc!F467</f>
        <v>0</v>
      </c>
      <c r="G173" s="110" t="str">
        <f xml:space="preserve"> Calc!G467</f>
        <v>£m</v>
      </c>
    </row>
    <row r="174" spans="1:7" s="110" customFormat="1" hidden="1" outlineLevel="1">
      <c r="A174" s="156"/>
      <c r="B174" s="161" t="s">
        <v>1290</v>
      </c>
      <c r="C174" s="109"/>
      <c r="D174" s="120"/>
      <c r="E174" s="110" t="str">
        <f xml:space="preserve"> Calc!E468</f>
        <v>PR19 Land sales RCV adjustment in 2022-23 FYA prices (ADDN1)</v>
      </c>
      <c r="F174" s="124">
        <f ca="1" xml:space="preserve"> Calc!F468</f>
        <v>0</v>
      </c>
      <c r="G174" s="110" t="str">
        <f xml:space="preserve"> Calc!G468</f>
        <v>£m</v>
      </c>
    </row>
    <row r="175" spans="1:7" s="110" customFormat="1" hidden="1" outlineLevel="1">
      <c r="A175" s="156"/>
      <c r="B175" s="161" t="s">
        <v>1291</v>
      </c>
      <c r="C175" s="109"/>
      <c r="D175" s="120"/>
      <c r="E175" s="110" t="str">
        <f xml:space="preserve"> Calc!E469</f>
        <v>PR19 Land sales RCV adjustment in 2022-23 FYA prices (ADDN2)</v>
      </c>
      <c r="F175" s="124">
        <f xml:space="preserve"> Calc!F469</f>
        <v>0</v>
      </c>
      <c r="G175" s="110" t="str">
        <f xml:space="preserve"> Calc!G469</f>
        <v>£m</v>
      </c>
    </row>
    <row r="176" spans="1:7" s="110" customFormat="1" hidden="1" outlineLevel="1">
      <c r="A176" s="156"/>
      <c r="B176" s="161" t="s">
        <v>1292</v>
      </c>
      <c r="C176" s="109"/>
      <c r="D176" s="120"/>
      <c r="E176" s="110" t="str">
        <f xml:space="preserve"> Calc!E470</f>
        <v>PR19 Land sales RCV adjustment in 2022-23 FYA prices (Total)</v>
      </c>
      <c r="F176" s="124">
        <f ca="1" xml:space="preserve"> Calc!F470</f>
        <v>-11.750525589791515</v>
      </c>
      <c r="G176" s="110" t="str">
        <f xml:space="preserve"> Calc!G470</f>
        <v>£m</v>
      </c>
    </row>
    <row r="177" spans="1:7" s="110" customFormat="1" hidden="1" outlineLevel="1">
      <c r="A177" s="156"/>
      <c r="B177" s="161"/>
      <c r="C177" s="109"/>
      <c r="D177" s="120"/>
      <c r="F177" s="124"/>
    </row>
    <row r="178" spans="1:7" s="110" customFormat="1" hidden="1" outlineLevel="1">
      <c r="A178" s="156"/>
      <c r="B178" s="161" t="s">
        <v>1293</v>
      </c>
      <c r="C178" s="109"/>
      <c r="D178" s="120"/>
      <c r="E178" s="110" t="str">
        <f xml:space="preserve"> Calc!E472</f>
        <v>PR19 RPI-CPIH wedge RCV adjustment in 2022-23 FYA prices (WR)</v>
      </c>
      <c r="F178" s="124">
        <f ca="1" xml:space="preserve"> Calc!F472</f>
        <v>7.3334362385971223</v>
      </c>
      <c r="G178" s="110" t="str">
        <f xml:space="preserve"> Calc!G472</f>
        <v>£m</v>
      </c>
    </row>
    <row r="179" spans="1:7" s="110" customFormat="1" hidden="1" outlineLevel="1">
      <c r="A179" s="156"/>
      <c r="B179" s="161" t="s">
        <v>1294</v>
      </c>
      <c r="C179" s="109"/>
      <c r="D179" s="120"/>
      <c r="E179" s="110" t="str">
        <f xml:space="preserve"> Calc!E473</f>
        <v>PR19 RPI-CPIH wedge RCV adjustment in 2022-23 FYA prices (WN)</v>
      </c>
      <c r="F179" s="124">
        <f ca="1" xml:space="preserve"> Calc!F473</f>
        <v>80.290439299351675</v>
      </c>
      <c r="G179" s="110" t="str">
        <f xml:space="preserve"> Calc!G473</f>
        <v>£m</v>
      </c>
    </row>
    <row r="180" spans="1:7" s="110" customFormat="1" hidden="1" outlineLevel="1">
      <c r="A180" s="156"/>
      <c r="B180" s="161" t="s">
        <v>1295</v>
      </c>
      <c r="C180" s="109"/>
      <c r="D180" s="120"/>
      <c r="E180" s="110" t="str">
        <f xml:space="preserve"> Calc!E474</f>
        <v>PR19 RPI-CPIH wedge RCV adjustment in 2022-23 FYA prices (WWN)</v>
      </c>
      <c r="F180" s="124">
        <f ca="1" xml:space="preserve"> Calc!F474</f>
        <v>73.924351012203289</v>
      </c>
      <c r="G180" s="110" t="str">
        <f xml:space="preserve"> Calc!G474</f>
        <v>£m</v>
      </c>
    </row>
    <row r="181" spans="1:7" s="110" customFormat="1" hidden="1" outlineLevel="1">
      <c r="A181" s="156"/>
      <c r="B181" s="161" t="s">
        <v>1296</v>
      </c>
      <c r="C181" s="109"/>
      <c r="D181" s="120"/>
      <c r="E181" s="110" t="str">
        <f xml:space="preserve"> Calc!E475</f>
        <v>PR19 RPI-CPIH wedge RCV adjustment in 2022-23 FYA prices (BR)</v>
      </c>
      <c r="F181" s="124">
        <f ca="1" xml:space="preserve"> Calc!F475</f>
        <v>8.7039906251858365</v>
      </c>
      <c r="G181" s="110" t="str">
        <f xml:space="preserve"> Calc!G475</f>
        <v>£m</v>
      </c>
    </row>
    <row r="182" spans="1:7" s="110" customFormat="1" hidden="1" outlineLevel="1">
      <c r="A182" s="156"/>
      <c r="B182" s="161" t="s">
        <v>1297</v>
      </c>
      <c r="C182" s="109"/>
      <c r="D182" s="120"/>
      <c r="E182" s="110" t="str">
        <f xml:space="preserve"> Calc!E476</f>
        <v>PR19 RPI-CPIH wedge RCV adjustment in 2022-23 FYA prices (ADDN1)</v>
      </c>
      <c r="F182" s="124">
        <f ca="1" xml:space="preserve"> Calc!F476</f>
        <v>0</v>
      </c>
      <c r="G182" s="110" t="str">
        <f xml:space="preserve"> Calc!G476</f>
        <v>£m</v>
      </c>
    </row>
    <row r="183" spans="1:7" s="110" customFormat="1" hidden="1" outlineLevel="1">
      <c r="A183" s="156"/>
      <c r="B183" s="161" t="s">
        <v>1298</v>
      </c>
      <c r="C183" s="109"/>
      <c r="D183" s="120"/>
      <c r="E183" s="110" t="str">
        <f xml:space="preserve"> Calc!E477</f>
        <v>PR19 RPI-CPIH wedge RCV adjustment in 2022-23 FYA prices (ADDN2)</v>
      </c>
      <c r="F183" s="124">
        <f xml:space="preserve"> Calc!F477</f>
        <v>0</v>
      </c>
      <c r="G183" s="110" t="str">
        <f xml:space="preserve"> Calc!G477</f>
        <v>£m</v>
      </c>
    </row>
    <row r="184" spans="1:7" s="110" customFormat="1" hidden="1" outlineLevel="1">
      <c r="A184" s="156"/>
      <c r="B184" s="161" t="s">
        <v>1299</v>
      </c>
      <c r="C184" s="109"/>
      <c r="D184" s="120"/>
      <c r="E184" s="110" t="str">
        <f xml:space="preserve"> Calc!E478</f>
        <v>PR19 RPI-CPIH wedge RCV adjustment in 2022-23 FYA prices (Total)</v>
      </c>
      <c r="F184" s="124">
        <f ca="1" xml:space="preserve"> Calc!F478</f>
        <v>170.25221717533793</v>
      </c>
      <c r="G184" s="110" t="str">
        <f xml:space="preserve"> Calc!G478</f>
        <v>£m</v>
      </c>
    </row>
    <row r="185" spans="1:7" s="110" customFormat="1" hidden="1" outlineLevel="1">
      <c r="A185" s="156"/>
      <c r="B185" s="161"/>
      <c r="C185" s="109"/>
      <c r="D185" s="120"/>
      <c r="F185" s="124"/>
    </row>
    <row r="186" spans="1:7" s="110" customFormat="1" hidden="1" outlineLevel="1">
      <c r="A186" s="156"/>
      <c r="B186" s="161" t="s">
        <v>1300</v>
      </c>
      <c r="C186" s="109"/>
      <c r="D186" s="120"/>
      <c r="E186" s="110" t="str">
        <f xml:space="preserve"> Calc!E480</f>
        <v>PR19 Strategic regional water resources RCV adjustment in 2022-23 FYA prices (WR)</v>
      </c>
      <c r="F186" s="124">
        <f ca="1" xml:space="preserve"> Calc!F480</f>
        <v>-7.8511685139868135</v>
      </c>
      <c r="G186" s="110" t="str">
        <f xml:space="preserve"> Calc!G480</f>
        <v>£m</v>
      </c>
    </row>
    <row r="187" spans="1:7" s="110" customFormat="1" hidden="1" outlineLevel="1">
      <c r="A187" s="156"/>
      <c r="B187" s="161" t="s">
        <v>1301</v>
      </c>
      <c r="C187" s="109"/>
      <c r="D187" s="120"/>
      <c r="E187" s="110" t="str">
        <f xml:space="preserve"> Calc!E481</f>
        <v>PR19 Strategic regional water resources RCV adjustment in 2022-23 FYA prices (WN)</v>
      </c>
      <c r="F187" s="124">
        <f ca="1" xml:space="preserve"> Calc!F481</f>
        <v>0</v>
      </c>
      <c r="G187" s="110" t="str">
        <f xml:space="preserve"> Calc!G481</f>
        <v>£m</v>
      </c>
    </row>
    <row r="188" spans="1:7" s="110" customFormat="1" hidden="1" outlineLevel="1">
      <c r="A188" s="156"/>
      <c r="B188" s="161" t="s">
        <v>1302</v>
      </c>
      <c r="C188" s="109"/>
      <c r="D188" s="120"/>
      <c r="E188" s="110" t="str">
        <f xml:space="preserve"> Calc!E482</f>
        <v>PR19 Strategic regional water resources RCV adjustment in 2022-23 FYA prices (WWN)</v>
      </c>
      <c r="F188" s="124">
        <f xml:space="preserve"> Calc!F482</f>
        <v>0</v>
      </c>
      <c r="G188" s="110" t="str">
        <f xml:space="preserve"> Calc!G482</f>
        <v>£m</v>
      </c>
    </row>
    <row r="189" spans="1:7" s="110" customFormat="1" hidden="1" outlineLevel="1">
      <c r="A189" s="156"/>
      <c r="B189" s="161" t="s">
        <v>1303</v>
      </c>
      <c r="C189" s="109"/>
      <c r="D189" s="120"/>
      <c r="E189" s="110" t="str">
        <f xml:space="preserve"> Calc!E483</f>
        <v>PR19 Strategic regional water resources RCV adjustment in 2022-23 FYA prices (BR)</v>
      </c>
      <c r="F189" s="124">
        <f xml:space="preserve"> Calc!F483</f>
        <v>0</v>
      </c>
      <c r="G189" s="110" t="str">
        <f xml:space="preserve"> Calc!G483</f>
        <v>£m</v>
      </c>
    </row>
    <row r="190" spans="1:7" s="110" customFormat="1" hidden="1" outlineLevel="1">
      <c r="A190" s="156"/>
      <c r="B190" s="161" t="s">
        <v>1304</v>
      </c>
      <c r="C190" s="109"/>
      <c r="D190" s="120"/>
      <c r="E190" s="110" t="str">
        <f xml:space="preserve"> Calc!E484</f>
        <v>PR19 Strategic regional water resources RCV adjustment in 2022-23 FYA prices (ADDN1)</v>
      </c>
      <c r="F190" s="124">
        <f xml:space="preserve"> Calc!F484</f>
        <v>0</v>
      </c>
      <c r="G190" s="110" t="str">
        <f xml:space="preserve"> Calc!G484</f>
        <v>£m</v>
      </c>
    </row>
    <row r="191" spans="1:7" s="110" customFormat="1" hidden="1" outlineLevel="1">
      <c r="A191" s="156"/>
      <c r="B191" s="161" t="s">
        <v>1305</v>
      </c>
      <c r="C191" s="109"/>
      <c r="D191" s="120"/>
      <c r="E191" s="110" t="str">
        <f xml:space="preserve"> Calc!E485</f>
        <v>PR19 Strategic regional water resources RCV adjustment in 2022-23 FYA prices (ADDN2)</v>
      </c>
      <c r="F191" s="124">
        <f xml:space="preserve"> Calc!F485</f>
        <v>0</v>
      </c>
      <c r="G191" s="110" t="str">
        <f xml:space="preserve"> Calc!G485</f>
        <v>£m</v>
      </c>
    </row>
    <row r="192" spans="1:7" s="110" customFormat="1" hidden="1" outlineLevel="1">
      <c r="A192" s="156"/>
      <c r="B192" s="161" t="s">
        <v>1306</v>
      </c>
      <c r="C192" s="109"/>
      <c r="D192" s="120"/>
      <c r="E192" s="110" t="str">
        <f xml:space="preserve"> Calc!E486</f>
        <v>PR19 Strategic regional water resources RCV adjustment in 2022-23 FYA prices (Total)</v>
      </c>
      <c r="F192" s="124">
        <f ca="1" xml:space="preserve"> Calc!F486</f>
        <v>-7.8511685139868135</v>
      </c>
      <c r="G192" s="110" t="str">
        <f xml:space="preserve"> Calc!G486</f>
        <v>£m</v>
      </c>
    </row>
    <row r="193" spans="1:7" s="110" customFormat="1" hidden="1" outlineLevel="1">
      <c r="A193" s="156"/>
      <c r="B193" s="161"/>
      <c r="C193" s="109"/>
      <c r="D193" s="120"/>
      <c r="F193" s="124"/>
    </row>
    <row r="194" spans="1:7" s="110" customFormat="1" hidden="1" outlineLevel="1">
      <c r="A194" s="156"/>
      <c r="B194" s="161" t="s">
        <v>1307</v>
      </c>
      <c r="C194" s="109"/>
      <c r="D194" s="120"/>
      <c r="E194" s="110" t="str">
        <f xml:space="preserve"> Calc!E488</f>
        <v>PR19 Green recovery RCV adjustment in 2022-23 FYA prices (WR)</v>
      </c>
      <c r="F194" s="124">
        <f ca="1" xml:space="preserve"> Calc!F488</f>
        <v>-0.41353111818755317</v>
      </c>
      <c r="G194" s="110" t="str">
        <f xml:space="preserve"> Calc!G488</f>
        <v>£m</v>
      </c>
    </row>
    <row r="195" spans="1:7" s="110" customFormat="1" hidden="1" outlineLevel="1">
      <c r="A195" s="156"/>
      <c r="B195" s="161" t="s">
        <v>1308</v>
      </c>
      <c r="C195" s="109"/>
      <c r="D195" s="120"/>
      <c r="E195" s="110" t="str">
        <f xml:space="preserve"> Calc!E489</f>
        <v>PR19 Green recovery RCV adjustment in 2022-23 FYA prices (WN)</v>
      </c>
      <c r="F195" s="124">
        <f ca="1" xml:space="preserve"> Calc!F489</f>
        <v>214.28125545959006</v>
      </c>
      <c r="G195" s="110" t="str">
        <f xml:space="preserve"> Calc!G489</f>
        <v>£m</v>
      </c>
    </row>
    <row r="196" spans="1:7" s="110" customFormat="1" hidden="1" outlineLevel="1">
      <c r="A196" s="156"/>
      <c r="B196" s="161" t="s">
        <v>1309</v>
      </c>
      <c r="C196" s="109"/>
      <c r="D196" s="120"/>
      <c r="E196" s="110" t="str">
        <f xml:space="preserve"> Calc!E490</f>
        <v>PR19 Green recovery RCV adjustment in 2022-23 FYA prices (WWN)</v>
      </c>
      <c r="F196" s="124">
        <f ca="1" xml:space="preserve"> Calc!F490</f>
        <v>281.29247032580599</v>
      </c>
      <c r="G196" s="110" t="str">
        <f xml:space="preserve"> Calc!G490</f>
        <v>£m</v>
      </c>
    </row>
    <row r="197" spans="1:7" s="110" customFormat="1" hidden="1" outlineLevel="1">
      <c r="A197" s="156"/>
      <c r="B197" s="161" t="s">
        <v>1310</v>
      </c>
      <c r="C197" s="109"/>
      <c r="D197" s="120"/>
      <c r="E197" s="110" t="str">
        <f xml:space="preserve"> Calc!E491</f>
        <v>PR19 Green recovery RCV adjustment in 2022-23 FYA prices (BR)</v>
      </c>
      <c r="F197" s="124">
        <f ca="1" xml:space="preserve"> Calc!F491</f>
        <v>0</v>
      </c>
      <c r="G197" s="110" t="str">
        <f xml:space="preserve"> Calc!G491</f>
        <v>£m</v>
      </c>
    </row>
    <row r="198" spans="1:7" s="110" customFormat="1" hidden="1" outlineLevel="1">
      <c r="A198" s="156"/>
      <c r="B198" s="161" t="s">
        <v>1311</v>
      </c>
      <c r="C198" s="109"/>
      <c r="D198" s="120"/>
      <c r="E198" s="110" t="str">
        <f xml:space="preserve"> Calc!E492</f>
        <v>PR19 Green recovery RCV adjustment in 2022-23 FYA prices (ADDN1)</v>
      </c>
      <c r="F198" s="124">
        <f xml:space="preserve"> Calc!F492</f>
        <v>0</v>
      </c>
      <c r="G198" s="110" t="str">
        <f xml:space="preserve"> Calc!G492</f>
        <v>£m</v>
      </c>
    </row>
    <row r="199" spans="1:7" s="110" customFormat="1" hidden="1" outlineLevel="1">
      <c r="A199" s="156"/>
      <c r="B199" s="161" t="s">
        <v>1312</v>
      </c>
      <c r="C199" s="109"/>
      <c r="D199" s="120"/>
      <c r="E199" s="110" t="str">
        <f xml:space="preserve"> Calc!E493</f>
        <v>PR19 Green recovery RCV adjustment in 2022-23 FYA prices (ADDN2)</v>
      </c>
      <c r="F199" s="124">
        <f xml:space="preserve"> Calc!F493</f>
        <v>0</v>
      </c>
      <c r="G199" s="110" t="str">
        <f xml:space="preserve"> Calc!G493</f>
        <v>£m</v>
      </c>
    </row>
    <row r="200" spans="1:7" s="110" customFormat="1" hidden="1" outlineLevel="1">
      <c r="A200" s="156"/>
      <c r="B200" s="161" t="s">
        <v>1313</v>
      </c>
      <c r="C200" s="109"/>
      <c r="D200" s="120"/>
      <c r="E200" s="110" t="str">
        <f xml:space="preserve"> Calc!E494</f>
        <v>PR19 Green recovery RCV adjustment in 2022-23 FYA prices (Total)</v>
      </c>
      <c r="F200" s="124">
        <f ca="1" xml:space="preserve"> Calc!F494</f>
        <v>495.16019466720849</v>
      </c>
      <c r="G200" s="110" t="str">
        <f xml:space="preserve"> Calc!G494</f>
        <v>£m</v>
      </c>
    </row>
    <row r="201" spans="1:7" s="110" customFormat="1" hidden="1" outlineLevel="1">
      <c r="A201" s="156"/>
      <c r="B201" s="161"/>
      <c r="C201" s="109"/>
      <c r="D201" s="120"/>
      <c r="F201" s="124"/>
    </row>
    <row r="202" spans="1:7" s="110" customFormat="1" hidden="1" outlineLevel="1">
      <c r="A202" s="156"/>
      <c r="B202" s="161" t="s">
        <v>1314</v>
      </c>
      <c r="C202" s="109"/>
      <c r="D202" s="120"/>
      <c r="E202" s="110" t="str">
        <f xml:space="preserve"> Calc!E496</f>
        <v>PR19 Havant Thicket activities RCV adjustment in 2022-23 FYA prices (WR)</v>
      </c>
      <c r="F202" s="124">
        <f xml:space="preserve"> Calc!F496</f>
        <v>0</v>
      </c>
      <c r="G202" s="110" t="str">
        <f xml:space="preserve"> Calc!G496</f>
        <v>£m</v>
      </c>
    </row>
    <row r="203" spans="1:7" s="110" customFormat="1" hidden="1" outlineLevel="1">
      <c r="A203" s="156"/>
      <c r="B203" s="161" t="s">
        <v>1315</v>
      </c>
      <c r="C203" s="109"/>
      <c r="D203" s="120"/>
      <c r="E203" s="110" t="str">
        <f xml:space="preserve"> Calc!E497</f>
        <v>PR19 Havant Thicket activities RCV adjustment in 2022-23 FYA prices (WN)</v>
      </c>
      <c r="F203" s="124">
        <f xml:space="preserve"> Calc!F497</f>
        <v>0</v>
      </c>
      <c r="G203" s="110" t="str">
        <f xml:space="preserve"> Calc!G497</f>
        <v>£m</v>
      </c>
    </row>
    <row r="204" spans="1:7" s="110" customFormat="1" hidden="1" outlineLevel="1">
      <c r="A204" s="156"/>
      <c r="B204" s="161" t="s">
        <v>1316</v>
      </c>
      <c r="C204" s="109"/>
      <c r="D204" s="120"/>
      <c r="E204" s="110" t="str">
        <f xml:space="preserve"> Calc!E498</f>
        <v>PR19 Havant Thicket activities RCV adjustment in 2022-23 FYA prices (WWN)</v>
      </c>
      <c r="F204" s="124">
        <f xml:space="preserve"> Calc!F498</f>
        <v>0</v>
      </c>
      <c r="G204" s="110" t="str">
        <f xml:space="preserve"> Calc!G498</f>
        <v>£m</v>
      </c>
    </row>
    <row r="205" spans="1:7" s="110" customFormat="1" hidden="1" outlineLevel="1">
      <c r="A205" s="156"/>
      <c r="B205" s="161" t="s">
        <v>1317</v>
      </c>
      <c r="C205" s="109"/>
      <c r="D205" s="120"/>
      <c r="E205" s="110" t="str">
        <f xml:space="preserve"> Calc!E499</f>
        <v>PR19 Havant Thicket activities RCV adjustment in 2022-23 FYA prices (BR)</v>
      </c>
      <c r="F205" s="124">
        <f xml:space="preserve"> Calc!F499</f>
        <v>0</v>
      </c>
      <c r="G205" s="110" t="str">
        <f xml:space="preserve"> Calc!G499</f>
        <v>£m</v>
      </c>
    </row>
    <row r="206" spans="1:7" s="110" customFormat="1" hidden="1" outlineLevel="1">
      <c r="A206" s="156"/>
      <c r="B206" s="161" t="s">
        <v>1318</v>
      </c>
      <c r="C206" s="109"/>
      <c r="D206" s="120"/>
      <c r="E206" s="110" t="str">
        <f xml:space="preserve"> Calc!E500</f>
        <v>PR19 Havant Thicket activities RCV adjustment in 2022-23 FYA prices (ADDN1)</v>
      </c>
      <c r="F206" s="124">
        <f ca="1" xml:space="preserve"> Calc!F500</f>
        <v>0</v>
      </c>
      <c r="G206" s="110" t="str">
        <f xml:space="preserve"> Calc!G500</f>
        <v>£m</v>
      </c>
    </row>
    <row r="207" spans="1:7" s="110" customFormat="1" hidden="1" outlineLevel="1">
      <c r="A207" s="156"/>
      <c r="B207" s="161" t="s">
        <v>1319</v>
      </c>
      <c r="C207" s="109"/>
      <c r="D207" s="120"/>
      <c r="E207" s="110" t="str">
        <f xml:space="preserve"> Calc!E501</f>
        <v>PR19 Havant Thicket activities RCV adjustment in 2022-23 FYA prices (ADDN2)</v>
      </c>
      <c r="F207" s="124">
        <f xml:space="preserve"> Calc!F501</f>
        <v>0</v>
      </c>
      <c r="G207" s="110" t="str">
        <f xml:space="preserve"> Calc!G501</f>
        <v>£m</v>
      </c>
    </row>
    <row r="208" spans="1:7" s="110" customFormat="1" hidden="1" outlineLevel="1">
      <c r="A208" s="156"/>
      <c r="B208" s="161" t="s">
        <v>1320</v>
      </c>
      <c r="C208" s="109"/>
      <c r="D208" s="120"/>
      <c r="E208" s="110" t="str">
        <f xml:space="preserve"> Calc!E502</f>
        <v>PR19 Havant Thicket activities RCV adjustment in 2022-23 FYA prices (Total)</v>
      </c>
      <c r="F208" s="124">
        <f ca="1" xml:space="preserve"> Calc!F502</f>
        <v>0</v>
      </c>
      <c r="G208" s="110" t="str">
        <f xml:space="preserve"> Calc!G502</f>
        <v>£m</v>
      </c>
    </row>
    <row r="209" spans="1:7" s="110" customFormat="1" hidden="1" outlineLevel="1">
      <c r="A209" s="156"/>
      <c r="B209" s="161"/>
      <c r="C209" s="109"/>
      <c r="D209" s="120"/>
      <c r="F209" s="124"/>
    </row>
    <row r="210" spans="1:7" s="110" customFormat="1" hidden="1" outlineLevel="1">
      <c r="A210" s="156"/>
      <c r="B210" s="161" t="s">
        <v>1321</v>
      </c>
      <c r="C210" s="109"/>
      <c r="D210" s="120"/>
      <c r="E210" s="110" t="str">
        <f xml:space="preserve"> Calc!E504</f>
        <v>Other RCV adjustment in 2022-23 FYA prices (WR)</v>
      </c>
      <c r="F210" s="124">
        <f ca="1" xml:space="preserve"> Calc!F504</f>
        <v>0</v>
      </c>
      <c r="G210" s="110" t="str">
        <f xml:space="preserve"> Calc!G504</f>
        <v>£m</v>
      </c>
    </row>
    <row r="211" spans="1:7" s="110" customFormat="1" hidden="1" outlineLevel="1">
      <c r="A211" s="156"/>
      <c r="B211" s="161" t="s">
        <v>1322</v>
      </c>
      <c r="C211" s="109"/>
      <c r="D211" s="120"/>
      <c r="E211" s="110" t="str">
        <f xml:space="preserve"> Calc!E505</f>
        <v>Other RCV adjustment in 2022-23 FYA prices (WN)</v>
      </c>
      <c r="F211" s="124">
        <f ca="1" xml:space="preserve"> Calc!F505</f>
        <v>0</v>
      </c>
      <c r="G211" s="110" t="str">
        <f xml:space="preserve"> Calc!G505</f>
        <v>£m</v>
      </c>
    </row>
    <row r="212" spans="1:7" s="110" customFormat="1" hidden="1" outlineLevel="1">
      <c r="A212" s="156"/>
      <c r="B212" s="161" t="s">
        <v>1323</v>
      </c>
      <c r="C212" s="109"/>
      <c r="D212" s="120"/>
      <c r="E212" s="110" t="str">
        <f xml:space="preserve"> Calc!E506</f>
        <v>Other RCV adjustment in 2022-23 FYA prices (WWN)</v>
      </c>
      <c r="F212" s="124">
        <f ca="1" xml:space="preserve"> Calc!F506</f>
        <v>0</v>
      </c>
      <c r="G212" s="110" t="str">
        <f xml:space="preserve"> Calc!G506</f>
        <v>£m</v>
      </c>
    </row>
    <row r="213" spans="1:7" s="110" customFormat="1" hidden="1" outlineLevel="1">
      <c r="A213" s="156"/>
      <c r="B213" s="161" t="s">
        <v>1324</v>
      </c>
      <c r="C213" s="109"/>
      <c r="D213" s="120"/>
      <c r="E213" s="110" t="str">
        <f xml:space="preserve"> Calc!E507</f>
        <v>Other RCV adjustment in 2022-23 FYA prices (BR)</v>
      </c>
      <c r="F213" s="124">
        <f ca="1" xml:space="preserve"> Calc!F507</f>
        <v>0</v>
      </c>
      <c r="G213" s="110" t="str">
        <f xml:space="preserve"> Calc!G507</f>
        <v>£m</v>
      </c>
    </row>
    <row r="214" spans="1:7" s="110" customFormat="1" hidden="1" outlineLevel="1">
      <c r="A214" s="156"/>
      <c r="B214" s="161" t="s">
        <v>1325</v>
      </c>
      <c r="C214" s="109"/>
      <c r="D214" s="120"/>
      <c r="E214" s="110" t="str">
        <f xml:space="preserve"> Calc!E508</f>
        <v>Other RCV adjustment in 2022-23 FYA prices (ADDN1)</v>
      </c>
      <c r="F214" s="124">
        <f ca="1" xml:space="preserve"> Calc!F508</f>
        <v>0</v>
      </c>
      <c r="G214" s="110" t="str">
        <f xml:space="preserve"> Calc!G508</f>
        <v>£m</v>
      </c>
    </row>
    <row r="215" spans="1:7" s="110" customFormat="1" hidden="1" outlineLevel="1">
      <c r="A215" s="156"/>
      <c r="B215" s="161" t="s">
        <v>1326</v>
      </c>
      <c r="C215" s="109"/>
      <c r="D215" s="120"/>
      <c r="E215" s="110" t="str">
        <f xml:space="preserve"> Calc!E509</f>
        <v>Other RCV adjustment in 2022-23 FYA prices (ADDN2)</v>
      </c>
      <c r="F215" s="124">
        <f xml:space="preserve"> Calc!F509</f>
        <v>0</v>
      </c>
      <c r="G215" s="110" t="str">
        <f xml:space="preserve"> Calc!G509</f>
        <v>£m</v>
      </c>
    </row>
    <row r="216" spans="1:7" s="110" customFormat="1" hidden="1" outlineLevel="1">
      <c r="A216" s="156"/>
      <c r="B216" s="161" t="s">
        <v>1327</v>
      </c>
      <c r="C216" s="109"/>
      <c r="D216" s="120"/>
      <c r="E216" s="110" t="str">
        <f xml:space="preserve"> Calc!E510</f>
        <v>Other RCV adjustment in 2022-23 FYA prices (Total)</v>
      </c>
      <c r="F216" s="124">
        <f ca="1" xml:space="preserve"> Calc!F510</f>
        <v>0</v>
      </c>
      <c r="G216" s="110" t="str">
        <f xml:space="preserve"> Calc!G510</f>
        <v>£m</v>
      </c>
    </row>
    <row r="217" spans="1:7" s="110" customFormat="1" hidden="1" outlineLevel="1">
      <c r="A217" s="156"/>
      <c r="B217" s="161"/>
      <c r="C217" s="109"/>
      <c r="D217" s="120"/>
      <c r="F217" s="124"/>
    </row>
    <row r="218" spans="1:7" s="110" customFormat="1" hidden="1" outlineLevel="1">
      <c r="A218" s="156"/>
      <c r="B218" s="161" t="s">
        <v>1328</v>
      </c>
      <c r="C218" s="109"/>
      <c r="D218" s="120"/>
      <c r="E218" s="148" t="str">
        <f xml:space="preserve"> Calc!E14</f>
        <v>PR24 Transitional expenditure programme RCV adjustment in 2022-23 FYA (CPIH deflated) prices (WR)</v>
      </c>
      <c r="F218" s="127">
        <f ca="1" xml:space="preserve"> Calc!F14</f>
        <v>3.8605813918712157</v>
      </c>
      <c r="G218" s="148" t="str">
        <f xml:space="preserve"> Calc!G14</f>
        <v>£m</v>
      </c>
    </row>
    <row r="219" spans="1:7" s="110" customFormat="1" hidden="1" outlineLevel="1">
      <c r="A219" s="156"/>
      <c r="B219" s="161" t="s">
        <v>1329</v>
      </c>
      <c r="C219" s="109"/>
      <c r="D219" s="120"/>
      <c r="E219" s="148" t="str">
        <f xml:space="preserve"> Calc!E15</f>
        <v>PR24 Transitional expenditure programme RCV adjustment in 2022-23 FYA (CPIH deflated) prices (WN)</v>
      </c>
      <c r="F219" s="127">
        <f ca="1" xml:space="preserve"> Calc!F15</f>
        <v>93.367544221058239</v>
      </c>
      <c r="G219" s="148" t="str">
        <f xml:space="preserve"> Calc!G15</f>
        <v>£m</v>
      </c>
    </row>
    <row r="220" spans="1:7" s="110" customFormat="1" hidden="1" outlineLevel="1">
      <c r="A220" s="156"/>
      <c r="B220" s="161" t="s">
        <v>1330</v>
      </c>
      <c r="C220" s="109"/>
      <c r="D220" s="120"/>
      <c r="E220" s="148" t="str">
        <f xml:space="preserve"> Calc!E16</f>
        <v>PR24 Transitional expenditure programme RCV adjustment in 2022-23 FYA (CPIH deflated) prices (WWN)</v>
      </c>
      <c r="F220" s="127">
        <f ca="1" xml:space="preserve"> Calc!F16</f>
        <v>201.81234991304939</v>
      </c>
      <c r="G220" s="148" t="str">
        <f xml:space="preserve"> Calc!G16</f>
        <v>£m</v>
      </c>
    </row>
    <row r="221" spans="1:7" s="110" customFormat="1" hidden="1" outlineLevel="1">
      <c r="A221" s="156"/>
      <c r="B221" s="161" t="s">
        <v>1331</v>
      </c>
      <c r="C221" s="109"/>
      <c r="D221" s="120"/>
      <c r="E221" s="148" t="str">
        <f xml:space="preserve"> Calc!E17</f>
        <v>PR24 Transitional expenditure programme RCV adjustment in 2022-23 FYA (CPIH deflated) prices (BR)</v>
      </c>
      <c r="F221" s="127">
        <f ca="1" xml:space="preserve"> Calc!F17</f>
        <v>0</v>
      </c>
      <c r="G221" s="148" t="str">
        <f xml:space="preserve"> Calc!G17</f>
        <v>£m</v>
      </c>
    </row>
    <row r="222" spans="1:7" s="110" customFormat="1" hidden="1" outlineLevel="1">
      <c r="A222" s="156"/>
      <c r="B222" s="161" t="s">
        <v>1332</v>
      </c>
      <c r="C222" s="109"/>
      <c r="D222" s="120"/>
      <c r="E222" s="148" t="str">
        <f xml:space="preserve"> Calc!E18</f>
        <v>PR24 Transitional expenditure programme RCV adjustment in 2022-23 FYA (CPIH deflated) prices (ADDN1)</v>
      </c>
      <c r="F222" s="127">
        <f ca="1" xml:space="preserve"> Calc!F18</f>
        <v>0</v>
      </c>
      <c r="G222" s="148" t="str">
        <f xml:space="preserve"> Calc!G18</f>
        <v>£m</v>
      </c>
    </row>
    <row r="223" spans="1:7" s="110" customFormat="1" hidden="1" outlineLevel="1">
      <c r="A223" s="156"/>
      <c r="B223" s="161" t="s">
        <v>1333</v>
      </c>
      <c r="C223" s="109"/>
      <c r="D223" s="120"/>
      <c r="E223" s="148" t="str">
        <f xml:space="preserve"> Calc!E19</f>
        <v>PR24 Transitional expenditure programme RCV adjustment in 2022-23 FYA (CPIH deflated) prices (ADDN2)</v>
      </c>
      <c r="F223" s="127">
        <f ca="1" xml:space="preserve"> Calc!F19</f>
        <v>0</v>
      </c>
      <c r="G223" s="148" t="str">
        <f xml:space="preserve"> Calc!G19</f>
        <v>£m</v>
      </c>
    </row>
    <row r="224" spans="1:7" s="110" customFormat="1" hidden="1" outlineLevel="1">
      <c r="A224" s="156"/>
      <c r="B224" s="161" t="s">
        <v>1334</v>
      </c>
      <c r="C224" s="109"/>
      <c r="D224" s="120"/>
      <c r="E224" s="148" t="str">
        <f xml:space="preserve"> Calc!E20</f>
        <v>PR24 Transitional expenditure programme RCV adjustment in 2022-23 FYA (CPIH deflated) prices (Total)</v>
      </c>
      <c r="F224" s="127">
        <f ca="1" xml:space="preserve"> Calc!F20</f>
        <v>299.04047552597888</v>
      </c>
      <c r="G224" s="148" t="str">
        <f xml:space="preserve"> Calc!G20</f>
        <v>£m</v>
      </c>
    </row>
    <row r="225" spans="1:7" s="110" customFormat="1" hidden="1" outlineLevel="1">
      <c r="A225" s="156"/>
      <c r="B225" s="161"/>
      <c r="C225" s="109"/>
      <c r="D225" s="120"/>
      <c r="E225" s="148"/>
      <c r="F225" s="127"/>
      <c r="G225" s="148"/>
    </row>
    <row r="226" spans="1:7" s="110" customFormat="1" hidden="1" outlineLevel="1">
      <c r="A226" s="156"/>
      <c r="B226" s="161" t="s">
        <v>1335</v>
      </c>
      <c r="C226" s="109"/>
      <c r="D226" s="120"/>
      <c r="E226" s="148" t="str">
        <f xml:space="preserve"> Calc!E22</f>
        <v>PR24 Defra accelerated programme RCV adjustment in 2022-23 FYA (CPIH deflated) prices (WR)</v>
      </c>
      <c r="F226" s="127">
        <f ca="1" xml:space="preserve"> Calc!F22</f>
        <v>1.1841808030018195</v>
      </c>
      <c r="G226" s="148" t="str">
        <f xml:space="preserve"> Calc!G22</f>
        <v>£m</v>
      </c>
    </row>
    <row r="227" spans="1:7" s="110" customFormat="1" hidden="1" outlineLevel="1">
      <c r="A227" s="156"/>
      <c r="B227" s="161" t="s">
        <v>1336</v>
      </c>
      <c r="C227" s="109"/>
      <c r="D227" s="120"/>
      <c r="E227" s="148" t="str">
        <f xml:space="preserve"> Calc!E23</f>
        <v>PR24 Defra accelerated programme RCV adjustment in 2022-23 FYA (CPIH deflated) prices (WN)</v>
      </c>
      <c r="F227" s="127">
        <f ca="1" xml:space="preserve"> Calc!F23</f>
        <v>56.120445926730646</v>
      </c>
      <c r="G227" s="148" t="str">
        <f xml:space="preserve"> Calc!G23</f>
        <v>£m</v>
      </c>
    </row>
    <row r="228" spans="1:7" s="110" customFormat="1" hidden="1" outlineLevel="1">
      <c r="A228" s="156"/>
      <c r="B228" s="161" t="s">
        <v>1337</v>
      </c>
      <c r="C228" s="109"/>
      <c r="D228" s="120"/>
      <c r="E228" s="148" t="str">
        <f xml:space="preserve"> Calc!E24</f>
        <v>PR24 Defra accelerated programme RCV adjustment in 2022-23 FYA (CPIH deflated) prices (WWN)</v>
      </c>
      <c r="F228" s="127">
        <f ca="1" xml:space="preserve"> Calc!F24</f>
        <v>10.455457840837074</v>
      </c>
      <c r="G228" s="148" t="str">
        <f xml:space="preserve"> Calc!G24</f>
        <v>£m</v>
      </c>
    </row>
    <row r="229" spans="1:7" s="110" customFormat="1" hidden="1" outlineLevel="1">
      <c r="A229" s="156"/>
      <c r="B229" s="161" t="s">
        <v>1338</v>
      </c>
      <c r="C229" s="109"/>
      <c r="D229" s="120"/>
      <c r="E229" s="148" t="str">
        <f xml:space="preserve"> Calc!E25</f>
        <v>PR24 Defra accelerated programme RCV adjustment in 2022-23 FYA (CPIH deflated) prices (BR)</v>
      </c>
      <c r="F229" s="127">
        <f ca="1" xml:space="preserve"> Calc!F25</f>
        <v>0</v>
      </c>
      <c r="G229" s="148" t="str">
        <f xml:space="preserve"> Calc!G25</f>
        <v>£m</v>
      </c>
    </row>
    <row r="230" spans="1:7" s="110" customFormat="1" hidden="1" outlineLevel="1">
      <c r="A230" s="156"/>
      <c r="B230" s="161" t="s">
        <v>1339</v>
      </c>
      <c r="C230" s="109"/>
      <c r="D230" s="120"/>
      <c r="E230" s="148" t="str">
        <f xml:space="preserve"> Calc!E26</f>
        <v>PR24 Defra accelerated programme RCV adjustment in 2022-23 FYA (CPIH deflated) prices (ADDN1)</v>
      </c>
      <c r="F230" s="127">
        <f ca="1" xml:space="preserve"> Calc!F26</f>
        <v>0</v>
      </c>
      <c r="G230" s="148" t="str">
        <f xml:space="preserve"> Calc!G26</f>
        <v>£m</v>
      </c>
    </row>
    <row r="231" spans="1:7" s="110" customFormat="1" hidden="1" outlineLevel="1">
      <c r="A231" s="156"/>
      <c r="B231" s="161" t="s">
        <v>1340</v>
      </c>
      <c r="C231" s="109"/>
      <c r="D231" s="120"/>
      <c r="E231" s="148" t="str">
        <f xml:space="preserve"> Calc!E27</f>
        <v>PR24 Defra accelerated programme RCV adjustment in 2022-23 FYA (CPIH deflated) prices (ADDN2)</v>
      </c>
      <c r="F231" s="127">
        <f ca="1" xml:space="preserve"> Calc!F27</f>
        <v>0</v>
      </c>
      <c r="G231" s="148" t="str">
        <f xml:space="preserve"> Calc!G27</f>
        <v>£m</v>
      </c>
    </row>
    <row r="232" spans="1:7" s="110" customFormat="1" hidden="1" outlineLevel="1">
      <c r="A232" s="156"/>
      <c r="B232" s="161" t="s">
        <v>1341</v>
      </c>
      <c r="C232" s="109"/>
      <c r="D232" s="120"/>
      <c r="E232" s="148" t="str">
        <f xml:space="preserve"> Calc!E28</f>
        <v>PR24 Defra accelerated programme RCV adjustment in 2022-23 FYA (CPIH deflated) prices (Total)</v>
      </c>
      <c r="F232" s="127">
        <f ca="1" xml:space="preserve"> Calc!F28</f>
        <v>67.760084570569546</v>
      </c>
      <c r="G232" s="148" t="str">
        <f xml:space="preserve"> Calc!G28</f>
        <v>£m</v>
      </c>
    </row>
    <row r="233" spans="1:7" s="148" customFormat="1" hidden="1" outlineLevel="1">
      <c r="A233" s="161"/>
      <c r="B233" s="161"/>
      <c r="C233" s="257"/>
      <c r="D233" s="258"/>
      <c r="F233" s="127"/>
    </row>
    <row r="234" spans="1:7" s="148" customFormat="1" hidden="1" outlineLevel="1">
      <c r="A234" s="161"/>
      <c r="B234" s="161"/>
      <c r="C234" s="257"/>
      <c r="D234" s="258"/>
      <c r="F234" s="127"/>
    </row>
    <row r="235" spans="1:7" s="118" customFormat="1" hidden="1" outlineLevel="1">
      <c r="A235" s="21"/>
      <c r="B235" s="115" t="s">
        <v>1342</v>
      </c>
      <c r="C235" s="116"/>
      <c r="D235" s="117"/>
      <c r="F235" s="129"/>
    </row>
    <row r="236" spans="1:7" s="110" customFormat="1" hidden="1" outlineLevel="1">
      <c r="A236" s="156"/>
      <c r="B236" s="161" t="s">
        <v>1343</v>
      </c>
      <c r="C236" s="109"/>
      <c r="D236" s="120"/>
      <c r="E236" s="148" t="str">
        <f xml:space="preserve"> Calc_BYR_CoView!E62</f>
        <v>Company view - PR14 BYR ODI RCV adjustment in 2022-23 FYA prices (WR)</v>
      </c>
      <c r="F236" s="127">
        <f ca="1" xml:space="preserve"> Calc_BYR_CoView!F62</f>
        <v>0</v>
      </c>
      <c r="G236" s="148" t="str">
        <f xml:space="preserve"> Calc_BYR_CoView!G62</f>
        <v>£m</v>
      </c>
    </row>
    <row r="237" spans="1:7" s="110" customFormat="1" hidden="1" outlineLevel="1">
      <c r="A237" s="156"/>
      <c r="B237" s="161" t="s">
        <v>1344</v>
      </c>
      <c r="C237" s="109"/>
      <c r="D237" s="120"/>
      <c r="E237" s="148" t="str">
        <f xml:space="preserve"> Calc_BYR_CoView!E63</f>
        <v>Company view - PR14 BYR ODI RCV adjustment in 2022-23 FYA prices (WN)</v>
      </c>
      <c r="F237" s="127">
        <f ca="1" xml:space="preserve"> Calc_BYR_CoView!F63</f>
        <v>0</v>
      </c>
      <c r="G237" s="148" t="str">
        <f xml:space="preserve"> Calc_BYR_CoView!G63</f>
        <v>£m</v>
      </c>
    </row>
    <row r="238" spans="1:7" s="110" customFormat="1" hidden="1" outlineLevel="1">
      <c r="A238" s="156"/>
      <c r="B238" s="161" t="s">
        <v>1345</v>
      </c>
      <c r="C238" s="109"/>
      <c r="D238" s="120"/>
      <c r="E238" s="148" t="str">
        <f xml:space="preserve"> Calc_BYR_CoView!E64</f>
        <v>Company view - PR14 BYR ODI RCV adjustment in 2022-23 FYA prices (WWN)</v>
      </c>
      <c r="F238" s="127">
        <f ca="1" xml:space="preserve"> Calc_BYR_CoView!F64</f>
        <v>0</v>
      </c>
      <c r="G238" s="148" t="str">
        <f xml:space="preserve"> Calc_BYR_CoView!G64</f>
        <v>£m</v>
      </c>
    </row>
    <row r="239" spans="1:7" s="110" customFormat="1" hidden="1" outlineLevel="1">
      <c r="A239" s="156"/>
      <c r="B239" s="161" t="s">
        <v>1346</v>
      </c>
      <c r="C239" s="109"/>
      <c r="D239" s="120"/>
      <c r="E239" s="148" t="str">
        <f xml:space="preserve"> Calc_BYR_CoView!E65</f>
        <v>Company view - PR14 BYR ODI RCV adjustment in 2022-23 FYA prices (BR)</v>
      </c>
      <c r="F239" s="127">
        <f xml:space="preserve"> Calc_BYR_CoView!F65</f>
        <v>0</v>
      </c>
      <c r="G239" s="148" t="str">
        <f xml:space="preserve"> Calc_BYR_CoView!G65</f>
        <v>£m</v>
      </c>
    </row>
    <row r="240" spans="1:7" s="110" customFormat="1" hidden="1" outlineLevel="1">
      <c r="A240" s="156"/>
      <c r="B240" s="161" t="s">
        <v>1347</v>
      </c>
      <c r="C240" s="109"/>
      <c r="D240" s="120"/>
      <c r="E240" s="148" t="str">
        <f xml:space="preserve"> Calc_BYR_CoView!E66</f>
        <v>Company view - PR14 BYR ODI RCV adjustment in 2022-23 FYA prices (ADDN1)</v>
      </c>
      <c r="F240" s="127">
        <f ca="1" xml:space="preserve"> Calc_BYR_CoView!F66</f>
        <v>0</v>
      </c>
      <c r="G240" s="148" t="str">
        <f xml:space="preserve"> Calc_BYR_CoView!G66</f>
        <v>£m</v>
      </c>
    </row>
    <row r="241" spans="1:7" s="110" customFormat="1" hidden="1" outlineLevel="1">
      <c r="A241" s="156"/>
      <c r="B241" s="161" t="s">
        <v>1348</v>
      </c>
      <c r="C241" s="109"/>
      <c r="D241" s="120"/>
      <c r="E241" s="148" t="str">
        <f xml:space="preserve"> Calc_BYR_CoView!E67</f>
        <v>Company view - PR14 BYR ODI RCV adjustment in 2022-23 FYA prices (ADDN2)</v>
      </c>
      <c r="F241" s="127">
        <f ca="1" xml:space="preserve"> Calc_BYR_CoView!F67</f>
        <v>0</v>
      </c>
      <c r="G241" s="148" t="str">
        <f xml:space="preserve"> Calc_BYR_CoView!G67</f>
        <v>£m</v>
      </c>
    </row>
    <row r="242" spans="1:7" s="110" customFormat="1" hidden="1" outlineLevel="1">
      <c r="A242" s="156"/>
      <c r="B242" s="161" t="s">
        <v>1349</v>
      </c>
      <c r="C242" s="109"/>
      <c r="D242" s="120"/>
      <c r="E242" s="148" t="str">
        <f xml:space="preserve"> Calc_BYR_CoView!E68</f>
        <v>Company view - PR14 BYR ODI RCV adjustment in 2022-23 FYA prices (Total)</v>
      </c>
      <c r="F242" s="127">
        <f ca="1" xml:space="preserve"> Calc_BYR_CoView!F68</f>
        <v>0</v>
      </c>
      <c r="G242" s="148" t="str">
        <f xml:space="preserve"> Calc_BYR_CoView!G68</f>
        <v>£m</v>
      </c>
    </row>
    <row r="243" spans="1:7" s="110" customFormat="1" hidden="1" outlineLevel="1">
      <c r="A243" s="156"/>
      <c r="B243" s="161"/>
      <c r="C243" s="109"/>
      <c r="D243" s="120"/>
      <c r="E243" s="148">
        <f xml:space="preserve"> Calc_BYR_CoView!E69</f>
        <v>0</v>
      </c>
      <c r="F243" s="127">
        <f xml:space="preserve"> Calc_BYR_CoView!F69</f>
        <v>0</v>
      </c>
      <c r="G243" s="148">
        <f xml:space="preserve"> Calc_BYR_CoView!G69</f>
        <v>0</v>
      </c>
    </row>
    <row r="244" spans="1:7" s="110" customFormat="1" hidden="1" outlineLevel="1">
      <c r="A244" s="156"/>
      <c r="B244" s="161" t="s">
        <v>1350</v>
      </c>
      <c r="C244" s="109"/>
      <c r="D244" s="120"/>
      <c r="E244" s="148" t="str">
        <f xml:space="preserve"> Calc_BYR_CoView!E70</f>
        <v>Company view - PR14 BYR Totex menu RCV adjustment in 2022-23 FYA prices (WR)</v>
      </c>
      <c r="F244" s="127">
        <f ca="1" xml:space="preserve"> Calc_BYR_CoView!F70</f>
        <v>0</v>
      </c>
      <c r="G244" s="148" t="str">
        <f xml:space="preserve"> Calc_BYR_CoView!G70</f>
        <v>£m</v>
      </c>
    </row>
    <row r="245" spans="1:7" s="110" customFormat="1" hidden="1" outlineLevel="1">
      <c r="A245" s="156"/>
      <c r="B245" s="161" t="s">
        <v>1351</v>
      </c>
      <c r="C245" s="109"/>
      <c r="D245" s="120"/>
      <c r="E245" s="148" t="str">
        <f xml:space="preserve"> Calc_BYR_CoView!E71</f>
        <v>Company view - PR14 BYR Totex menu RCV adjustment in 2022-23 FYA prices (WN)</v>
      </c>
      <c r="F245" s="127">
        <f ca="1" xml:space="preserve"> Calc_BYR_CoView!F71</f>
        <v>25.847242928011326</v>
      </c>
      <c r="G245" s="148" t="str">
        <f xml:space="preserve"> Calc_BYR_CoView!G71</f>
        <v>£m</v>
      </c>
    </row>
    <row r="246" spans="1:7" s="110" customFormat="1" hidden="1" outlineLevel="1">
      <c r="A246" s="156"/>
      <c r="B246" s="161" t="s">
        <v>1352</v>
      </c>
      <c r="C246" s="109"/>
      <c r="D246" s="120"/>
      <c r="E246" s="148" t="str">
        <f xml:space="preserve"> Calc_BYR_CoView!E72</f>
        <v>Company view - PR14 BYR Totex menu RCV adjustment in 2022-23 FYA prices (WWN)</v>
      </c>
      <c r="F246" s="127">
        <f ca="1" xml:space="preserve"> Calc_BYR_CoView!F72</f>
        <v>-8.655029010160094</v>
      </c>
      <c r="G246" s="148" t="str">
        <f xml:space="preserve"> Calc_BYR_CoView!G72</f>
        <v>£m</v>
      </c>
    </row>
    <row r="247" spans="1:7" s="110" customFormat="1" hidden="1" outlineLevel="1">
      <c r="A247" s="156"/>
      <c r="B247" s="161" t="s">
        <v>1353</v>
      </c>
      <c r="C247" s="109"/>
      <c r="D247" s="120"/>
      <c r="E247" s="148" t="str">
        <f xml:space="preserve"> Calc_BYR_CoView!E73</f>
        <v>Company view - PR14 BYR Totex menu RCV adjustment in 2022-23 FYA prices (BR)</v>
      </c>
      <c r="F247" s="127">
        <f xml:space="preserve"> Calc_BYR_CoView!F73</f>
        <v>0</v>
      </c>
      <c r="G247" s="148" t="str">
        <f xml:space="preserve"> Calc_BYR_CoView!G73</f>
        <v>£m</v>
      </c>
    </row>
    <row r="248" spans="1:7" s="110" customFormat="1" hidden="1" outlineLevel="1">
      <c r="A248" s="156"/>
      <c r="B248" s="161" t="s">
        <v>1354</v>
      </c>
      <c r="C248" s="109"/>
      <c r="D248" s="120"/>
      <c r="E248" s="148" t="str">
        <f xml:space="preserve"> Calc_BYR_CoView!E74</f>
        <v>Company view - PR14 BYR Totex menu RCV adjustment in 2022-23 FYA prices (ADDN1)</v>
      </c>
      <c r="F248" s="127">
        <f ca="1" xml:space="preserve"> Calc_BYR_CoView!F74</f>
        <v>0</v>
      </c>
      <c r="G248" s="148" t="str">
        <f xml:space="preserve"> Calc_BYR_CoView!G74</f>
        <v>£m</v>
      </c>
    </row>
    <row r="249" spans="1:7" s="110" customFormat="1" hidden="1" outlineLevel="1">
      <c r="A249" s="156"/>
      <c r="B249" s="161" t="s">
        <v>1355</v>
      </c>
      <c r="C249" s="109"/>
      <c r="D249" s="120"/>
      <c r="E249" s="148" t="str">
        <f xml:space="preserve"> Calc_BYR_CoView!E75</f>
        <v>Company view - PR14 BYR Totex menu RCV adjustment in 2022-23 FYA prices (ADDN2)</v>
      </c>
      <c r="F249" s="127">
        <f ca="1" xml:space="preserve"> Calc_BYR_CoView!F75</f>
        <v>0</v>
      </c>
      <c r="G249" s="148" t="str">
        <f xml:space="preserve"> Calc_BYR_CoView!G75</f>
        <v>£m</v>
      </c>
    </row>
    <row r="250" spans="1:7" s="110" customFormat="1" hidden="1" outlineLevel="1">
      <c r="A250" s="156"/>
      <c r="B250" s="161" t="s">
        <v>1356</v>
      </c>
      <c r="C250" s="109"/>
      <c r="D250" s="120"/>
      <c r="E250" s="148" t="str">
        <f xml:space="preserve"> Calc_BYR_CoView!E76</f>
        <v>Company view - PR14 BYR Totex menu RCV adjustment in 2022-23 FYA prices (Total)</v>
      </c>
      <c r="F250" s="127">
        <f ca="1" xml:space="preserve"> Calc_BYR_CoView!F76</f>
        <v>17.192213917851234</v>
      </c>
      <c r="G250" s="148" t="str">
        <f xml:space="preserve"> Calc_BYR_CoView!G76</f>
        <v>£m</v>
      </c>
    </row>
    <row r="251" spans="1:7" s="110" customFormat="1" hidden="1" outlineLevel="1">
      <c r="A251" s="156"/>
      <c r="B251" s="161"/>
      <c r="C251" s="109"/>
      <c r="D251" s="120"/>
      <c r="E251" s="148">
        <f xml:space="preserve"> Calc_BYR_CoView!E77</f>
        <v>0</v>
      </c>
      <c r="F251" s="127">
        <f xml:space="preserve"> Calc_BYR_CoView!F77</f>
        <v>0</v>
      </c>
      <c r="G251" s="148">
        <f xml:space="preserve"> Calc_BYR_CoView!G77</f>
        <v>0</v>
      </c>
    </row>
    <row r="252" spans="1:7" s="110" customFormat="1" hidden="1" outlineLevel="1">
      <c r="A252" s="156"/>
      <c r="B252" s="161" t="s">
        <v>1357</v>
      </c>
      <c r="C252" s="109"/>
      <c r="D252" s="120"/>
      <c r="E252" s="148" t="str">
        <f xml:space="preserve"> Calc_BYR_CoView!E78</f>
        <v>Company view - PR14 BYR Land sales RCV adjustment in 2022-23 FYA prices (WR)</v>
      </c>
      <c r="F252" s="127">
        <f ca="1" xml:space="preserve"> Calc_BYR_CoView!F78</f>
        <v>0</v>
      </c>
      <c r="G252" s="148" t="str">
        <f xml:space="preserve"> Calc_BYR_CoView!G78</f>
        <v>£m</v>
      </c>
    </row>
    <row r="253" spans="1:7" s="110" customFormat="1" hidden="1" outlineLevel="1">
      <c r="A253" s="156"/>
      <c r="B253" s="161" t="s">
        <v>1358</v>
      </c>
      <c r="C253" s="109"/>
      <c r="D253" s="120"/>
      <c r="E253" s="148" t="str">
        <f xml:space="preserve"> Calc_BYR_CoView!E79</f>
        <v>Company view - PR14 BYR Land sales RCV adjustment in 2022-23 FYA prices (WN)</v>
      </c>
      <c r="F253" s="127">
        <f ca="1" xml:space="preserve"> Calc_BYR_CoView!F79</f>
        <v>-0.77246054028309263</v>
      </c>
      <c r="G253" s="148" t="str">
        <f xml:space="preserve"> Calc_BYR_CoView!G79</f>
        <v>£m</v>
      </c>
    </row>
    <row r="254" spans="1:7" s="110" customFormat="1" hidden="1" outlineLevel="1">
      <c r="A254" s="156"/>
      <c r="B254" s="161" t="s">
        <v>1359</v>
      </c>
      <c r="C254" s="109"/>
      <c r="D254" s="120"/>
      <c r="E254" s="148" t="str">
        <f xml:space="preserve"> Calc_BYR_CoView!E80</f>
        <v>Company view - PR14 BYR Land sales RCV adjustment in 2022-23 FYA prices (WWN)</v>
      </c>
      <c r="F254" s="127">
        <f ca="1" xml:space="preserve"> Calc_BYR_CoView!F80</f>
        <v>0.2894551730690727</v>
      </c>
      <c r="G254" s="148" t="str">
        <f xml:space="preserve"> Calc_BYR_CoView!G80</f>
        <v>£m</v>
      </c>
    </row>
    <row r="255" spans="1:7" s="110" customFormat="1" hidden="1" outlineLevel="1">
      <c r="A255" s="156"/>
      <c r="B255" s="161" t="s">
        <v>1360</v>
      </c>
      <c r="C255" s="109"/>
      <c r="D255" s="120"/>
      <c r="E255" s="148" t="str">
        <f xml:space="preserve"> Calc_BYR_CoView!E81</f>
        <v>Company view - PR14 BYR Land sales RCV adjustment in 2022-23 FYA prices (BR)</v>
      </c>
      <c r="F255" s="127">
        <f xml:space="preserve"> Calc_BYR_CoView!F81</f>
        <v>0</v>
      </c>
      <c r="G255" s="148" t="str">
        <f xml:space="preserve"> Calc_BYR_CoView!G81</f>
        <v>£m</v>
      </c>
    </row>
    <row r="256" spans="1:7" s="110" customFormat="1" hidden="1" outlineLevel="1">
      <c r="A256" s="156"/>
      <c r="B256" s="161" t="s">
        <v>1361</v>
      </c>
      <c r="C256" s="109"/>
      <c r="D256" s="120"/>
      <c r="E256" s="148" t="str">
        <f xml:space="preserve"> Calc_BYR_CoView!E82</f>
        <v>Company view - PR14 BYR Land sales RCV adjustment in 2022-23 FYA prices (ADDN1)</v>
      </c>
      <c r="F256" s="127">
        <f ca="1" xml:space="preserve"> Calc_BYR_CoView!F82</f>
        <v>0</v>
      </c>
      <c r="G256" s="148" t="str">
        <f xml:space="preserve"> Calc_BYR_CoView!G82</f>
        <v>£m</v>
      </c>
    </row>
    <row r="257" spans="1:7" s="110" customFormat="1" hidden="1" outlineLevel="1">
      <c r="A257" s="156"/>
      <c r="B257" s="161" t="s">
        <v>1362</v>
      </c>
      <c r="C257" s="109"/>
      <c r="D257" s="120"/>
      <c r="E257" s="148" t="str">
        <f xml:space="preserve"> Calc_BYR_CoView!E83</f>
        <v>Company view - PR14 BYR Land sales RCV adjustment in 2022-23 FYA prices (ADDN2)</v>
      </c>
      <c r="F257" s="127">
        <f ca="1" xml:space="preserve"> Calc_BYR_CoView!F83</f>
        <v>0</v>
      </c>
      <c r="G257" s="148" t="str">
        <f xml:space="preserve"> Calc_BYR_CoView!G83</f>
        <v>£m</v>
      </c>
    </row>
    <row r="258" spans="1:7" s="110" customFormat="1" hidden="1" outlineLevel="1">
      <c r="A258" s="156"/>
      <c r="B258" s="161" t="s">
        <v>1363</v>
      </c>
      <c r="C258" s="109"/>
      <c r="D258" s="120"/>
      <c r="E258" s="148" t="str">
        <f xml:space="preserve"> Calc_BYR_CoView!E84</f>
        <v>Company view - PR14 BYR Land sales RCV adjustment in 2022-23 FYA prices (Total)</v>
      </c>
      <c r="F258" s="127">
        <f ca="1" xml:space="preserve"> Calc_BYR_CoView!F84</f>
        <v>-0.48300536721401993</v>
      </c>
      <c r="G258" s="148" t="str">
        <f xml:space="preserve"> Calc_BYR_CoView!G84</f>
        <v>£m</v>
      </c>
    </row>
    <row r="259" spans="1:7" s="110" customFormat="1" hidden="1" outlineLevel="1">
      <c r="A259" s="156"/>
      <c r="B259" s="161"/>
      <c r="C259" s="109"/>
      <c r="D259" s="120"/>
      <c r="E259" s="148">
        <f xml:space="preserve"> Calc_BYR_CoView!E85</f>
        <v>0</v>
      </c>
      <c r="F259" s="127">
        <f xml:space="preserve"> Calc_BYR_CoView!F85</f>
        <v>0</v>
      </c>
      <c r="G259" s="148">
        <f xml:space="preserve"> Calc_BYR_CoView!G85</f>
        <v>0</v>
      </c>
    </row>
    <row r="260" spans="1:7" s="110" customFormat="1" hidden="1" outlineLevel="1">
      <c r="A260" s="156"/>
      <c r="B260" s="161" t="s">
        <v>1364</v>
      </c>
      <c r="C260" s="109"/>
      <c r="D260" s="120"/>
      <c r="E260" s="148" t="str">
        <f xml:space="preserve"> Calc_BYR_CoView!E86</f>
        <v>Company view - PR14 BYR RPI-CPIH wedge RCV adjustment in 2022-23 FYA prices (WR)</v>
      </c>
      <c r="F260" s="127">
        <f ca="1" xml:space="preserve"> Calc_BYR_CoView!F86</f>
        <v>-1.1369853567167105</v>
      </c>
      <c r="G260" s="148" t="str">
        <f xml:space="preserve"> Calc_BYR_CoView!G86</f>
        <v>£m</v>
      </c>
    </row>
    <row r="261" spans="1:7" s="110" customFormat="1" hidden="1" outlineLevel="1">
      <c r="A261" s="156"/>
      <c r="B261" s="161" t="s">
        <v>1365</v>
      </c>
      <c r="C261" s="109"/>
      <c r="D261" s="120"/>
      <c r="E261" s="148" t="str">
        <f xml:space="preserve"> Calc_BYR_CoView!E87</f>
        <v>Company view - PR14 BYR RPI-CPIH wedge RCV adjustment in 2022-23 FYA prices (WN)</v>
      </c>
      <c r="F261" s="127">
        <f ca="1" xml:space="preserve"> Calc_BYR_CoView!F87</f>
        <v>-12.391247957767208</v>
      </c>
      <c r="G261" s="148" t="str">
        <f xml:space="preserve"> Calc_BYR_CoView!G87</f>
        <v>£m</v>
      </c>
    </row>
    <row r="262" spans="1:7" s="110" customFormat="1" hidden="1" outlineLevel="1">
      <c r="A262" s="156"/>
      <c r="B262" s="161" t="s">
        <v>1366</v>
      </c>
      <c r="C262" s="109"/>
      <c r="D262" s="120"/>
      <c r="E262" s="148" t="str">
        <f xml:space="preserve"> Calc_BYR_CoView!E88</f>
        <v>Company view - PR14 BYR RPI-CPIH wedge RCV adjustment in 2022-23 FYA prices (WWN)</v>
      </c>
      <c r="F262" s="127">
        <f ca="1" xml:space="preserve"> Calc_BYR_CoView!F88</f>
        <v>-11.920898683546893</v>
      </c>
      <c r="G262" s="148" t="str">
        <f xml:space="preserve"> Calc_BYR_CoView!G88</f>
        <v>£m</v>
      </c>
    </row>
    <row r="263" spans="1:7" s="110" customFormat="1" hidden="1" outlineLevel="1">
      <c r="A263" s="156"/>
      <c r="B263" s="161" t="s">
        <v>1367</v>
      </c>
      <c r="C263" s="109"/>
      <c r="D263" s="120"/>
      <c r="E263" s="148" t="str">
        <f xml:space="preserve"> Calc_BYR_CoView!E89</f>
        <v>Company view - PR14 BYR RPI-CPIH wedge RCV adjustment in 2022-23 FYA prices (BR)</v>
      </c>
      <c r="F263" s="127">
        <f ca="1" xml:space="preserve"> Calc_BYR_CoView!F89</f>
        <v>-1.5070771269322418</v>
      </c>
      <c r="G263" s="148" t="str">
        <f xml:space="preserve"> Calc_BYR_CoView!G89</f>
        <v>£m</v>
      </c>
    </row>
    <row r="264" spans="1:7" s="110" customFormat="1" hidden="1" outlineLevel="1">
      <c r="A264" s="156"/>
      <c r="B264" s="161" t="s">
        <v>1368</v>
      </c>
      <c r="C264" s="109"/>
      <c r="D264" s="120"/>
      <c r="E264" s="148" t="str">
        <f xml:space="preserve"> Calc_BYR_CoView!E90</f>
        <v>Company view - PR14 BYR RPI-CPIH wedge RCV adjustment in 2022-23 FYA prices (ADDN1)</v>
      </c>
      <c r="F264" s="127">
        <f ca="1" xml:space="preserve"> Calc_BYR_CoView!F90</f>
        <v>0</v>
      </c>
      <c r="G264" s="148" t="str">
        <f xml:space="preserve"> Calc_BYR_CoView!G90</f>
        <v>£m</v>
      </c>
    </row>
    <row r="265" spans="1:7" s="110" customFormat="1" hidden="1" outlineLevel="1">
      <c r="A265" s="156"/>
      <c r="B265" s="161" t="s">
        <v>1369</v>
      </c>
      <c r="C265" s="109"/>
      <c r="D265" s="120"/>
      <c r="E265" s="148" t="str">
        <f xml:space="preserve"> Calc_BYR_CoView!E91</f>
        <v>Company view - PR14 BYR RPI-CPIH wedge RCV adjustment in 2022-23 FYA prices (ADDN2)</v>
      </c>
      <c r="F265" s="127">
        <f ca="1" xml:space="preserve"> Calc_BYR_CoView!F91</f>
        <v>0</v>
      </c>
      <c r="G265" s="148" t="str">
        <f xml:space="preserve"> Calc_BYR_CoView!G91</f>
        <v>£m</v>
      </c>
    </row>
    <row r="266" spans="1:7" s="110" customFormat="1" hidden="1" outlineLevel="1">
      <c r="A266" s="156"/>
      <c r="B266" s="161" t="s">
        <v>1370</v>
      </c>
      <c r="C266" s="109"/>
      <c r="D266" s="120"/>
      <c r="E266" s="148" t="str">
        <f xml:space="preserve"> Calc_BYR_CoView!E92</f>
        <v>Company view - PR14 BYR RPI-CPIH wedge RCV adjustment in 2022-23 FYA prices (Total)</v>
      </c>
      <c r="F266" s="127">
        <f ca="1" xml:space="preserve"> Calc_BYR_CoView!F92</f>
        <v>-26.956209124963053</v>
      </c>
      <c r="G266" s="148" t="str">
        <f xml:space="preserve"> Calc_BYR_CoView!G92</f>
        <v>£m</v>
      </c>
    </row>
    <row r="267" spans="1:7" s="110" customFormat="1" hidden="1" outlineLevel="1">
      <c r="A267" s="156"/>
      <c r="B267" s="161"/>
      <c r="C267" s="109"/>
      <c r="D267" s="120"/>
      <c r="E267" s="148">
        <f xml:space="preserve"> Calc_BYR_CoView!E93</f>
        <v>0</v>
      </c>
      <c r="F267" s="127">
        <f xml:space="preserve"> Calc_BYR_CoView!F93</f>
        <v>0</v>
      </c>
      <c r="G267" s="148">
        <f xml:space="preserve"> Calc_BYR_CoView!G93</f>
        <v>0</v>
      </c>
    </row>
    <row r="268" spans="1:7" s="110" customFormat="1" hidden="1" outlineLevel="1">
      <c r="A268" s="156"/>
      <c r="B268" s="161" t="s">
        <v>1371</v>
      </c>
      <c r="C268" s="109"/>
      <c r="D268" s="120"/>
      <c r="E268" s="148" t="str">
        <f xml:space="preserve"> Calc_BYR_CoView!E94</f>
        <v>Company view - PR14 BYR Other RCV adjustment in 2022-23 FYA prices (WR)</v>
      </c>
      <c r="F268" s="127">
        <f ca="1" xml:space="preserve"> Calc_BYR_CoView!F94</f>
        <v>0</v>
      </c>
      <c r="G268" s="148" t="str">
        <f xml:space="preserve"> Calc_BYR_CoView!G94</f>
        <v>£m</v>
      </c>
    </row>
    <row r="269" spans="1:7" s="110" customFormat="1" hidden="1" outlineLevel="1">
      <c r="A269" s="156"/>
      <c r="B269" s="161" t="s">
        <v>1372</v>
      </c>
      <c r="C269" s="109"/>
      <c r="D269" s="120"/>
      <c r="E269" s="148" t="str">
        <f xml:space="preserve"> Calc_BYR_CoView!E95</f>
        <v>Company view - PR14 BYR Other RCV adjustment in 2022-23 FYA prices (WN)</v>
      </c>
      <c r="F269" s="127">
        <f ca="1" xml:space="preserve"> Calc_BYR_CoView!F95</f>
        <v>0</v>
      </c>
      <c r="G269" s="148" t="str">
        <f xml:space="preserve"> Calc_BYR_CoView!G95</f>
        <v>£m</v>
      </c>
    </row>
    <row r="270" spans="1:7" s="110" customFormat="1" hidden="1" outlineLevel="1">
      <c r="A270" s="156"/>
      <c r="B270" s="161" t="s">
        <v>1373</v>
      </c>
      <c r="C270" s="109"/>
      <c r="D270" s="120"/>
      <c r="E270" s="148" t="str">
        <f xml:space="preserve"> Calc_BYR_CoView!E96</f>
        <v>Company view - PR14 BYR Other RCV adjustment in 2022-23 FYA prices (WWN)</v>
      </c>
      <c r="F270" s="127">
        <f ca="1" xml:space="preserve"> Calc_BYR_CoView!F96</f>
        <v>0</v>
      </c>
      <c r="G270" s="148" t="str">
        <f xml:space="preserve"> Calc_BYR_CoView!G96</f>
        <v>£m</v>
      </c>
    </row>
    <row r="271" spans="1:7" s="110" customFormat="1" hidden="1" outlineLevel="1">
      <c r="A271" s="156"/>
      <c r="B271" s="161" t="s">
        <v>1374</v>
      </c>
      <c r="C271" s="109"/>
      <c r="D271" s="120"/>
      <c r="E271" s="148" t="str">
        <f xml:space="preserve"> Calc_BYR_CoView!E97</f>
        <v>Company view - PR14 BYR Other RCV adjustment in 2022-23 FYA prices (BR)</v>
      </c>
      <c r="F271" s="127">
        <f xml:space="preserve"> Calc_BYR_CoView!F97</f>
        <v>0</v>
      </c>
      <c r="G271" s="148" t="str">
        <f xml:space="preserve"> Calc_BYR_CoView!G97</f>
        <v>£m</v>
      </c>
    </row>
    <row r="272" spans="1:7" s="110" customFormat="1" hidden="1" outlineLevel="1">
      <c r="A272" s="156"/>
      <c r="B272" s="161" t="s">
        <v>1375</v>
      </c>
      <c r="C272" s="109"/>
      <c r="D272" s="120"/>
      <c r="E272" s="148" t="str">
        <f xml:space="preserve"> Calc_BYR_CoView!E98</f>
        <v>Company view - PR14 BYR Other RCV adjustment in 2022-23 FYA prices (ADDN1)</v>
      </c>
      <c r="F272" s="127">
        <f ca="1" xml:space="preserve"> Calc_BYR_CoView!F98</f>
        <v>0</v>
      </c>
      <c r="G272" s="148" t="str">
        <f xml:space="preserve"> Calc_BYR_CoView!G98</f>
        <v>£m</v>
      </c>
    </row>
    <row r="273" spans="1:707" s="110" customFormat="1" hidden="1" outlineLevel="1">
      <c r="A273" s="156"/>
      <c r="B273" s="161" t="s">
        <v>1376</v>
      </c>
      <c r="C273" s="109"/>
      <c r="D273" s="120"/>
      <c r="E273" s="148" t="str">
        <f xml:space="preserve"> Calc_BYR_CoView!E99</f>
        <v>Company view - PR14 BYR Other RCV adjustment in 2022-23 FYA prices (ADDN2)</v>
      </c>
      <c r="F273" s="127">
        <f ca="1" xml:space="preserve"> Calc_BYR_CoView!F99</f>
        <v>0</v>
      </c>
      <c r="G273" s="148" t="str">
        <f xml:space="preserve"> Calc_BYR_CoView!G99</f>
        <v>£m</v>
      </c>
    </row>
    <row r="274" spans="1:707" s="110" customFormat="1" hidden="1" outlineLevel="1">
      <c r="A274" s="156"/>
      <c r="B274" s="161" t="s">
        <v>1377</v>
      </c>
      <c r="C274" s="109"/>
      <c r="D274" s="120"/>
      <c r="E274" s="148" t="str">
        <f xml:space="preserve"> Calc_BYR_CoView!E100</f>
        <v>Company view - PR14 BYR Other RCV adjustment in 2022-23 FYA prices (Total)</v>
      </c>
      <c r="F274" s="127">
        <f ca="1" xml:space="preserve"> Calc_BYR_CoView!F100</f>
        <v>0</v>
      </c>
      <c r="G274" s="148" t="str">
        <f xml:space="preserve"> Calc_BYR_CoView!G100</f>
        <v>£m</v>
      </c>
    </row>
    <row r="275" spans="1:707" s="110" customFormat="1" hidden="1" outlineLevel="1">
      <c r="A275" s="156"/>
      <c r="B275" s="161"/>
      <c r="C275" s="109"/>
      <c r="D275" s="120"/>
      <c r="E275" s="148">
        <f xml:space="preserve"> Calc_BYR_CoView!E101</f>
        <v>0</v>
      </c>
      <c r="F275" s="127">
        <f xml:space="preserve"> Calc_BYR_CoView!F101</f>
        <v>0</v>
      </c>
      <c r="G275" s="148">
        <f xml:space="preserve"> Calc_BYR_CoView!G101</f>
        <v>0</v>
      </c>
    </row>
    <row r="276" spans="1:707" s="110" customFormat="1" hidden="1" outlineLevel="1">
      <c r="A276" s="156"/>
      <c r="B276" s="161" t="s">
        <v>1378</v>
      </c>
      <c r="C276" s="109"/>
      <c r="D276" s="120"/>
      <c r="E276" s="148" t="str">
        <f xml:space="preserve"> Calc_BYR_CoView!E102</f>
        <v>Company view - PR14 IFRS16 RCV adjustment in 2022-23 FYA prices (WR)</v>
      </c>
      <c r="F276" s="127">
        <f ca="1" xml:space="preserve"> Calc_BYR_CoView!F102</f>
        <v>0</v>
      </c>
      <c r="G276" s="148" t="str">
        <f xml:space="preserve"> Calc_BYR_CoView!G102</f>
        <v>£m</v>
      </c>
    </row>
    <row r="277" spans="1:707" s="110" customFormat="1" hidden="1" outlineLevel="1">
      <c r="A277" s="156"/>
      <c r="B277" s="161" t="s">
        <v>1379</v>
      </c>
      <c r="C277" s="109"/>
      <c r="D277" s="120"/>
      <c r="E277" s="148" t="str">
        <f xml:space="preserve"> Calc_BYR_CoView!E103</f>
        <v>Company view - PR14 IFRS16 RCV adjustment in 2022-23 FYA prices (WN)</v>
      </c>
      <c r="F277" s="127">
        <f ca="1" xml:space="preserve"> Calc_BYR_CoView!F103</f>
        <v>0</v>
      </c>
      <c r="G277" s="148" t="str">
        <f xml:space="preserve"> Calc_BYR_CoView!G103</f>
        <v>£m</v>
      </c>
    </row>
    <row r="278" spans="1:707" s="110" customFormat="1" hidden="1" outlineLevel="1">
      <c r="A278" s="156"/>
      <c r="B278" s="161" t="s">
        <v>1380</v>
      </c>
      <c r="C278" s="109"/>
      <c r="D278" s="120"/>
      <c r="E278" s="148" t="str">
        <f xml:space="preserve"> Calc_BYR_CoView!E104</f>
        <v>Company view - PR14 IFRS16 RCV adjustment in 2022-23 FYA prices (WWN)</v>
      </c>
      <c r="F278" s="127">
        <f ca="1" xml:space="preserve"> Calc_BYR_CoView!F104</f>
        <v>0</v>
      </c>
      <c r="G278" s="148" t="str">
        <f xml:space="preserve"> Calc_BYR_CoView!G104</f>
        <v>£m</v>
      </c>
    </row>
    <row r="279" spans="1:707" s="110" customFormat="1" hidden="1" outlineLevel="1">
      <c r="A279" s="156"/>
      <c r="B279" s="161" t="s">
        <v>1381</v>
      </c>
      <c r="C279" s="109"/>
      <c r="D279" s="120"/>
      <c r="E279" s="148" t="str">
        <f xml:space="preserve"> Calc_BYR_CoView!E105</f>
        <v>Company view - PR14 IFRS16 RCV adjustment in 2022-23 FYA prices (BR)</v>
      </c>
      <c r="F279" s="127">
        <f ca="1" xml:space="preserve"> Calc_BYR_CoView!F105</f>
        <v>0</v>
      </c>
      <c r="G279" s="148" t="str">
        <f xml:space="preserve"> Calc_BYR_CoView!G105</f>
        <v>£m</v>
      </c>
    </row>
    <row r="280" spans="1:707" s="110" customFormat="1" hidden="1" outlineLevel="1">
      <c r="A280" s="156"/>
      <c r="B280" s="161" t="s">
        <v>1382</v>
      </c>
      <c r="C280" s="109"/>
      <c r="D280" s="120"/>
      <c r="E280" s="148" t="str">
        <f xml:space="preserve"> Calc_BYR_CoView!E106</f>
        <v>Company view - PR14 IFRS16 RCV adjustment in 2022-23 FYA prices (ADDN1)</v>
      </c>
      <c r="F280" s="127">
        <f ca="1" xml:space="preserve"> Calc_BYR_CoView!F106</f>
        <v>0</v>
      </c>
      <c r="G280" s="148" t="str">
        <f xml:space="preserve"> Calc_BYR_CoView!G106</f>
        <v>£m</v>
      </c>
    </row>
    <row r="281" spans="1:707" s="110" customFormat="1" hidden="1" outlineLevel="1">
      <c r="A281" s="156"/>
      <c r="B281" s="161" t="s">
        <v>1383</v>
      </c>
      <c r="C281" s="109"/>
      <c r="D281" s="120"/>
      <c r="E281" s="148" t="str">
        <f xml:space="preserve"> Calc_BYR_CoView!E107</f>
        <v>Company view - PR14 IFRS16 RCV adjustment in 2022-23 FYA prices (ADDN2)</v>
      </c>
      <c r="F281" s="127">
        <f ca="1" xml:space="preserve"> Calc_BYR_CoView!F107</f>
        <v>0</v>
      </c>
      <c r="G281" s="148" t="str">
        <f xml:space="preserve"> Calc_BYR_CoView!G107</f>
        <v>£m</v>
      </c>
    </row>
    <row r="282" spans="1:707" s="110" customFormat="1" hidden="1" outlineLevel="1">
      <c r="A282" s="156"/>
      <c r="B282" s="161" t="s">
        <v>1384</v>
      </c>
      <c r="C282" s="109"/>
      <c r="D282" s="120"/>
      <c r="E282" s="148" t="str">
        <f xml:space="preserve"> Calc_BYR_CoView!E108</f>
        <v>Company view - PR14 IFRS16 RCV adjustment in 2022-23 FYA prices (Total)</v>
      </c>
      <c r="F282" s="127">
        <f ca="1" xml:space="preserve"> Calc_BYR_CoView!F108</f>
        <v>0</v>
      </c>
      <c r="G282" s="148" t="str">
        <f xml:space="preserve"> Calc_BYR_CoView!G108</f>
        <v>£m</v>
      </c>
    </row>
    <row r="283" spans="1:707" s="148" customFormat="1" hidden="1" outlineLevel="1">
      <c r="A283" s="161"/>
      <c r="B283" s="161"/>
      <c r="C283" s="257"/>
      <c r="D283" s="258"/>
    </row>
    <row r="284" spans="1:707" s="118" customFormat="1">
      <c r="A284" s="10"/>
      <c r="B284" s="10"/>
      <c r="C284" s="19"/>
      <c r="D284" s="65"/>
      <c r="E284" s="24"/>
      <c r="F284" s="125"/>
      <c r="G284" s="24"/>
      <c r="H284" s="24"/>
      <c r="I284" s="24"/>
    </row>
    <row r="285" spans="1:707" s="19" customFormat="1">
      <c r="A285" s="10"/>
      <c r="B285" s="10" t="s">
        <v>92</v>
      </c>
      <c r="D285" s="65"/>
      <c r="E285" s="24"/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24"/>
      <c r="AA285" s="24"/>
      <c r="AB285" s="24"/>
      <c r="AC285" s="24"/>
      <c r="AD285" s="24"/>
      <c r="AE285" s="24"/>
      <c r="AF285" s="24"/>
      <c r="AG285" s="24"/>
      <c r="AH285" s="24"/>
      <c r="AI285" s="24"/>
      <c r="AJ285" s="24"/>
      <c r="AK285" s="24"/>
      <c r="AL285" s="24"/>
      <c r="AM285" s="24"/>
      <c r="AN285" s="24"/>
      <c r="AO285" s="24"/>
      <c r="AP285" s="24"/>
      <c r="AQ285" s="24"/>
      <c r="AR285" s="24"/>
      <c r="AS285" s="24"/>
      <c r="AT285" s="24"/>
      <c r="AU285" s="24"/>
      <c r="AV285" s="24"/>
      <c r="AW285" s="24"/>
      <c r="AX285" s="24"/>
      <c r="AY285" s="24"/>
      <c r="AZ285" s="24"/>
      <c r="BA285" s="24"/>
      <c r="BB285" s="24"/>
      <c r="BC285" s="24"/>
      <c r="BD285" s="24"/>
      <c r="BE285" s="24"/>
      <c r="BF285" s="24"/>
      <c r="BG285" s="24"/>
      <c r="BH285" s="24"/>
      <c r="BI285" s="24"/>
      <c r="BJ285" s="24"/>
      <c r="BK285" s="24"/>
      <c r="BL285" s="24"/>
      <c r="BM285" s="24"/>
      <c r="BN285" s="24"/>
      <c r="BO285" s="24"/>
      <c r="BP285" s="24"/>
      <c r="BQ285" s="24"/>
      <c r="BR285" s="24"/>
      <c r="BS285" s="24"/>
      <c r="BT285" s="24"/>
      <c r="BU285" s="24"/>
      <c r="BV285" s="24"/>
      <c r="BW285" s="24"/>
      <c r="BX285" s="24"/>
      <c r="BY285" s="24"/>
      <c r="BZ285" s="24"/>
      <c r="CA285" s="24"/>
      <c r="CB285" s="24"/>
      <c r="CC285" s="24"/>
      <c r="CD285" s="24"/>
      <c r="CE285" s="24"/>
      <c r="CF285" s="24"/>
      <c r="CG285" s="24"/>
      <c r="CH285" s="24"/>
      <c r="CI285" s="24"/>
      <c r="CJ285" s="24"/>
      <c r="CK285" s="24"/>
      <c r="CL285" s="24"/>
      <c r="CM285" s="24"/>
      <c r="CN285" s="24"/>
      <c r="CO285" s="24"/>
      <c r="CP285" s="24"/>
      <c r="CQ285" s="24"/>
      <c r="CR285" s="24"/>
      <c r="CS285" s="24"/>
      <c r="CT285" s="24"/>
      <c r="CU285" s="24"/>
      <c r="CV285" s="24"/>
      <c r="CW285" s="24"/>
      <c r="CX285" s="24"/>
      <c r="CY285" s="24"/>
      <c r="CZ285" s="24"/>
      <c r="DA285" s="24"/>
      <c r="DB285" s="24"/>
      <c r="DC285" s="24"/>
      <c r="DD285" s="24"/>
      <c r="DE285" s="24"/>
      <c r="DF285" s="24"/>
      <c r="DG285" s="24"/>
      <c r="DH285" s="24"/>
      <c r="DI285" s="24"/>
      <c r="DJ285" s="24"/>
      <c r="DK285" s="24"/>
      <c r="DL285" s="24"/>
      <c r="DM285" s="24"/>
      <c r="DN285" s="24"/>
      <c r="DO285" s="24"/>
      <c r="DP285" s="24"/>
      <c r="DQ285" s="24"/>
      <c r="DR285" s="24"/>
      <c r="DS285" s="24"/>
      <c r="DT285" s="24"/>
      <c r="DU285" s="24"/>
      <c r="DV285" s="24"/>
      <c r="DW285" s="24"/>
      <c r="DX285" s="24"/>
      <c r="DY285" s="24"/>
      <c r="DZ285" s="24"/>
      <c r="EA285" s="24"/>
      <c r="EB285" s="24"/>
      <c r="EC285" s="24"/>
      <c r="ED285" s="24"/>
      <c r="EE285" s="24"/>
      <c r="EF285" s="24"/>
      <c r="EG285" s="24"/>
      <c r="EH285" s="24"/>
      <c r="EI285" s="24"/>
      <c r="EJ285" s="24"/>
      <c r="EK285" s="24"/>
      <c r="EL285" s="24"/>
      <c r="EM285" s="24"/>
      <c r="EN285" s="24"/>
      <c r="EO285" s="24"/>
      <c r="EP285" s="24"/>
      <c r="EQ285" s="24"/>
      <c r="ER285" s="24"/>
      <c r="ES285" s="24"/>
      <c r="ET285" s="24"/>
      <c r="EU285" s="24"/>
      <c r="EV285" s="24"/>
      <c r="EW285" s="24"/>
      <c r="EX285" s="24"/>
      <c r="EY285" s="24"/>
      <c r="EZ285" s="24"/>
      <c r="FA285" s="24"/>
      <c r="FB285" s="24"/>
      <c r="FC285" s="24"/>
      <c r="FD285" s="24"/>
      <c r="FE285" s="24"/>
      <c r="FF285" s="24"/>
      <c r="FG285" s="24"/>
      <c r="FH285" s="24"/>
      <c r="FI285" s="24"/>
      <c r="FJ285" s="24"/>
      <c r="FK285" s="24"/>
      <c r="FL285" s="24"/>
      <c r="FM285" s="24"/>
      <c r="FN285" s="24"/>
      <c r="FO285" s="24"/>
      <c r="FP285" s="24"/>
      <c r="FQ285" s="24"/>
      <c r="FR285" s="24"/>
      <c r="FS285" s="24"/>
      <c r="FT285" s="24"/>
      <c r="FU285" s="24"/>
      <c r="FV285" s="24"/>
      <c r="FW285" s="24"/>
      <c r="FX285" s="24"/>
      <c r="FY285" s="24"/>
      <c r="FZ285" s="24"/>
      <c r="GA285" s="24"/>
      <c r="GB285" s="24"/>
      <c r="GC285" s="24"/>
      <c r="GD285" s="24"/>
      <c r="GE285" s="24"/>
      <c r="GF285" s="24"/>
      <c r="GG285" s="24"/>
      <c r="GH285" s="24"/>
      <c r="GI285" s="24"/>
      <c r="GJ285" s="24"/>
      <c r="GK285" s="24"/>
      <c r="GL285" s="24"/>
      <c r="GM285" s="24"/>
      <c r="GN285" s="24"/>
      <c r="GO285" s="24"/>
      <c r="GP285" s="24"/>
      <c r="GQ285" s="24"/>
      <c r="GR285" s="24"/>
      <c r="GS285" s="24"/>
      <c r="GT285" s="24"/>
      <c r="GU285" s="24"/>
      <c r="GV285" s="24"/>
      <c r="GW285" s="24"/>
      <c r="GX285" s="24"/>
      <c r="GY285" s="24"/>
      <c r="GZ285" s="24"/>
      <c r="HA285" s="24"/>
      <c r="HB285" s="24"/>
      <c r="HC285" s="24"/>
      <c r="HD285" s="24"/>
      <c r="HE285" s="24"/>
      <c r="HF285" s="24"/>
      <c r="HG285" s="24"/>
      <c r="HH285" s="24"/>
      <c r="HI285" s="24"/>
      <c r="HJ285" s="24"/>
      <c r="HK285" s="24"/>
      <c r="HL285" s="24"/>
      <c r="HM285" s="24"/>
      <c r="HN285" s="24"/>
      <c r="HO285" s="24"/>
      <c r="HP285" s="24"/>
      <c r="HQ285" s="24"/>
      <c r="HR285" s="24"/>
      <c r="HS285" s="24"/>
      <c r="HT285" s="24"/>
      <c r="HU285" s="24"/>
      <c r="HV285" s="24"/>
      <c r="HW285" s="24"/>
      <c r="HX285" s="24"/>
      <c r="HY285" s="24"/>
      <c r="HZ285" s="24"/>
      <c r="IA285" s="24"/>
      <c r="IB285" s="24"/>
      <c r="IC285" s="24"/>
      <c r="ID285" s="24"/>
      <c r="IE285" s="24"/>
      <c r="IF285" s="24"/>
      <c r="IG285" s="24"/>
      <c r="IH285" s="24"/>
      <c r="II285" s="24"/>
      <c r="IJ285" s="24"/>
      <c r="IK285" s="24"/>
      <c r="IL285" s="24"/>
      <c r="IM285" s="24"/>
      <c r="IN285" s="24"/>
      <c r="IO285" s="24"/>
      <c r="IP285" s="24"/>
      <c r="IQ285" s="24"/>
      <c r="IR285" s="24"/>
      <c r="IS285" s="24"/>
      <c r="IT285" s="24"/>
      <c r="IU285" s="24"/>
      <c r="IV285" s="24"/>
      <c r="IW285" s="24"/>
      <c r="IX285" s="24"/>
      <c r="IY285" s="24"/>
      <c r="IZ285" s="24"/>
      <c r="JA285" s="24"/>
      <c r="JB285" s="24"/>
      <c r="JC285" s="24"/>
      <c r="JD285" s="24"/>
      <c r="JE285" s="24"/>
      <c r="JF285" s="24"/>
      <c r="JG285" s="24"/>
      <c r="JH285" s="24"/>
      <c r="JI285" s="24"/>
      <c r="JJ285" s="24"/>
      <c r="JK285" s="24"/>
      <c r="JL285" s="24"/>
      <c r="JM285" s="24"/>
      <c r="JN285" s="24"/>
      <c r="JO285" s="24"/>
      <c r="JP285" s="24"/>
      <c r="JQ285" s="24"/>
      <c r="JR285" s="24"/>
      <c r="JS285" s="24"/>
      <c r="JT285" s="24"/>
      <c r="JU285" s="24"/>
      <c r="JV285" s="24"/>
      <c r="JW285" s="24"/>
      <c r="JX285" s="24"/>
      <c r="JY285" s="24"/>
      <c r="JZ285" s="24"/>
      <c r="KA285" s="24"/>
      <c r="KB285" s="24"/>
      <c r="KC285" s="24"/>
      <c r="KD285" s="24"/>
      <c r="KE285" s="24"/>
      <c r="KF285" s="24"/>
      <c r="KG285" s="24"/>
      <c r="KH285" s="24"/>
      <c r="KI285" s="24"/>
      <c r="KJ285" s="24"/>
      <c r="KK285" s="24"/>
      <c r="KL285" s="24"/>
      <c r="KM285" s="24"/>
      <c r="KN285" s="24"/>
      <c r="KO285" s="24"/>
      <c r="KP285" s="24"/>
      <c r="KQ285" s="24"/>
      <c r="KR285" s="24"/>
      <c r="KS285" s="24"/>
      <c r="KT285" s="24"/>
      <c r="KU285" s="24"/>
      <c r="KV285" s="24"/>
      <c r="KW285" s="24"/>
      <c r="KX285" s="24"/>
      <c r="KY285" s="24"/>
      <c r="KZ285" s="24"/>
      <c r="LA285" s="24"/>
      <c r="LB285" s="24"/>
      <c r="LC285" s="24"/>
      <c r="LD285" s="24"/>
      <c r="LE285" s="24"/>
      <c r="LF285" s="24"/>
      <c r="LG285" s="24"/>
      <c r="LH285" s="24"/>
      <c r="LI285" s="24"/>
      <c r="LJ285" s="24"/>
      <c r="LK285" s="24"/>
      <c r="LL285" s="24"/>
      <c r="LM285" s="24"/>
      <c r="LN285" s="24"/>
      <c r="LO285" s="24"/>
      <c r="LP285" s="24"/>
      <c r="LQ285" s="24"/>
      <c r="LR285" s="24"/>
      <c r="LS285" s="24"/>
      <c r="LT285" s="24"/>
      <c r="LU285" s="24"/>
      <c r="LV285" s="24"/>
      <c r="LW285" s="24"/>
      <c r="LX285" s="24"/>
      <c r="LY285" s="24"/>
      <c r="LZ285" s="24"/>
      <c r="MA285" s="24"/>
      <c r="MB285" s="24"/>
      <c r="MC285" s="24"/>
      <c r="MD285" s="24"/>
      <c r="ME285" s="24"/>
      <c r="MF285" s="24"/>
      <c r="MG285" s="24"/>
      <c r="MH285" s="24"/>
      <c r="MI285" s="24"/>
      <c r="MJ285" s="24"/>
      <c r="MK285" s="24"/>
      <c r="ML285" s="24"/>
      <c r="MM285" s="24"/>
      <c r="MN285" s="24"/>
      <c r="MO285" s="24"/>
      <c r="MP285" s="24"/>
      <c r="MQ285" s="24"/>
      <c r="MR285" s="24"/>
      <c r="MS285" s="24"/>
      <c r="MT285" s="24"/>
      <c r="MU285" s="24"/>
      <c r="MV285" s="24"/>
      <c r="MW285" s="24"/>
      <c r="MX285" s="24"/>
      <c r="MY285" s="24"/>
      <c r="MZ285" s="24"/>
      <c r="NA285" s="24"/>
      <c r="NB285" s="24"/>
      <c r="NC285" s="24"/>
      <c r="ND285" s="24"/>
      <c r="NE285" s="24"/>
      <c r="NF285" s="24"/>
      <c r="NG285" s="24"/>
      <c r="NH285" s="24"/>
      <c r="NI285" s="24"/>
      <c r="NJ285" s="24"/>
      <c r="NK285" s="24"/>
      <c r="NL285" s="24"/>
      <c r="NM285" s="24"/>
      <c r="NN285" s="24"/>
      <c r="NO285" s="24"/>
      <c r="NP285" s="24"/>
      <c r="NQ285" s="24"/>
      <c r="NR285" s="24"/>
      <c r="NS285" s="24"/>
      <c r="NT285" s="24"/>
      <c r="NU285" s="24"/>
      <c r="NV285" s="24"/>
      <c r="NW285" s="24"/>
      <c r="NX285" s="24"/>
      <c r="NY285" s="24"/>
      <c r="NZ285" s="24"/>
      <c r="OA285" s="24"/>
      <c r="OB285" s="24"/>
      <c r="OC285" s="24"/>
      <c r="OD285" s="24"/>
      <c r="OE285" s="24"/>
      <c r="OF285" s="24"/>
      <c r="OG285" s="24"/>
      <c r="OH285" s="24"/>
      <c r="OI285" s="24"/>
      <c r="OJ285" s="24"/>
      <c r="OK285" s="24"/>
      <c r="OL285" s="24"/>
      <c r="OM285" s="24"/>
      <c r="ON285" s="24"/>
      <c r="OO285" s="24"/>
      <c r="OP285" s="24"/>
      <c r="OQ285" s="24"/>
      <c r="OR285" s="24"/>
      <c r="OS285" s="24"/>
      <c r="OT285" s="24"/>
      <c r="OU285" s="24"/>
      <c r="OV285" s="24"/>
      <c r="OW285" s="24"/>
      <c r="OX285" s="24"/>
      <c r="OY285" s="24"/>
      <c r="OZ285" s="24"/>
      <c r="PA285" s="24"/>
      <c r="PB285" s="24"/>
      <c r="PC285" s="24"/>
      <c r="PD285" s="24"/>
      <c r="PE285" s="24"/>
      <c r="PF285" s="24"/>
      <c r="PG285" s="24"/>
      <c r="PH285" s="24"/>
      <c r="PI285" s="24"/>
      <c r="PJ285" s="24"/>
      <c r="PK285" s="24"/>
      <c r="PL285" s="24"/>
      <c r="PM285" s="24"/>
      <c r="PN285" s="24"/>
      <c r="PO285" s="24"/>
      <c r="PP285" s="24"/>
      <c r="PQ285" s="24"/>
      <c r="PR285" s="24"/>
      <c r="PS285" s="24"/>
      <c r="PT285" s="24"/>
      <c r="PU285" s="24"/>
      <c r="PV285" s="24"/>
      <c r="PW285" s="24"/>
      <c r="PX285" s="24"/>
      <c r="PY285" s="24"/>
      <c r="PZ285" s="24"/>
      <c r="QA285" s="24"/>
      <c r="QB285" s="24"/>
      <c r="QC285" s="24"/>
      <c r="QD285" s="24"/>
      <c r="QE285" s="24"/>
      <c r="QF285" s="24"/>
      <c r="QG285" s="24"/>
      <c r="QH285" s="24"/>
      <c r="QI285" s="24"/>
      <c r="QJ285" s="24"/>
      <c r="QK285" s="24"/>
      <c r="QL285" s="24"/>
      <c r="QM285" s="24"/>
      <c r="QN285" s="24"/>
      <c r="QO285" s="24"/>
      <c r="QP285" s="24"/>
      <c r="QQ285" s="24"/>
      <c r="QR285" s="24"/>
      <c r="QS285" s="24"/>
      <c r="QT285" s="24"/>
      <c r="QU285" s="24"/>
      <c r="QV285" s="24"/>
      <c r="QW285" s="24"/>
      <c r="QX285" s="24"/>
      <c r="QY285" s="24"/>
      <c r="QZ285" s="24"/>
      <c r="RA285" s="24"/>
      <c r="RB285" s="24"/>
      <c r="RC285" s="24"/>
      <c r="RD285" s="24"/>
      <c r="RE285" s="24"/>
      <c r="RF285" s="24"/>
      <c r="RG285" s="24"/>
      <c r="RH285" s="24"/>
      <c r="RI285" s="24"/>
      <c r="RJ285" s="24"/>
      <c r="RK285" s="24"/>
      <c r="RL285" s="24"/>
      <c r="RM285" s="24"/>
      <c r="RN285" s="24"/>
      <c r="RO285" s="24"/>
      <c r="RP285" s="24"/>
      <c r="RQ285" s="24"/>
      <c r="RR285" s="24"/>
      <c r="RS285" s="24"/>
      <c r="RT285" s="24"/>
      <c r="RU285" s="24"/>
      <c r="RV285" s="24"/>
      <c r="RW285" s="24"/>
      <c r="RX285" s="24"/>
      <c r="RY285" s="24"/>
      <c r="RZ285" s="24"/>
      <c r="SA285" s="24"/>
      <c r="SB285" s="24"/>
      <c r="SC285" s="24"/>
      <c r="SD285" s="24"/>
      <c r="SE285" s="24"/>
      <c r="SF285" s="24"/>
      <c r="SG285" s="24"/>
      <c r="SH285" s="24"/>
      <c r="SI285" s="24"/>
      <c r="SJ285" s="24"/>
      <c r="SK285" s="24"/>
      <c r="SL285" s="24"/>
      <c r="SM285" s="24"/>
      <c r="SN285" s="24"/>
      <c r="SO285" s="24"/>
      <c r="SP285" s="24"/>
      <c r="SQ285" s="24"/>
      <c r="SR285" s="24"/>
      <c r="SS285" s="24"/>
      <c r="ST285" s="24"/>
      <c r="SU285" s="24"/>
      <c r="SV285" s="24"/>
      <c r="SW285" s="24"/>
      <c r="SX285" s="24"/>
      <c r="SY285" s="24"/>
      <c r="SZ285" s="24"/>
      <c r="TA285" s="24"/>
      <c r="TB285" s="24"/>
      <c r="TC285" s="24"/>
      <c r="TD285" s="24"/>
      <c r="TE285" s="24"/>
      <c r="TF285" s="24"/>
      <c r="TG285" s="24"/>
      <c r="TH285" s="24"/>
      <c r="TI285" s="24"/>
      <c r="TJ285" s="24"/>
      <c r="TK285" s="24"/>
      <c r="TL285" s="24"/>
      <c r="TM285" s="24"/>
      <c r="TN285" s="24"/>
      <c r="TO285" s="24"/>
      <c r="TP285" s="24"/>
      <c r="TQ285" s="24"/>
      <c r="TR285" s="24"/>
      <c r="TS285" s="24"/>
      <c r="TT285" s="24"/>
      <c r="TU285" s="24"/>
      <c r="TV285" s="24"/>
      <c r="TW285" s="24"/>
      <c r="TX285" s="24"/>
      <c r="TY285" s="24"/>
      <c r="TZ285" s="24"/>
      <c r="UA285" s="24"/>
      <c r="UB285" s="24"/>
      <c r="UC285" s="24"/>
      <c r="UD285" s="24"/>
      <c r="UE285" s="24"/>
      <c r="UF285" s="24"/>
      <c r="UG285" s="24"/>
      <c r="UH285" s="24"/>
      <c r="UI285" s="24"/>
      <c r="UJ285" s="24"/>
      <c r="UK285" s="24"/>
      <c r="UL285" s="24"/>
      <c r="UM285" s="24"/>
      <c r="UN285" s="24"/>
      <c r="UO285" s="24"/>
      <c r="UP285" s="24"/>
      <c r="UQ285" s="24"/>
      <c r="UR285" s="24"/>
      <c r="US285" s="24"/>
      <c r="UT285" s="24"/>
      <c r="UU285" s="24"/>
      <c r="UV285" s="24"/>
      <c r="UW285" s="24"/>
      <c r="UX285" s="24"/>
      <c r="UY285" s="24"/>
      <c r="UZ285" s="24"/>
      <c r="VA285" s="24"/>
      <c r="VB285" s="24"/>
      <c r="VC285" s="24"/>
      <c r="VD285" s="24"/>
      <c r="VE285" s="24"/>
      <c r="VF285" s="24"/>
      <c r="VG285" s="24"/>
      <c r="VH285" s="24"/>
      <c r="VI285" s="24"/>
      <c r="VJ285" s="24"/>
      <c r="VK285" s="24"/>
      <c r="VL285" s="24"/>
      <c r="VM285" s="24"/>
      <c r="VN285" s="24"/>
      <c r="VO285" s="24"/>
      <c r="VP285" s="24"/>
      <c r="VQ285" s="24"/>
      <c r="VR285" s="24"/>
      <c r="VS285" s="24"/>
      <c r="VT285" s="24"/>
      <c r="VU285" s="24"/>
      <c r="VV285" s="24"/>
      <c r="VW285" s="24"/>
      <c r="VX285" s="24"/>
      <c r="VY285" s="24"/>
      <c r="VZ285" s="24"/>
      <c r="WA285" s="24"/>
      <c r="WB285" s="24"/>
      <c r="WC285" s="24"/>
      <c r="WD285" s="24"/>
      <c r="WE285" s="24"/>
      <c r="WF285" s="24"/>
      <c r="WG285" s="24"/>
      <c r="WH285" s="24"/>
      <c r="WI285" s="24"/>
      <c r="WJ285" s="24"/>
      <c r="WK285" s="24"/>
      <c r="WL285" s="24"/>
      <c r="WM285" s="24"/>
      <c r="WN285" s="24"/>
      <c r="WO285" s="24"/>
      <c r="WP285" s="24"/>
      <c r="WQ285" s="24"/>
      <c r="WR285" s="24"/>
      <c r="WS285" s="24"/>
      <c r="WT285" s="24"/>
      <c r="WU285" s="24"/>
      <c r="WV285" s="24"/>
      <c r="WW285" s="24"/>
      <c r="WX285" s="24"/>
      <c r="WY285" s="24"/>
      <c r="WZ285" s="24"/>
      <c r="XA285" s="24"/>
      <c r="XB285" s="24"/>
      <c r="XC285" s="24"/>
      <c r="XD285" s="24"/>
      <c r="XE285" s="24"/>
      <c r="XF285" s="24"/>
      <c r="XG285" s="24"/>
      <c r="XH285" s="24"/>
      <c r="XI285" s="24"/>
      <c r="XJ285" s="24"/>
      <c r="XK285" s="24"/>
      <c r="XL285" s="24"/>
      <c r="XM285" s="24"/>
      <c r="XN285" s="24"/>
      <c r="XO285" s="24"/>
      <c r="XP285" s="24"/>
      <c r="XQ285" s="24"/>
      <c r="XR285" s="24"/>
      <c r="XS285" s="24"/>
      <c r="XT285" s="24"/>
      <c r="XU285" s="24"/>
      <c r="XV285" s="24"/>
      <c r="XW285" s="24"/>
      <c r="XX285" s="24"/>
      <c r="XY285" s="24"/>
      <c r="XZ285" s="24"/>
      <c r="YA285" s="24"/>
      <c r="YB285" s="24"/>
      <c r="YC285" s="24"/>
      <c r="YD285" s="24"/>
      <c r="YE285" s="24"/>
      <c r="YF285" s="24"/>
      <c r="YG285" s="24"/>
      <c r="YH285" s="24"/>
      <c r="YI285" s="24"/>
      <c r="YJ285" s="24"/>
      <c r="YK285" s="24"/>
      <c r="YL285" s="24"/>
      <c r="YM285" s="24"/>
      <c r="YN285" s="24"/>
      <c r="YO285" s="24"/>
      <c r="YP285" s="24"/>
      <c r="YQ285" s="24"/>
      <c r="YR285" s="24"/>
      <c r="YS285" s="24"/>
      <c r="YT285" s="24"/>
      <c r="YU285" s="24"/>
      <c r="YV285" s="24"/>
      <c r="YW285" s="24"/>
      <c r="YX285" s="24"/>
      <c r="YY285" s="24"/>
      <c r="YZ285" s="24"/>
      <c r="ZA285" s="24"/>
      <c r="ZB285" s="24"/>
      <c r="ZC285" s="24"/>
      <c r="ZD285" s="24"/>
      <c r="ZE285" s="24"/>
      <c r="ZF285" s="24"/>
      <c r="ZG285" s="24"/>
      <c r="ZH285" s="24"/>
      <c r="ZI285" s="24"/>
      <c r="ZJ285" s="24"/>
      <c r="ZK285" s="24"/>
      <c r="ZL285" s="24"/>
      <c r="ZM285" s="24"/>
      <c r="ZN285" s="24"/>
      <c r="ZO285" s="24"/>
      <c r="ZP285" s="24"/>
      <c r="ZQ285" s="24"/>
      <c r="ZR285" s="24"/>
      <c r="ZS285" s="24"/>
      <c r="ZT285" s="24"/>
      <c r="ZU285" s="24"/>
      <c r="ZV285" s="24"/>
      <c r="ZW285" s="24"/>
      <c r="ZX285" s="24"/>
      <c r="ZY285" s="24"/>
      <c r="ZZ285" s="24"/>
      <c r="AAA285" s="24"/>
      <c r="AAB285" s="24"/>
      <c r="AAC285" s="24"/>
      <c r="AAD285" s="24"/>
      <c r="AAE285" s="24"/>
    </row>
    <row r="286" spans="1:707"/>
    <row r="287" spans="1:707"/>
    <row r="288" spans="1:707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</sheetData>
  <conditionalFormatting sqref="F2">
    <cfRule type="cellIs" dxfId="26" priority="6" stopIfTrue="1" operator="notEqual">
      <formula>0</formula>
    </cfRule>
    <cfRule type="cellIs" dxfId="25" priority="7" stopIfTrue="1" operator="equal">
      <formula>""</formula>
    </cfRule>
  </conditionalFormatting>
  <conditionalFormatting sqref="J3:GO3">
    <cfRule type="cellIs" dxfId="24" priority="1" operator="equal">
      <formula>"PPA ext."</formula>
    </cfRule>
    <cfRule type="cellIs" dxfId="23" priority="2" operator="equal">
      <formula>"Delay"</formula>
    </cfRule>
    <cfRule type="cellIs" dxfId="22" priority="3" operator="equal">
      <formula>"Fin Close"</formula>
    </cfRule>
    <cfRule type="cellIs" dxfId="21" priority="4" stopIfTrue="1" operator="equal">
      <formula>"Construction"</formula>
    </cfRule>
    <cfRule type="cellIs" dxfId="20" priority="5" stopIfTrue="1" operator="equal">
      <formula>"Operations"</formula>
    </cfRule>
  </conditionalFormatting>
  <conditionalFormatting sqref="GP4:LI4">
    <cfRule type="cellIs" dxfId="19" priority="21" stopIfTrue="1" operator="equal">
      <formula>"Budget"</formula>
    </cfRule>
    <cfRule type="cellIs" dxfId="18" priority="22" stopIfTrue="1" operator="equal">
      <formula>"Actuals"</formula>
    </cfRule>
    <cfRule type="cellIs" dxfId="17" priority="23" stopIfTrue="1" operator="equal">
      <formula>"Forecast"</formula>
    </cfRule>
  </conditionalFormatting>
  <conditionalFormatting sqref="GP4:XFD4">
    <cfRule type="cellIs" dxfId="16" priority="13" operator="equal">
      <formula xml:space="preserve"> "FC/Const."</formula>
    </cfRule>
    <cfRule type="cellIs" dxfId="15" priority="14" operator="equal">
      <formula>"Ops/Post-cont."</formula>
    </cfRule>
    <cfRule type="cellIs" dxfId="14" priority="15" operator="equal">
      <formula>"Const/Ops"</formula>
    </cfRule>
    <cfRule type="cellIs" dxfId="13" priority="16" operator="equal">
      <formula>"Fin-close"</formula>
    </cfRule>
    <cfRule type="cellIs" dxfId="12" priority="17" stopIfTrue="1" operator="equal">
      <formula>"Const"</formula>
    </cfRule>
    <cfRule type="cellIs" dxfId="11" priority="18" stopIfTrue="1" operator="equal">
      <formula>"Ops"</formula>
    </cfRule>
    <cfRule type="cellIs" dxfId="10" priority="19" stopIfTrue="1" operator="equal">
      <formula>"Const"</formula>
    </cfRule>
    <cfRule type="cellIs" dxfId="9" priority="20" stopIfTrue="1" operator="equal">
      <formula>"Ops"</formula>
    </cfRule>
  </conditionalFormatting>
  <pageMargins left="0.70866141732283472" right="0.70866141732283472" top="0.74803149606299213" bottom="0.74803149606299213" header="0.31496062992125984" footer="0.31496062992125984"/>
  <pageSetup paperSize="8" scale="57" fitToHeight="0" orientation="landscape" r:id="rId1"/>
  <headerFooter>
    <oddHeader>&amp;L&amp;F&amp;C&amp;A</oddHeader>
    <oddFooter>&amp;LPrinted on &amp;D at &amp;T&amp;CPage &amp;P of &amp;N&amp;ROfwat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0E4F6-A6EB-433E-8BF1-7F63615E20B9}">
  <sheetPr>
    <tabColor rgb="FF98C561"/>
    <pageSetUpPr fitToPage="1"/>
  </sheetPr>
  <dimension ref="A1:W22"/>
  <sheetViews>
    <sheetView showGridLines="0" zoomScale="80" zoomScaleNormal="80" workbookViewId="0">
      <pane xSplit="9" ySplit="5" topLeftCell="J6" activePane="bottomRight" state="frozen"/>
      <selection pane="bottomRight"/>
      <selection pane="bottomLeft" activeCell="A37" sqref="A37:XFD37"/>
      <selection pane="topRight" activeCell="A37" sqref="A37:XFD37"/>
    </sheetView>
  </sheetViews>
  <sheetFormatPr defaultColWidth="0" defaultRowHeight="9.75" zeroHeight="1"/>
  <cols>
    <col min="1" max="2" width="10.83203125" customWidth="1"/>
    <col min="3" max="4" width="1.5" customWidth="1"/>
    <col min="5" max="5" width="90.5" customWidth="1"/>
    <col min="6" max="6" width="13.6640625" customWidth="1"/>
    <col min="7" max="7" width="13.1640625" bestFit="1" customWidth="1"/>
    <col min="8" max="8" width="7" bestFit="1" customWidth="1"/>
    <col min="9" max="9" width="3.5" customWidth="1"/>
    <col min="10" max="17" width="11.83203125" bestFit="1" customWidth="1"/>
    <col min="18" max="22" width="11.83203125" customWidth="1"/>
    <col min="23" max="23" width="11.83203125" bestFit="1" customWidth="1"/>
    <col min="24" max="16384" width="8.83203125" hidden="1"/>
  </cols>
  <sheetData>
    <row r="1" spans="1:23" ht="30.75">
      <c r="A1" s="1" t="e">
        <f ca="1">RIGHT(CELL("filename", A1), LEN(CELL("filename", A1)) - SEARCH("]", CELL("filename", A1)))</f>
        <v>#VALUE!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3.15">
      <c r="A2" s="18"/>
      <c r="B2" s="18"/>
      <c r="C2" s="27"/>
      <c r="D2" s="25"/>
      <c r="E2" s="33" t="s">
        <v>697</v>
      </c>
      <c r="F2" s="29">
        <f ca="1">$F$19</f>
        <v>0</v>
      </c>
      <c r="G2" s="28" t="s">
        <v>698</v>
      </c>
      <c r="H2" s="9"/>
      <c r="I2" s="9"/>
      <c r="J2" s="5">
        <f>Time!J$12</f>
        <v>42825</v>
      </c>
      <c r="K2" s="5">
        <f>Time!K$12</f>
        <v>43190</v>
      </c>
      <c r="L2" s="5">
        <f>Time!L$12</f>
        <v>43555</v>
      </c>
      <c r="M2" s="5">
        <f>Time!M$12</f>
        <v>43921</v>
      </c>
      <c r="N2" s="5">
        <f>Time!N$12</f>
        <v>44286</v>
      </c>
      <c r="O2" s="5">
        <f>Time!O$12</f>
        <v>44651</v>
      </c>
      <c r="P2" s="5">
        <f>Time!P$12</f>
        <v>45016</v>
      </c>
      <c r="Q2" s="5">
        <f>Time!Q$12</f>
        <v>45382</v>
      </c>
      <c r="R2" s="5">
        <f>Time!R$12</f>
        <v>45747</v>
      </c>
      <c r="S2" s="5">
        <f>Time!S$12</f>
        <v>46112</v>
      </c>
      <c r="T2" s="5">
        <f>Time!T$12</f>
        <v>46477</v>
      </c>
      <c r="U2" s="5">
        <f>Time!U$12</f>
        <v>46843</v>
      </c>
      <c r="V2" s="5">
        <f>Time!V$12</f>
        <v>47208</v>
      </c>
      <c r="W2" s="5">
        <f>Time!W$12</f>
        <v>47573</v>
      </c>
    </row>
    <row r="3" spans="1:23" ht="13.15">
      <c r="A3" s="18"/>
      <c r="B3" s="18"/>
      <c r="C3" s="27"/>
      <c r="D3" s="25"/>
      <c r="E3" s="4" t="s">
        <v>699</v>
      </c>
      <c r="F3" s="9"/>
      <c r="G3" s="9"/>
      <c r="H3" s="9"/>
      <c r="I3" s="9"/>
      <c r="J3" s="2" t="str">
        <f>Time!J$40</f>
        <v/>
      </c>
      <c r="K3" s="2" t="str">
        <f>Time!K$40</f>
        <v/>
      </c>
      <c r="L3" s="2" t="str">
        <f>Time!L$40</f>
        <v/>
      </c>
      <c r="M3" s="2" t="str">
        <f>Time!M$40</f>
        <v/>
      </c>
      <c r="N3" s="2" t="str">
        <f>Time!N$40</f>
        <v/>
      </c>
      <c r="O3" s="2" t="str">
        <f>Time!O$40</f>
        <v/>
      </c>
      <c r="P3" s="2" t="str">
        <f>Time!P$40</f>
        <v/>
      </c>
      <c r="Q3" s="2" t="str">
        <f>Time!Q$40</f>
        <v/>
      </c>
      <c r="R3" s="2" t="str">
        <f>Time!R$40</f>
        <v/>
      </c>
      <c r="S3" s="2" t="str">
        <f>Time!S$40</f>
        <v>PR24</v>
      </c>
      <c r="T3" s="2" t="str">
        <f>Time!T$40</f>
        <v>PR24</v>
      </c>
      <c r="U3" s="2" t="str">
        <f>Time!U$40</f>
        <v>PR24</v>
      </c>
      <c r="V3" s="2" t="str">
        <f>Time!V$40</f>
        <v>PR24</v>
      </c>
      <c r="W3" s="2" t="str">
        <f>Time!W$40</f>
        <v>PR24</v>
      </c>
    </row>
    <row r="4" spans="1:23" ht="13.15">
      <c r="A4" s="18"/>
      <c r="B4" s="18"/>
      <c r="C4" s="27"/>
      <c r="D4" s="25"/>
      <c r="E4" s="7" t="s">
        <v>700</v>
      </c>
      <c r="F4" s="13"/>
      <c r="G4" s="13"/>
      <c r="H4" s="9"/>
      <c r="I4" s="9"/>
      <c r="J4" s="7">
        <f xml:space="preserve"> Time!J$45</f>
        <v>2017</v>
      </c>
      <c r="K4" s="7">
        <f xml:space="preserve"> Time!K$45</f>
        <v>2018</v>
      </c>
      <c r="L4" s="7">
        <f xml:space="preserve"> Time!L$45</f>
        <v>2019</v>
      </c>
      <c r="M4" s="7">
        <f xml:space="preserve"> Time!M$45</f>
        <v>2020</v>
      </c>
      <c r="N4" s="7">
        <f xml:space="preserve"> Time!N$45</f>
        <v>2021</v>
      </c>
      <c r="O4" s="7">
        <f xml:space="preserve"> Time!O$45</f>
        <v>2022</v>
      </c>
      <c r="P4" s="7">
        <f xml:space="preserve"> Time!P$45</f>
        <v>2023</v>
      </c>
      <c r="Q4" s="7">
        <f xml:space="preserve"> Time!Q$45</f>
        <v>2024</v>
      </c>
      <c r="R4" s="7">
        <f xml:space="preserve"> Time!R$45</f>
        <v>2025</v>
      </c>
      <c r="S4" s="7">
        <f xml:space="preserve"> Time!S$45</f>
        <v>2026</v>
      </c>
      <c r="T4" s="7">
        <f xml:space="preserve"> Time!T$45</f>
        <v>2027</v>
      </c>
      <c r="U4" s="7">
        <f xml:space="preserve"> Time!U$45</f>
        <v>2028</v>
      </c>
      <c r="V4" s="7">
        <f xml:space="preserve"> Time!V$45</f>
        <v>2029</v>
      </c>
      <c r="W4" s="7">
        <f xml:space="preserve"> Time!W$45</f>
        <v>2030</v>
      </c>
    </row>
    <row r="5" spans="1:23" ht="13.15">
      <c r="A5" s="18" t="s">
        <v>701</v>
      </c>
      <c r="B5" s="18" t="s">
        <v>702</v>
      </c>
      <c r="C5" s="27"/>
      <c r="D5" s="25"/>
      <c r="E5" s="4" t="s">
        <v>703</v>
      </c>
      <c r="F5" s="12" t="s">
        <v>597</v>
      </c>
      <c r="G5" s="12" t="s">
        <v>139</v>
      </c>
      <c r="H5" s="12" t="s">
        <v>704</v>
      </c>
      <c r="I5" s="9"/>
      <c r="J5" s="4">
        <f>Time!J$15</f>
        <v>1</v>
      </c>
      <c r="K5" s="4">
        <f>Time!K$15</f>
        <v>2</v>
      </c>
      <c r="L5" s="4">
        <f>Time!L$15</f>
        <v>3</v>
      </c>
      <c r="M5" s="4">
        <f>Time!M$15</f>
        <v>4</v>
      </c>
      <c r="N5" s="4">
        <f>Time!N$15</f>
        <v>5</v>
      </c>
      <c r="O5" s="4">
        <f>Time!O$15</f>
        <v>6</v>
      </c>
      <c r="P5" s="4">
        <f>Time!P$15</f>
        <v>7</v>
      </c>
      <c r="Q5" s="4">
        <f>Time!Q$15</f>
        <v>8</v>
      </c>
      <c r="R5" s="4">
        <f>Time!R$15</f>
        <v>9</v>
      </c>
      <c r="S5" s="4">
        <f>Time!S$15</f>
        <v>10</v>
      </c>
      <c r="T5" s="4">
        <f>Time!T$15</f>
        <v>11</v>
      </c>
      <c r="U5" s="4">
        <f>Time!U$15</f>
        <v>12</v>
      </c>
      <c r="V5" s="4">
        <f>Time!V$15</f>
        <v>13</v>
      </c>
      <c r="W5" s="4">
        <f>Time!W$15</f>
        <v>14</v>
      </c>
    </row>
    <row r="6" spans="1:23"/>
    <row r="7" spans="1:23"/>
    <row r="8" spans="1:23" s="155" customFormat="1">
      <c r="B8" s="155" t="s">
        <v>1385</v>
      </c>
    </row>
    <row r="9" spans="1:23"/>
    <row r="10" spans="1:23" ht="13.15">
      <c r="E10" s="154" t="str">
        <f>Calc!E774</f>
        <v xml:space="preserve">Ofwat - RCV opening balance - check (WR) </v>
      </c>
      <c r="F10" s="29">
        <f ca="1">Calc!F774</f>
        <v>0</v>
      </c>
      <c r="G10" s="154" t="str">
        <f>Calc!G774</f>
        <v>Check</v>
      </c>
    </row>
    <row r="11" spans="1:23" ht="13.15">
      <c r="E11" s="154" t="str">
        <f>Calc!E775</f>
        <v xml:space="preserve">Ofwat - RCV opening balance - check (WN) </v>
      </c>
      <c r="F11" s="29">
        <f ca="1">Calc!F775</f>
        <v>0</v>
      </c>
      <c r="G11" s="154" t="str">
        <f>Calc!G775</f>
        <v>Check</v>
      </c>
    </row>
    <row r="12" spans="1:23" ht="13.15">
      <c r="E12" s="154" t="str">
        <f>Calc!E776</f>
        <v xml:space="preserve">Ofwat - RCV opening balance - check (WWN) </v>
      </c>
      <c r="F12" s="29">
        <f ca="1">Calc!F776</f>
        <v>0</v>
      </c>
      <c r="G12" s="154" t="str">
        <f>Calc!G776</f>
        <v>Check</v>
      </c>
    </row>
    <row r="13" spans="1:23" ht="13.15">
      <c r="E13" s="154" t="str">
        <f>Calc!E777</f>
        <v xml:space="preserve">Ofwat - RCV opening balance - check (BR) </v>
      </c>
      <c r="F13" s="29">
        <f ca="1">Calc!F777</f>
        <v>0</v>
      </c>
      <c r="G13" s="154" t="str">
        <f>Calc!G777</f>
        <v>Check</v>
      </c>
    </row>
    <row r="14" spans="1:23" ht="13.15">
      <c r="E14" s="154" t="str">
        <f>Calc!E778</f>
        <v xml:space="preserve">Ofwat - RCV opening balance - check (ADDN1) </v>
      </c>
      <c r="F14" s="29">
        <f ca="1">Calc!F778</f>
        <v>0</v>
      </c>
      <c r="G14" s="154" t="str">
        <f>Calc!G778</f>
        <v>Check</v>
      </c>
    </row>
    <row r="15" spans="1:23" ht="13.15">
      <c r="E15" s="154" t="str">
        <f>Calc!E779</f>
        <v xml:space="preserve">Ofwat - RCV opening balance - check (ADDN2) </v>
      </c>
      <c r="F15" s="29">
        <f ca="1">Calc!F779</f>
        <v>0</v>
      </c>
      <c r="G15" s="154" t="str">
        <f>Calc!G779</f>
        <v>Check</v>
      </c>
    </row>
    <row r="16" spans="1:23"/>
    <row r="17" spans="2:7" s="155" customFormat="1">
      <c r="B17" s="155" t="s">
        <v>1385</v>
      </c>
    </row>
    <row r="18" spans="2:7"/>
    <row r="19" spans="2:7">
      <c r="E19" t="s">
        <v>1386</v>
      </c>
      <c r="F19">
        <f ca="1" xml:space="preserve"> SUM(F9:F16)</f>
        <v>0</v>
      </c>
      <c r="G19" t="s">
        <v>1104</v>
      </c>
    </row>
    <row r="20" spans="2:7"/>
    <row r="21" spans="2:7" ht="13.15">
      <c r="B21" s="10" t="s">
        <v>92</v>
      </c>
    </row>
    <row r="22" spans="2:7"/>
  </sheetData>
  <conditionalFormatting sqref="F2">
    <cfRule type="cellIs" dxfId="8" priority="8" stopIfTrue="1" operator="notEqual">
      <formula>0</formula>
    </cfRule>
    <cfRule type="cellIs" dxfId="7" priority="9" stopIfTrue="1" operator="equal">
      <formula>""</formula>
    </cfRule>
  </conditionalFormatting>
  <conditionalFormatting sqref="F10:F15">
    <cfRule type="cellIs" dxfId="6" priority="1" stopIfTrue="1" operator="notEqual">
      <formula>0</formula>
    </cfRule>
    <cfRule type="cellIs" dxfId="5" priority="2" stopIfTrue="1" operator="equal">
      <formula>""</formula>
    </cfRule>
  </conditionalFormatting>
  <conditionalFormatting sqref="J3:W3">
    <cfRule type="cellIs" dxfId="4" priority="3" operator="equal">
      <formula>"PPA ext."</formula>
    </cfRule>
    <cfRule type="cellIs" dxfId="3" priority="4" operator="equal">
      <formula>"Delay"</formula>
    </cfRule>
    <cfRule type="cellIs" dxfId="2" priority="5" operator="equal">
      <formula>"Fin Close"</formula>
    </cfRule>
    <cfRule type="cellIs" dxfId="1" priority="6" stopIfTrue="1" operator="equal">
      <formula>"Construction"</formula>
    </cfRule>
    <cfRule type="cellIs" dxfId="0" priority="7" stopIfTrue="1" operator="equal">
      <formula>"Operations"</formula>
    </cfRule>
  </conditionalFormatting>
  <pageMargins left="0.70866141732283472" right="0.70866141732283472" top="0.74803149606299213" bottom="0.74803149606299213" header="0.31496062992125984" footer="0.31496062992125984"/>
  <pageSetup paperSize="8" scale="77" fitToHeight="0" orientation="landscape" r:id="rId1"/>
  <headerFooter>
    <oddHeader>&amp;L&amp;F&amp;C&amp;A</oddHeader>
    <oddFooter>&amp;LPrinted on &amp;D at &amp;T&amp;CPage &amp;P of &amp;N&amp;ROfwat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0F03C-D013-45E7-86C0-9B4A15EBF7F4}">
  <sheetPr>
    <tabColor rgb="FF99CCFF"/>
    <pageSetUpPr fitToPage="1"/>
  </sheetPr>
  <dimension ref="A1:F233"/>
  <sheetViews>
    <sheetView zoomScale="80" zoomScaleNormal="80" workbookViewId="0"/>
  </sheetViews>
  <sheetFormatPr defaultColWidth="10.5" defaultRowHeight="13.5"/>
  <cols>
    <col min="1" max="1" width="12.1640625" style="229" bestFit="1" customWidth="1"/>
    <col min="2" max="2" width="45.33203125" style="229" bestFit="1" customWidth="1"/>
    <col min="3" max="3" width="189.5" style="229" customWidth="1"/>
    <col min="4" max="4" width="5.1640625" style="229" bestFit="1" customWidth="1"/>
    <col min="5" max="5" width="25.33203125" style="229" customWidth="1"/>
    <col min="6" max="6" width="18.33203125" style="229" bestFit="1" customWidth="1"/>
    <col min="7" max="16384" width="10.5" style="229"/>
  </cols>
  <sheetData>
    <row r="1" spans="1:6" ht="14.25">
      <c r="B1"/>
      <c r="C1" s="230" t="s">
        <v>1387</v>
      </c>
      <c r="D1"/>
      <c r="E1" s="230" t="s">
        <v>1388</v>
      </c>
      <c r="F1"/>
    </row>
    <row r="2" spans="1:6" ht="14.25">
      <c r="A2" s="231" t="s">
        <v>94</v>
      </c>
      <c r="B2" s="231" t="s">
        <v>137</v>
      </c>
      <c r="C2" s="231" t="s">
        <v>138</v>
      </c>
      <c r="D2" s="231" t="s">
        <v>139</v>
      </c>
      <c r="E2" s="231" t="s">
        <v>140</v>
      </c>
      <c r="F2" s="231" t="s">
        <v>143</v>
      </c>
    </row>
    <row r="4" spans="1:6">
      <c r="B4" s="229" t="s">
        <v>1389</v>
      </c>
      <c r="C4" s="229" t="s">
        <v>1390</v>
      </c>
      <c r="D4" s="229" t="s">
        <v>1391</v>
      </c>
      <c r="E4" s="229" t="s">
        <v>147</v>
      </c>
      <c r="F4" s="232" t="str">
        <f t="shared" ref="F4" ca="1" si="0">CONCATENATE("[…]", TEXT(NOW(),"dd/mm/yyy hh:mm:ss"))</f>
        <v>[…]04/12/2024 10:10:32</v>
      </c>
    </row>
    <row r="5" spans="1:6" s="234" customFormat="1" ht="14.25">
      <c r="A5" s="229"/>
      <c r="B5" s="229" t="s">
        <v>1392</v>
      </c>
      <c r="C5" s="229" t="s">
        <v>1393</v>
      </c>
      <c r="D5" s="229" t="s">
        <v>1391</v>
      </c>
      <c r="E5" s="229" t="s">
        <v>147</v>
      </c>
      <c r="F5" s="233" t="e">
        <f t="shared" ref="F5" ca="1" si="1">MID(CELL("filename"),SEARCH("[",CELL("filename"))+1,SEARCH("]",CELL("filename"))-SEARCH("[",CELL("filename"))-1)</f>
        <v>#VALUE!</v>
      </c>
    </row>
    <row r="6" spans="1:6" s="234" customFormat="1" ht="14.25">
      <c r="A6" s="229"/>
      <c r="B6" s="229" t="s">
        <v>1394</v>
      </c>
      <c r="C6" s="229" t="s">
        <v>1395</v>
      </c>
      <c r="D6" s="229" t="s">
        <v>1391</v>
      </c>
      <c r="E6" s="229" t="s">
        <v>147</v>
      </c>
      <c r="F6" s="235" t="str">
        <f>F_Inputs!$E$1</f>
        <v>Run on 15 Nov 2024 15:37</v>
      </c>
    </row>
    <row r="7" spans="1:6">
      <c r="B7" s="229" t="s">
        <v>1396</v>
      </c>
      <c r="C7" s="229" t="s">
        <v>1397</v>
      </c>
      <c r="D7" s="229" t="s">
        <v>146</v>
      </c>
      <c r="E7" s="229" t="s">
        <v>147</v>
      </c>
      <c r="F7" s="238">
        <f>IF(SUM(InpOverride!$G$4:$H$228)&gt;0,1,0)</f>
        <v>0</v>
      </c>
    </row>
    <row r="8" spans="1:6" s="234" customFormat="1" ht="14.25">
      <c r="A8" s="229"/>
      <c r="B8" s="229" t="str">
        <f xml:space="preserve"> Outputs!B11</f>
        <v>C_PR24PD24_PD11_22WR_PR24</v>
      </c>
      <c r="C8" s="229" t="str">
        <f xml:space="preserve"> Outputs!E11</f>
        <v xml:space="preserve">Ofwat - Opening RCV at 1 April 2025 in 2017-18 FYA (CPIH deflated) prices post midnight adjustments (WR) </v>
      </c>
      <c r="D8" s="229" t="str">
        <f xml:space="preserve"> Outputs!G11</f>
        <v>£m</v>
      </c>
      <c r="E8" s="229" t="s">
        <v>147</v>
      </c>
      <c r="F8" s="243">
        <f ca="1" xml:space="preserve"> Outputs!F11</f>
        <v>426.91251956607556</v>
      </c>
    </row>
    <row r="9" spans="1:6" s="234" customFormat="1" ht="14.25">
      <c r="A9" s="229"/>
      <c r="B9" s="229" t="str">
        <f xml:space="preserve"> Outputs!B12</f>
        <v>C_PR24PD24_PD11_22WN_PR24</v>
      </c>
      <c r="C9" s="229" t="str">
        <f xml:space="preserve"> Outputs!E12</f>
        <v xml:space="preserve">Ofwat - Opening RCV at 1 April 2025 in 2017-18 FYA (CPIH deflated) prices post midnight adjustments (WN) </v>
      </c>
      <c r="D9" s="229" t="str">
        <f xml:space="preserve"> Outputs!G12</f>
        <v>£m</v>
      </c>
      <c r="E9" s="229" t="s">
        <v>147</v>
      </c>
      <c r="F9" s="243">
        <f ca="1" xml:space="preserve"> Outputs!F12</f>
        <v>4716.3730711923126</v>
      </c>
    </row>
    <row r="10" spans="1:6">
      <c r="B10" s="229" t="str">
        <f xml:space="preserve"> Outputs!B13</f>
        <v>C_PR24PD24_PD11_22WWN_PR24</v>
      </c>
      <c r="C10" s="229" t="str">
        <f xml:space="preserve"> Outputs!E13</f>
        <v xml:space="preserve">Ofwat - Opening RCV at 1 April 2025 in 2017-18 FYA (CPIH deflated) prices post midnight adjustments (WWN) </v>
      </c>
      <c r="D10" s="229" t="str">
        <f xml:space="preserve"> Outputs!G13</f>
        <v>£m</v>
      </c>
      <c r="E10" s="229" t="s">
        <v>147</v>
      </c>
      <c r="F10" s="243">
        <f ca="1" xml:space="preserve"> Outputs!F13</f>
        <v>4708.3737197525825</v>
      </c>
    </row>
    <row r="11" spans="1:6" s="234" customFormat="1" ht="14.25">
      <c r="A11" s="229"/>
      <c r="B11" s="229" t="str">
        <f xml:space="preserve"> Outputs!B14</f>
        <v>C_PR24PD24_PD11_22BIO_PR24</v>
      </c>
      <c r="C11" s="229" t="str">
        <f xml:space="preserve"> Outputs!E14</f>
        <v xml:space="preserve">Ofwat - Opening RCV at 1 April 2025 in 2017-18 FYA (CPIH deflated) prices post midnight adjustments (BR) </v>
      </c>
      <c r="D11" s="229" t="str">
        <f xml:space="preserve"> Outputs!G14</f>
        <v>£m</v>
      </c>
      <c r="E11" s="229" t="s">
        <v>147</v>
      </c>
      <c r="F11" s="243">
        <f ca="1" xml:space="preserve"> Outputs!F14</f>
        <v>531.49106777436441</v>
      </c>
    </row>
    <row r="12" spans="1:6" s="234" customFormat="1" ht="14.25">
      <c r="A12" s="229"/>
      <c r="B12" s="229" t="str">
        <f xml:space="preserve"> Outputs!B15</f>
        <v>C_PR24PD24_PD11_22ADDN1_PR24</v>
      </c>
      <c r="C12" s="229" t="str">
        <f xml:space="preserve"> Outputs!E15</f>
        <v xml:space="preserve">Ofwat - Opening RCV at 1 April 2025 in 2017-18 FYA (CPIH deflated) prices post midnight adjustments (ADDN1) </v>
      </c>
      <c r="D12" s="229" t="str">
        <f xml:space="preserve"> Outputs!G15</f>
        <v>£m</v>
      </c>
      <c r="E12" s="229" t="s">
        <v>147</v>
      </c>
      <c r="F12" s="243">
        <f ca="1" xml:space="preserve"> Outputs!F15</f>
        <v>0</v>
      </c>
    </row>
    <row r="13" spans="1:6">
      <c r="B13" s="229" t="str">
        <f xml:space="preserve"> Outputs!B16</f>
        <v>C_PR24PD24_PD11_22ADDN2_PR24</v>
      </c>
      <c r="C13" s="229" t="str">
        <f xml:space="preserve"> Outputs!E16</f>
        <v xml:space="preserve">Ofwat - Opening RCV at 1 April 2025 in 2017-18 FYA (CPIH deflated) prices post midnight adjustments (ADDN2) </v>
      </c>
      <c r="D13" s="229" t="str">
        <f xml:space="preserve"> Outputs!G16</f>
        <v>£m</v>
      </c>
      <c r="E13" s="229" t="s">
        <v>147</v>
      </c>
      <c r="F13" s="243">
        <f ca="1" xml:space="preserve"> Outputs!F16</f>
        <v>0</v>
      </c>
    </row>
    <row r="14" spans="1:6">
      <c r="B14" s="229" t="str">
        <f xml:space="preserve"> Outputs!B19</f>
        <v>C_PR24PD24_PD11_23WR_PR24</v>
      </c>
      <c r="C14" s="229" t="str">
        <f xml:space="preserve"> Outputs!E19</f>
        <v xml:space="preserve">Ofwat - Opening RCV at 1 April 2025 post midnight adjustments in 2017-18 FYE prices (WR) </v>
      </c>
      <c r="D14" s="229" t="str">
        <f xml:space="preserve"> Outputs!G19</f>
        <v>£m</v>
      </c>
      <c r="E14" s="229" t="s">
        <v>147</v>
      </c>
      <c r="F14" s="243">
        <f ca="1" xml:space="preserve"> Outputs!F19</f>
        <v>430.53100086097436</v>
      </c>
    </row>
    <row r="15" spans="1:6">
      <c r="B15" s="229" t="str">
        <f xml:space="preserve"> Outputs!B20</f>
        <v>C_PR24PD24_PD11_23WN_PR24</v>
      </c>
      <c r="C15" s="229" t="str">
        <f xml:space="preserve"> Outputs!E20</f>
        <v xml:space="preserve">Ofwat - Opening RCV at 1 April 2025 post midnight adjustments in 2017-18 FYE prices (WN) </v>
      </c>
      <c r="D15" s="229" t="str">
        <f xml:space="preserve"> Outputs!G20</f>
        <v>£m</v>
      </c>
      <c r="E15" s="229" t="s">
        <v>147</v>
      </c>
      <c r="F15" s="243">
        <f ca="1" xml:space="preserve"> Outputs!F20</f>
        <v>4756.3487265214653</v>
      </c>
    </row>
    <row r="16" spans="1:6">
      <c r="B16" s="229" t="str">
        <f xml:space="preserve"> Outputs!B21</f>
        <v>C_PR24PD24_PD11_23WWN_PR24</v>
      </c>
      <c r="C16" s="229" t="str">
        <f xml:space="preserve"> Outputs!E21</f>
        <v xml:space="preserve">Ofwat - Opening RCV at 1 April 2025 post midnight adjustments in 2017-18 FYE prices (WWN) </v>
      </c>
      <c r="D16" s="229" t="str">
        <f xml:space="preserve"> Outputs!G21</f>
        <v>£m</v>
      </c>
      <c r="E16" s="229" t="s">
        <v>147</v>
      </c>
      <c r="F16" s="243">
        <f ca="1" xml:space="preserve"> Outputs!F21</f>
        <v>4748.2815731264645</v>
      </c>
    </row>
    <row r="17" spans="2:6">
      <c r="B17" s="229" t="str">
        <f xml:space="preserve"> Outputs!B22</f>
        <v>C_PR24PD24_PD11_23BIO_PR24</v>
      </c>
      <c r="C17" s="229" t="str">
        <f xml:space="preserve"> Outputs!E22</f>
        <v xml:space="preserve">Ofwat - Opening RCV at 1 April 2025 post midnight adjustments in 2017-18 FYE prices (BR) </v>
      </c>
      <c r="D17" s="229" t="str">
        <f xml:space="preserve"> Outputs!G22</f>
        <v>£m</v>
      </c>
      <c r="E17" s="229" t="s">
        <v>147</v>
      </c>
      <c r="F17" s="243">
        <f ca="1" xml:space="preserve"> Outputs!F22</f>
        <v>535.99594968577355</v>
      </c>
    </row>
    <row r="18" spans="2:6">
      <c r="B18" s="229" t="str">
        <f xml:space="preserve"> Outputs!B23</f>
        <v>C_PR24PD24_PD11_23ADDN1_PR24</v>
      </c>
      <c r="C18" s="229" t="str">
        <f xml:space="preserve"> Outputs!E23</f>
        <v xml:space="preserve">Ofwat - Opening RCV at 1 April 2025 post midnight adjustments in 2017-18 FYE prices (ADDN1) </v>
      </c>
      <c r="D18" s="229" t="str">
        <f xml:space="preserve"> Outputs!G23</f>
        <v>£m</v>
      </c>
      <c r="E18" s="229" t="s">
        <v>147</v>
      </c>
      <c r="F18" s="243">
        <f ca="1" xml:space="preserve"> Outputs!F23</f>
        <v>0</v>
      </c>
    </row>
    <row r="19" spans="2:6">
      <c r="B19" s="229" t="str">
        <f xml:space="preserve"> Outputs!B24</f>
        <v>C_PR24PD24_PD11_23ADDN2_PR24</v>
      </c>
      <c r="C19" s="229" t="str">
        <f xml:space="preserve"> Outputs!E24</f>
        <v xml:space="preserve">Ofwat - Opening RCV at 1 April 2025 post midnight adjustments in 2017-18 FYE prices (ADDN2) </v>
      </c>
      <c r="D19" s="229" t="str">
        <f xml:space="preserve"> Outputs!G24</f>
        <v>£m</v>
      </c>
      <c r="E19" s="229" t="s">
        <v>147</v>
      </c>
      <c r="F19" s="243">
        <f ca="1" xml:space="preserve"> Outputs!F24</f>
        <v>0</v>
      </c>
    </row>
    <row r="20" spans="2:6">
      <c r="B20" s="229" t="str">
        <f xml:space="preserve"> Outputs!B27</f>
        <v>C_PR24PD24_PD11_24WR_PR24</v>
      </c>
      <c r="C20" s="229" t="str">
        <f xml:space="preserve"> Outputs!E27</f>
        <v xml:space="preserve">Ofwat - RCV opening balance - real (WR) </v>
      </c>
      <c r="D20" s="229" t="str">
        <f xml:space="preserve"> Outputs!G27</f>
        <v>£m</v>
      </c>
      <c r="E20" s="229" t="s">
        <v>147</v>
      </c>
      <c r="F20" s="243">
        <f ca="1" xml:space="preserve"> Outputs!F27</f>
        <v>504.02713508660673</v>
      </c>
    </row>
    <row r="21" spans="2:6">
      <c r="B21" s="229" t="str">
        <f xml:space="preserve"> Outputs!B28</f>
        <v>C_PR24PD24_PD11_24WN_PR24</v>
      </c>
      <c r="C21" s="229" t="str">
        <f xml:space="preserve"> Outputs!E28</f>
        <v xml:space="preserve">Ofwat - RCV opening balance - real (WN) </v>
      </c>
      <c r="D21" s="229" t="str">
        <f xml:space="preserve"> Outputs!G28</f>
        <v>£m</v>
      </c>
      <c r="E21" s="229" t="s">
        <v>147</v>
      </c>
      <c r="F21" s="243">
        <f ca="1" xml:space="preserve"> Outputs!F28</f>
        <v>5568.3070842919005</v>
      </c>
    </row>
    <row r="22" spans="2:6">
      <c r="B22" s="229" t="str">
        <f xml:space="preserve"> Outputs!B29</f>
        <v>C_PR24PD24_PD11_24WWN_PR24</v>
      </c>
      <c r="C22" s="229" t="str">
        <f xml:space="preserve"> Outputs!E29</f>
        <v xml:space="preserve">Ofwat - RCV opening balance - real (WWN) </v>
      </c>
      <c r="D22" s="229" t="str">
        <f xml:space="preserve"> Outputs!G29</f>
        <v>£m</v>
      </c>
      <c r="E22" s="229" t="s">
        <v>147</v>
      </c>
      <c r="F22" s="243">
        <f ca="1" xml:space="preserve"> Outputs!F29</f>
        <v>5558.8627836356054</v>
      </c>
    </row>
    <row r="23" spans="2:6">
      <c r="B23" s="229" t="str">
        <f xml:space="preserve"> Outputs!B30</f>
        <v>C_PR24PD24_PD11_24BIO_PR24</v>
      </c>
      <c r="C23" s="229" t="str">
        <f xml:space="preserve"> Outputs!E30</f>
        <v xml:space="preserve">Ofwat - RCV opening balance - real (BR) </v>
      </c>
      <c r="D23" s="229" t="str">
        <f xml:space="preserve"> Outputs!G30</f>
        <v>£m</v>
      </c>
      <c r="E23" s="229" t="s">
        <v>147</v>
      </c>
      <c r="F23" s="243">
        <f ca="1" xml:space="preserve"> Outputs!F30</f>
        <v>627.49605115052691</v>
      </c>
    </row>
    <row r="24" spans="2:6">
      <c r="B24" s="229" t="str">
        <f xml:space="preserve"> Outputs!B31</f>
        <v>C_PR24PD24_PD11_24ADDN1_PR24</v>
      </c>
      <c r="C24" s="229" t="str">
        <f xml:space="preserve"> Outputs!E31</f>
        <v xml:space="preserve">Ofwat - RCV opening balance - real (ADDN1) </v>
      </c>
      <c r="D24" s="229" t="str">
        <f xml:space="preserve"> Outputs!G31</f>
        <v>£m</v>
      </c>
      <c r="E24" s="229" t="s">
        <v>147</v>
      </c>
      <c r="F24" s="243">
        <f ca="1" xml:space="preserve"> Outputs!F31</f>
        <v>0</v>
      </c>
    </row>
    <row r="25" spans="2:6">
      <c r="B25" s="229" t="str">
        <f xml:space="preserve"> Outputs!B32</f>
        <v>C_PR24PD24_PD11_24ADDN2_PR24</v>
      </c>
      <c r="C25" s="229" t="str">
        <f xml:space="preserve"> Outputs!E32</f>
        <v xml:space="preserve">Ofwat - RCV opening balance - real (ADDN2) </v>
      </c>
      <c r="D25" s="229" t="str">
        <f xml:space="preserve"> Outputs!G32</f>
        <v>£m</v>
      </c>
      <c r="E25" s="229" t="s">
        <v>147</v>
      </c>
      <c r="F25" s="243">
        <f ca="1" xml:space="preserve"> Outputs!F32</f>
        <v>0</v>
      </c>
    </row>
    <row r="26" spans="2:6">
      <c r="B26" s="229" t="str">
        <f xml:space="preserve"> Outputs!B35</f>
        <v>C_PR24PD24_PD11_25WR_PR24</v>
      </c>
      <c r="C26" s="229" t="str">
        <f xml:space="preserve"> Outputs!E35</f>
        <v xml:space="preserve">Ofwat - RCV opening balance in 2022-23 FYE prices (WR) </v>
      </c>
      <c r="D26" s="229" t="str">
        <f xml:space="preserve"> Outputs!G35</f>
        <v>£m</v>
      </c>
      <c r="E26" s="229" t="s">
        <v>147</v>
      </c>
      <c r="F26" s="243">
        <f ca="1" xml:space="preserve"> Outputs!F35</f>
        <v>519.42274889792134</v>
      </c>
    </row>
    <row r="27" spans="2:6">
      <c r="B27" s="229" t="str">
        <f xml:space="preserve"> Outputs!B36</f>
        <v>C_PR24PD24_PD11_25WN_PR24</v>
      </c>
      <c r="C27" s="229" t="str">
        <f xml:space="preserve"> Outputs!E36</f>
        <v xml:space="preserve">Ofwat - RCV opening balance in 2022-23 FYE prices (WN) </v>
      </c>
      <c r="D27" s="229" t="str">
        <f xml:space="preserve"> Outputs!G36</f>
        <v>£m</v>
      </c>
      <c r="E27" s="229" t="s">
        <v>147</v>
      </c>
      <c r="F27" s="243">
        <f ca="1" xml:space="preserve"> Outputs!F36</f>
        <v>5738.3921838527303</v>
      </c>
    </row>
    <row r="28" spans="2:6">
      <c r="B28" s="229" t="str">
        <f xml:space="preserve"> Outputs!B37</f>
        <v>C_PR24PD24_PD11_25WWN_PR24</v>
      </c>
      <c r="C28" s="229" t="str">
        <f xml:space="preserve"> Outputs!E37</f>
        <v xml:space="preserve">Ofwat - RCV opening balance in 2022-23 FYE prices (WWN) </v>
      </c>
      <c r="D28" s="229" t="str">
        <f xml:space="preserve"> Outputs!G37</f>
        <v>£m</v>
      </c>
      <c r="E28" s="229" t="s">
        <v>147</v>
      </c>
      <c r="F28" s="243">
        <f ca="1" xml:space="preserve"> Outputs!F37</f>
        <v>5728.6594050659924</v>
      </c>
    </row>
    <row r="29" spans="2:6">
      <c r="B29" s="229" t="str">
        <f xml:space="preserve"> Outputs!B38</f>
        <v>C_PR24PD24_PD11_25BIO_PR24</v>
      </c>
      <c r="C29" s="229" t="str">
        <f xml:space="preserve"> Outputs!E38</f>
        <v xml:space="preserve">Ofwat - RCV opening balance in 2022-23 FYE prices (BR) </v>
      </c>
      <c r="D29" s="229" t="str">
        <f xml:space="preserve"> Outputs!G38</f>
        <v>£m</v>
      </c>
      <c r="E29" s="229" t="s">
        <v>147</v>
      </c>
      <c r="F29" s="243">
        <f ca="1" xml:space="preserve"> Outputs!F38</f>
        <v>646.66304871699413</v>
      </c>
    </row>
    <row r="30" spans="2:6">
      <c r="B30" s="229" t="str">
        <f xml:space="preserve"> Outputs!B39</f>
        <v>C_PR24PD24_PD11_25ADDN1_PR24</v>
      </c>
      <c r="C30" s="229" t="str">
        <f xml:space="preserve"> Outputs!E39</f>
        <v xml:space="preserve">Ofwat - RCV opening balance in 2022-23 FYE prices (ADDN1) </v>
      </c>
      <c r="D30" s="229" t="str">
        <f xml:space="preserve"> Outputs!G39</f>
        <v>£m</v>
      </c>
      <c r="E30" s="229" t="s">
        <v>147</v>
      </c>
      <c r="F30" s="243">
        <f ca="1" xml:space="preserve"> Outputs!F39</f>
        <v>0</v>
      </c>
    </row>
    <row r="31" spans="2:6">
      <c r="B31" s="229" t="str">
        <f xml:space="preserve"> Outputs!B40</f>
        <v>C_PR24PD24_PD11_25ADDN2_PR24</v>
      </c>
      <c r="C31" s="229" t="str">
        <f xml:space="preserve"> Outputs!E40</f>
        <v xml:space="preserve">Ofwat - RCV opening balance in 2022-23 FYE prices (ADDN2) </v>
      </c>
      <c r="D31" s="229" t="str">
        <f xml:space="preserve"> Outputs!G40</f>
        <v>£m</v>
      </c>
      <c r="E31" s="229" t="s">
        <v>147</v>
      </c>
      <c r="F31" s="243">
        <f ca="1" xml:space="preserve"> Outputs!F40</f>
        <v>0</v>
      </c>
    </row>
    <row r="32" spans="2:6">
      <c r="B32" s="229" t="str">
        <f xml:space="preserve"> Outputs!B46</f>
        <v>C_PR24PD24_RR3_001WR_PR24</v>
      </c>
      <c r="C32" s="229" t="str">
        <f xml:space="preserve"> Outputs!E46</f>
        <v xml:space="preserve">Ofwat - Pre 2020 RCV opening balance - real (2022-23 FYA) (WR) </v>
      </c>
      <c r="D32" s="229" t="str">
        <f xml:space="preserve"> Outputs!G46</f>
        <v>£m</v>
      </c>
      <c r="E32" s="229" t="s">
        <v>147</v>
      </c>
      <c r="F32" s="243">
        <f ca="1" xml:space="preserve"> Outputs!F46</f>
        <v>367.91607765011139</v>
      </c>
    </row>
    <row r="33" spans="2:6">
      <c r="B33" s="229" t="str">
        <f xml:space="preserve"> Outputs!B47</f>
        <v>C_PR24PD24_RR3_001WN_PR24</v>
      </c>
      <c r="C33" s="229" t="str">
        <f xml:space="preserve"> Outputs!E47</f>
        <v xml:space="preserve">Ofwat - Pre 2020 RCV opening balance - real (2022-23 FYA) (WN) </v>
      </c>
      <c r="D33" s="229" t="str">
        <f xml:space="preserve"> Outputs!G47</f>
        <v>£m</v>
      </c>
      <c r="E33" s="229" t="s">
        <v>147</v>
      </c>
      <c r="F33" s="243">
        <f ca="1" xml:space="preserve"> Outputs!F47</f>
        <v>4039.1580845011449</v>
      </c>
    </row>
    <row r="34" spans="2:6">
      <c r="B34" s="229" t="str">
        <f xml:space="preserve"> Outputs!B48</f>
        <v>C_PR24PD24_RR3_001WWN_PR24</v>
      </c>
      <c r="C34" s="229" t="str">
        <f xml:space="preserve"> Outputs!E48</f>
        <v xml:space="preserve">Ofwat - Pre 2020 RCV opening balance - real (2022-23 FYA) (WWN) </v>
      </c>
      <c r="D34" s="229" t="str">
        <f xml:space="preserve"> Outputs!G48</f>
        <v>£m</v>
      </c>
      <c r="E34" s="229" t="s">
        <v>147</v>
      </c>
      <c r="F34" s="243">
        <f ca="1" xml:space="preserve"> Outputs!F48</f>
        <v>3704.9293824337242</v>
      </c>
    </row>
    <row r="35" spans="2:6">
      <c r="B35" s="229" t="str">
        <f xml:space="preserve"> Outputs!B49</f>
        <v>C_PR24PD24_RR3_001BR_PR24</v>
      </c>
      <c r="C35" s="229" t="str">
        <f xml:space="preserve"> Outputs!E49</f>
        <v xml:space="preserve">Ofwat - Pre 2020 RCV opening balance - real (2022-23 FYA) (BR) </v>
      </c>
      <c r="D35" s="229" t="str">
        <f xml:space="preserve"> Outputs!G49</f>
        <v>£m</v>
      </c>
      <c r="E35" s="229" t="s">
        <v>147</v>
      </c>
      <c r="F35" s="243">
        <f ca="1" xml:space="preserve"> Outputs!F49</f>
        <v>436.79748655890739</v>
      </c>
    </row>
    <row r="36" spans="2:6">
      <c r="B36" s="229" t="str">
        <f xml:space="preserve"> Outputs!B50</f>
        <v>C_PR24PD24_RR3_001ADDN1_PR24</v>
      </c>
      <c r="C36" s="229" t="str">
        <f xml:space="preserve"> Outputs!E50</f>
        <v xml:space="preserve">Ofwat - Pre 2020 RCV opening balance - real (2022-23 FYA) (ADDN1) </v>
      </c>
      <c r="D36" s="229" t="str">
        <f xml:space="preserve"> Outputs!G50</f>
        <v>£m</v>
      </c>
      <c r="E36" s="229" t="s">
        <v>147</v>
      </c>
      <c r="F36" s="243">
        <f ca="1" xml:space="preserve"> Outputs!F50</f>
        <v>0</v>
      </c>
    </row>
    <row r="37" spans="2:6">
      <c r="B37" s="229" t="str">
        <f xml:space="preserve"> Outputs!B51</f>
        <v>C_PR24PD24_RR3_001ADDN2_PR24</v>
      </c>
      <c r="C37" s="229" t="str">
        <f xml:space="preserve"> Outputs!E51</f>
        <v xml:space="preserve">Ofwat - Pre 2020 RCV opening balance - real (2022-23 FYA) (ADDN2) </v>
      </c>
      <c r="D37" s="229" t="str">
        <f xml:space="preserve"> Outputs!G51</f>
        <v>£m</v>
      </c>
      <c r="E37" s="229" t="s">
        <v>147</v>
      </c>
      <c r="F37" s="243">
        <f xml:space="preserve"> Outputs!F51</f>
        <v>0</v>
      </c>
    </row>
    <row r="38" spans="2:6">
      <c r="B38" s="229" t="str">
        <f xml:space="preserve"> Outputs!B54</f>
        <v>C_PR24PD24_RR3_002WR_PR24</v>
      </c>
      <c r="C38" s="229" t="str">
        <f xml:space="preserve"> Outputs!E54</f>
        <v xml:space="preserve">Ofwat - 2020-25 RCV opening balance - real (2022-23 FYA) (WR) </v>
      </c>
      <c r="D38" s="229" t="str">
        <f xml:space="preserve"> Outputs!G54</f>
        <v>£m</v>
      </c>
      <c r="E38" s="229" t="s">
        <v>147</v>
      </c>
      <c r="F38" s="243">
        <f ca="1" xml:space="preserve"> Outputs!F54</f>
        <v>136.11105743649534</v>
      </c>
    </row>
    <row r="39" spans="2:6">
      <c r="B39" s="229" t="str">
        <f xml:space="preserve"> Outputs!B55</f>
        <v>C_PR24PD24_RR3_002WN_PR24</v>
      </c>
      <c r="C39" s="229" t="str">
        <f xml:space="preserve"> Outputs!E55</f>
        <v xml:space="preserve">Ofwat - 2020-25 RCV opening balance - real (2022-23 FYA) (WN) </v>
      </c>
      <c r="D39" s="229" t="str">
        <f xml:space="preserve"> Outputs!G55</f>
        <v>£m</v>
      </c>
      <c r="E39" s="229" t="s">
        <v>147</v>
      </c>
      <c r="F39" s="243">
        <f ca="1" xml:space="preserve"> Outputs!F55</f>
        <v>1529.1489997907552</v>
      </c>
    </row>
    <row r="40" spans="2:6">
      <c r="B40" s="229" t="str">
        <f xml:space="preserve"> Outputs!B56</f>
        <v>C_PR24PD24_RR3_002WWN_PR24</v>
      </c>
      <c r="C40" s="229" t="str">
        <f xml:space="preserve"> Outputs!E56</f>
        <v xml:space="preserve">Ofwat - 2020-25 RCV opening balance - real (2022-23 FYA) (WWN) </v>
      </c>
      <c r="D40" s="229" t="str">
        <f xml:space="preserve"> Outputs!G56</f>
        <v>£m</v>
      </c>
      <c r="E40" s="229" t="s">
        <v>147</v>
      </c>
      <c r="F40" s="243">
        <f ca="1" xml:space="preserve"> Outputs!F56</f>
        <v>1853.9334012018812</v>
      </c>
    </row>
    <row r="41" spans="2:6">
      <c r="B41" s="229" t="str">
        <f xml:space="preserve"> Outputs!B57</f>
        <v>C_PR24PD24_RR3_002BR_PR24</v>
      </c>
      <c r="C41" s="229" t="str">
        <f xml:space="preserve"> Outputs!E57</f>
        <v xml:space="preserve">Ofwat - 2020-25 RCV opening balance - real (2022-23 FYA) (BR) </v>
      </c>
      <c r="D41" s="229" t="str">
        <f xml:space="preserve"> Outputs!G57</f>
        <v>£m</v>
      </c>
      <c r="E41" s="229" t="s">
        <v>147</v>
      </c>
      <c r="F41" s="243">
        <f ca="1" xml:space="preserve"> Outputs!F57</f>
        <v>190.69856459161957</v>
      </c>
    </row>
    <row r="42" spans="2:6">
      <c r="B42" s="229" t="str">
        <f xml:space="preserve"> Outputs!B58</f>
        <v>C_PR24PD24_RR3_002ADDN1_PR24</v>
      </c>
      <c r="C42" s="229" t="str">
        <f xml:space="preserve"> Outputs!E58</f>
        <v xml:space="preserve">Ofwat - 2020-25 RCV opening balance - real (2022-23 FYA) (ADDN1) </v>
      </c>
      <c r="D42" s="229" t="str">
        <f xml:space="preserve"> Outputs!G58</f>
        <v>£m</v>
      </c>
      <c r="E42" s="229" t="s">
        <v>147</v>
      </c>
      <c r="F42" s="243">
        <f ca="1" xml:space="preserve"> Outputs!F58</f>
        <v>0</v>
      </c>
    </row>
    <row r="43" spans="2:6">
      <c r="B43" s="229" t="str">
        <f xml:space="preserve"> Outputs!B59</f>
        <v>C_PR24PD24_RR3_002ADDN2_PR24</v>
      </c>
      <c r="C43" s="229" t="str">
        <f xml:space="preserve"> Outputs!E59</f>
        <v xml:space="preserve">Ofwat - 2020-25 RCV opening balance - real (2022-23 FYA) (ADDN2) </v>
      </c>
      <c r="D43" s="229" t="str">
        <f xml:space="preserve"> Outputs!G59</f>
        <v>£m</v>
      </c>
      <c r="E43" s="229" t="s">
        <v>147</v>
      </c>
      <c r="F43" s="243">
        <f ca="1" xml:space="preserve"> Outputs!F59</f>
        <v>0</v>
      </c>
    </row>
    <row r="44" spans="2:6">
      <c r="B44" s="229" t="str">
        <f xml:space="preserve"> Outputs!B64</f>
        <v>C_PR24PD24_01WR_PR24</v>
      </c>
      <c r="C44" s="229" t="str">
        <f xml:space="preserve"> Outputs!E64</f>
        <v>Pre 2020 RCV - Closing RCV at 31 March 2025 (from PR19 FD as updated by the CMA redetermination and IDoKs) - RPI inflated RCV in 2022-23 FYA prices (WR)</v>
      </c>
      <c r="D44" s="229" t="str">
        <f xml:space="preserve"> Outputs!G64</f>
        <v>£m</v>
      </c>
      <c r="E44" s="229" t="s">
        <v>147</v>
      </c>
      <c r="F44" s="243">
        <f xml:space="preserve"> Outputs!F64</f>
        <v>180.24253987455626</v>
      </c>
    </row>
    <row r="45" spans="2:6">
      <c r="B45" s="229" t="str">
        <f xml:space="preserve"> Outputs!B65</f>
        <v>C_PR24PD24_01WN_PR24</v>
      </c>
      <c r="C45" s="229" t="str">
        <f xml:space="preserve"> Outputs!E65</f>
        <v>Pre 2020 RCV - Closing RCV at 31 March 2025 (from PR19 FD as updated by the CMA redetermination and IDoKs) - RPI inflated RCV in 2022-23 FYA prices (WN)</v>
      </c>
      <c r="D45" s="229" t="str">
        <f xml:space="preserve"> Outputs!G65</f>
        <v>£m</v>
      </c>
      <c r="E45" s="229" t="s">
        <v>147</v>
      </c>
      <c r="F45" s="243">
        <f xml:space="preserve"> Outputs!F65</f>
        <v>1973.3931319661299</v>
      </c>
    </row>
    <row r="46" spans="2:6">
      <c r="B46" s="229" t="str">
        <f xml:space="preserve"> Outputs!B66</f>
        <v>C_PR24PD24_01WWN_PR24</v>
      </c>
      <c r="C46" s="229" t="str">
        <f xml:space="preserve"> Outputs!E66</f>
        <v>Pre 2020 RCV - Closing RCV at 31 March 2025 (from PR19 FD as updated by the CMA redetermination and IDoKs) - RPI inflated RCV in 2022-23 FYA prices (WWN)</v>
      </c>
      <c r="D46" s="229" t="str">
        <f xml:space="preserve"> Outputs!G66</f>
        <v>£m</v>
      </c>
      <c r="E46" s="229" t="s">
        <v>147</v>
      </c>
      <c r="F46" s="243">
        <f xml:space="preserve"> Outputs!F66</f>
        <v>1816.926247328583</v>
      </c>
    </row>
    <row r="47" spans="2:6">
      <c r="B47" s="229" t="str">
        <f xml:space="preserve"> Outputs!B67</f>
        <v>C_PR24PD24_01BR_PR24</v>
      </c>
      <c r="C47" s="229" t="str">
        <f xml:space="preserve"> Outputs!E67</f>
        <v>Pre 2020 RCV - Closing RCV at 31 March 2025 (from PR19 FD as updated by the CMA redetermination and IDoKs) - RPI inflated RCV in 2022-23 FYA prices (BR)</v>
      </c>
      <c r="D47" s="229" t="str">
        <f xml:space="preserve"> Outputs!G67</f>
        <v>£m</v>
      </c>
      <c r="E47" s="229" t="s">
        <v>147</v>
      </c>
      <c r="F47" s="243">
        <f xml:space="preserve"> Outputs!F67</f>
        <v>213.92827677028274</v>
      </c>
    </row>
    <row r="48" spans="2:6">
      <c r="B48" s="229" t="str">
        <f xml:space="preserve"> Outputs!B68</f>
        <v>C_PR24PD24_01ADDN1_PR24</v>
      </c>
      <c r="C48" s="229" t="str">
        <f xml:space="preserve"> Outputs!E68</f>
        <v>Pre 2020 RCV - Closing RCV at 31 March 2025 (from PR19 FD as updated by the CMA redetermination and IDoKs) - RPI inflated RCV in 2022-23 FYA prices (ADDN1)</v>
      </c>
      <c r="D48" s="229" t="str">
        <f xml:space="preserve"> Outputs!G68</f>
        <v>£m</v>
      </c>
      <c r="E48" s="229" t="s">
        <v>147</v>
      </c>
      <c r="F48" s="243">
        <f xml:space="preserve"> Outputs!F68</f>
        <v>0</v>
      </c>
    </row>
    <row r="49" spans="2:6">
      <c r="B49" s="229" t="str">
        <f xml:space="preserve"> Outputs!B69</f>
        <v>C_PR24PD24_01ADDN2_PR24</v>
      </c>
      <c r="C49" s="229" t="str">
        <f xml:space="preserve"> Outputs!E69</f>
        <v>Pre 2020 RCV - Closing RCV at 31 March 2025 (from PR19 FD as updated by the CMA redetermination and IDoKs) - RPI inflated RCV in 2022-23 FYA prices (ADDN2)</v>
      </c>
      <c r="D49" s="229" t="str">
        <f xml:space="preserve"> Outputs!G69</f>
        <v>£m</v>
      </c>
      <c r="E49" s="229" t="s">
        <v>147</v>
      </c>
      <c r="F49" s="243">
        <f xml:space="preserve"> Outputs!F69</f>
        <v>0</v>
      </c>
    </row>
    <row r="50" spans="2:6">
      <c r="B50" s="229" t="str">
        <f xml:space="preserve"> Outputs!B70</f>
        <v>C_PR24PD24_01TOT_PR24</v>
      </c>
      <c r="C50" s="229" t="str">
        <f xml:space="preserve"> Outputs!E70</f>
        <v>Pre 2020 RCV - Closing RCV at 31 March 2025 (from PR19 FD as updated by the CMA redetermination and IDoKs) - RPI inflated RCV in 2022-23 FYA prices (Total)</v>
      </c>
      <c r="D50" s="229" t="str">
        <f xml:space="preserve"> Outputs!G70</f>
        <v>£m</v>
      </c>
      <c r="E50" s="229" t="s">
        <v>147</v>
      </c>
      <c r="F50" s="243">
        <f xml:space="preserve"> Outputs!F70</f>
        <v>4184.490195939552</v>
      </c>
    </row>
    <row r="51" spans="2:6">
      <c r="B51" s="229" t="str">
        <f xml:space="preserve"> Outputs!B72</f>
        <v>C_PR24PD24_02WR_PR24</v>
      </c>
      <c r="C51" s="229" t="str">
        <f xml:space="preserve"> Outputs!E72</f>
        <v>Pre 2020 RCV - Closing RCV at 31 March 2025 (from PR19 FD as updated by the CMA redetermination and IDoKs) - CPI inflated RCV in 2022-23 FYA prices (WR)</v>
      </c>
      <c r="D51" s="229" t="str">
        <f xml:space="preserve"> Outputs!G72</f>
        <v>£m</v>
      </c>
      <c r="E51" s="229" t="s">
        <v>147</v>
      </c>
      <c r="F51" s="243">
        <f xml:space="preserve"> Outputs!F72</f>
        <v>181.47708689367471</v>
      </c>
    </row>
    <row r="52" spans="2:6">
      <c r="B52" s="229" t="str">
        <f xml:space="preserve"> Outputs!B73</f>
        <v>C_PR24PD24_02WN_PR24</v>
      </c>
      <c r="C52" s="229" t="str">
        <f xml:space="preserve"> Outputs!E73</f>
        <v>Pre 2020 RCV - Closing RCV at 31 March 2025 (from PR19 FD as updated by the CMA redetermination and IDoKs) - CPI inflated RCV in 2022-23 FYA prices (WN)</v>
      </c>
      <c r="D52" s="229" t="str">
        <f xml:space="preserve"> Outputs!G73</f>
        <v>£m</v>
      </c>
      <c r="E52" s="229" t="s">
        <v>147</v>
      </c>
      <c r="F52" s="243">
        <f xml:space="preserve"> Outputs!F73</f>
        <v>1972.790978805702</v>
      </c>
    </row>
    <row r="53" spans="2:6">
      <c r="B53" s="229" t="str">
        <f xml:space="preserve"> Outputs!B74</f>
        <v>C_PR24PD24_02WWN_PR24</v>
      </c>
      <c r="C53" s="229" t="str">
        <f xml:space="preserve"> Outputs!E74</f>
        <v>Pre 2020 RCV - Closing RCV at 31 March 2025 (from PR19 FD as updated by the CMA redetermination and IDoKs) - CPI inflated RCV in 2022-23 FYA prices (WWN)</v>
      </c>
      <c r="D53" s="229" t="str">
        <f xml:space="preserve"> Outputs!G74</f>
        <v>£m</v>
      </c>
      <c r="E53" s="229" t="s">
        <v>147</v>
      </c>
      <c r="F53" s="243">
        <f xml:space="preserve"> Outputs!F74</f>
        <v>1834.3652566135754</v>
      </c>
    </row>
    <row r="54" spans="2:6">
      <c r="B54" s="229" t="str">
        <f xml:space="preserve"> Outputs!B75</f>
        <v>C_PR24PD24_02BR_PR24</v>
      </c>
      <c r="C54" s="229" t="str">
        <f xml:space="preserve"> Outputs!E75</f>
        <v>Pre 2020 RCV - Closing RCV at 31 March 2025 (from PR19 FD as updated by the CMA redetermination and IDoKs) - CPI inflated RCV in 2022-23 FYA prices (BR)</v>
      </c>
      <c r="D54" s="229" t="str">
        <f xml:space="preserve"> Outputs!G75</f>
        <v>£m</v>
      </c>
      <c r="E54" s="229" t="s">
        <v>147</v>
      </c>
      <c r="F54" s="243">
        <f xml:space="preserve"> Outputs!F75</f>
        <v>215.67229629037104</v>
      </c>
    </row>
    <row r="55" spans="2:6">
      <c r="B55" s="229" t="str">
        <f xml:space="preserve"> Outputs!B76</f>
        <v>C_PR24PD24_02ADDN1_PR24</v>
      </c>
      <c r="C55" s="229" t="str">
        <f xml:space="preserve"> Outputs!E76</f>
        <v>Pre 2020 RCV - Closing RCV at 31 March 2025 (from PR19 FD as updated by the CMA redetermination and IDoKs) - CPI inflated RCV in 2022-23 FYA prices (ADDN1)</v>
      </c>
      <c r="D55" s="229" t="str">
        <f xml:space="preserve"> Outputs!G76</f>
        <v>£m</v>
      </c>
      <c r="E55" s="229" t="s">
        <v>147</v>
      </c>
      <c r="F55" s="243">
        <f xml:space="preserve"> Outputs!F76</f>
        <v>0</v>
      </c>
    </row>
    <row r="56" spans="2:6">
      <c r="B56" s="229" t="str">
        <f xml:space="preserve"> Outputs!B77</f>
        <v>C_PR24PD24_02ADDN2_PR24</v>
      </c>
      <c r="C56" s="229" t="str">
        <f xml:space="preserve"> Outputs!E77</f>
        <v>Pre 2020 RCV - Closing RCV at 31 March 2025 (from PR19 FD as updated by the CMA redetermination and IDoKs) - CPI inflated RCV in 2022-23 FYA prices (ADDN2)</v>
      </c>
      <c r="D56" s="229" t="str">
        <f xml:space="preserve"> Outputs!G77</f>
        <v>£m</v>
      </c>
      <c r="E56" s="229" t="s">
        <v>147</v>
      </c>
      <c r="F56" s="243">
        <f xml:space="preserve"> Outputs!F77</f>
        <v>0</v>
      </c>
    </row>
    <row r="57" spans="2:6">
      <c r="B57" s="229" t="str">
        <f xml:space="preserve"> Outputs!B78</f>
        <v>C_PR24PD24_02TOT_PR24</v>
      </c>
      <c r="C57" s="229" t="str">
        <f xml:space="preserve"> Outputs!E78</f>
        <v>Pre 2020 RCV - Closing RCV at 31 March 2025 (from PR19 FD as updated by the CMA redetermination and IDoKs) - CPIH inflated RCV in 2022-23 FYA prices (Total)</v>
      </c>
      <c r="D57" s="229" t="str">
        <f xml:space="preserve"> Outputs!G78</f>
        <v>£m</v>
      </c>
      <c r="E57" s="229" t="s">
        <v>147</v>
      </c>
      <c r="F57" s="243">
        <f xml:space="preserve"> Outputs!F78</f>
        <v>4204.3056186033236</v>
      </c>
    </row>
    <row r="58" spans="2:6">
      <c r="B58" s="229" t="str">
        <f xml:space="preserve"> Outputs!B80</f>
        <v>C_PR24PD24_03WR_PR24</v>
      </c>
      <c r="C58" s="229" t="str">
        <f xml:space="preserve"> Outputs!E80</f>
        <v>2020-25 RCV - Closing RCV at 31 March 2025 (from PR19 FD as updated by the CMA redetermination and IDoKs) - Post 2020 investment RCV in 2022-23 FYA prices (WR)</v>
      </c>
      <c r="D58" s="229" t="str">
        <f xml:space="preserve"> Outputs!G80</f>
        <v>£m</v>
      </c>
      <c r="E58" s="229" t="s">
        <v>147</v>
      </c>
      <c r="F58" s="243">
        <f xml:space="preserve"> Outputs!F80</f>
        <v>117.07857167769764</v>
      </c>
    </row>
    <row r="59" spans="2:6">
      <c r="B59" s="229" t="str">
        <f xml:space="preserve"> Outputs!B81</f>
        <v>C_PR24PD24_03WN_PR24</v>
      </c>
      <c r="C59" s="229" t="str">
        <f xml:space="preserve"> Outputs!E81</f>
        <v>2020-25 RCV - Closing RCV at 31 March 2025 (from PR19 FD as updated by the CMA redetermination and IDoKs) - Post 2020 investment RCV in 2022-23 FYA prices (WN)</v>
      </c>
      <c r="D59" s="229" t="str">
        <f xml:space="preserve"> Outputs!G81</f>
        <v>£m</v>
      </c>
      <c r="E59" s="229" t="s">
        <v>147</v>
      </c>
      <c r="F59" s="243">
        <f xml:space="preserve"> Outputs!F81</f>
        <v>1020.3131136360722</v>
      </c>
    </row>
    <row r="60" spans="2:6">
      <c r="B60" s="229" t="str">
        <f xml:space="preserve"> Outputs!B82</f>
        <v>C_PR24PD24_03WWN_PR24</v>
      </c>
      <c r="C60" s="229" t="str">
        <f xml:space="preserve"> Outputs!E82</f>
        <v>2020-25 RCV - Closing RCV at 31 March 2025 (from PR19 FD as updated by the CMA redetermination and IDoKs) - Post 2020 investment RCV in 2022-23 FYA prices (WWN)</v>
      </c>
      <c r="D60" s="229" t="str">
        <f xml:space="preserve"> Outputs!G82</f>
        <v>£m</v>
      </c>
      <c r="E60" s="229" t="s">
        <v>147</v>
      </c>
      <c r="F60" s="243">
        <f xml:space="preserve"> Outputs!F82</f>
        <v>1227.3206953708943</v>
      </c>
    </row>
    <row r="61" spans="2:6">
      <c r="B61" s="229" t="str">
        <f xml:space="preserve"> Outputs!B83</f>
        <v>C_PR24PD24_03BR_PR24</v>
      </c>
      <c r="C61" s="229" t="str">
        <f xml:space="preserve"> Outputs!E83</f>
        <v>2020-25 RCV - Closing RCV at 31 March 2025 (from PR19 FD as updated by the CMA redetermination and IDoKs) - Post 2020 investment RCV in 2022-23 FYA prices (BR)</v>
      </c>
      <c r="D61" s="229" t="str">
        <f xml:space="preserve"> Outputs!G83</f>
        <v>£m</v>
      </c>
      <c r="E61" s="229" t="s">
        <v>147</v>
      </c>
      <c r="F61" s="243">
        <f xml:space="preserve"> Outputs!F83</f>
        <v>195.89427051097192</v>
      </c>
    </row>
    <row r="62" spans="2:6">
      <c r="B62" s="229" t="str">
        <f xml:space="preserve"> Outputs!B84</f>
        <v>C_PR24PD24_03ADDN1_PR24</v>
      </c>
      <c r="C62" s="229" t="str">
        <f xml:space="preserve"> Outputs!E84</f>
        <v>2020-25 RCV - Closing RCV at 31 March 2025 (from PR19 FD as updated by the CMA redetermination and IDoKs) - Post 2020 investment RCV in 2022-23 FYA prices (ADDN1)</v>
      </c>
      <c r="D62" s="229" t="str">
        <f xml:space="preserve"> Outputs!G84</f>
        <v>£m</v>
      </c>
      <c r="E62" s="229" t="s">
        <v>147</v>
      </c>
      <c r="F62" s="243">
        <f xml:space="preserve"> Outputs!F84</f>
        <v>0</v>
      </c>
    </row>
    <row r="63" spans="2:6">
      <c r="B63" s="229" t="str">
        <f xml:space="preserve"> Outputs!B85</f>
        <v>C_PR24PD24_03ADDN2_PR24</v>
      </c>
      <c r="C63" s="229" t="str">
        <f xml:space="preserve"> Outputs!E85</f>
        <v>2020-25 RCV - Closing RCV at 31 March 2025 (from PR19 FD as updated by the CMA redetermination and IDoKs) - Post 2020 investment RCV in 2022-23 FYA prices (ADDN2)</v>
      </c>
      <c r="D63" s="229" t="str">
        <f xml:space="preserve"> Outputs!G85</f>
        <v>£m</v>
      </c>
      <c r="E63" s="229" t="s">
        <v>147</v>
      </c>
      <c r="F63" s="243">
        <f xml:space="preserve"> Outputs!F85</f>
        <v>0</v>
      </c>
    </row>
    <row r="64" spans="2:6">
      <c r="B64" s="229" t="str">
        <f xml:space="preserve"> Outputs!B86</f>
        <v>C_PR24PD24_03TOT_PR24</v>
      </c>
      <c r="C64" s="229" t="str">
        <f xml:space="preserve"> Outputs!E86</f>
        <v>2020-25 RCV - Closing RCV at 31 March 2025 (from PR19 FD as updated by the CMA redetermination and IDoKs) - Post 2020 investment RCV in 2022-23 FYA prices (Total)</v>
      </c>
      <c r="D64" s="229" t="str">
        <f xml:space="preserve"> Outputs!G86</f>
        <v>£m</v>
      </c>
      <c r="E64" s="229" t="s">
        <v>147</v>
      </c>
      <c r="F64" s="243">
        <f xml:space="preserve"> Outputs!F86</f>
        <v>2560.606651195636</v>
      </c>
    </row>
    <row r="65" spans="2:6">
      <c r="B65" s="229" t="str">
        <f xml:space="preserve"> Outputs!B88</f>
        <v>C_PR24PD24_00WR_PR24</v>
      </c>
      <c r="C65" s="229" t="str">
        <f xml:space="preserve"> Outputs!E88</f>
        <v>2020-25 RCV - Closing RCV at 31 March 2025 (from PR19 FD as updated by the CMA redetermination and IDoKs) - Other adjustment RCV in 2022-23 FYA prices (WR)</v>
      </c>
      <c r="D65" s="229" t="str">
        <f xml:space="preserve"> Outputs!G88</f>
        <v>£m</v>
      </c>
      <c r="E65" s="229" t="s">
        <v>147</v>
      </c>
      <c r="F65" s="243">
        <f xml:space="preserve"> Outputs!F88</f>
        <v>0</v>
      </c>
    </row>
    <row r="66" spans="2:6">
      <c r="B66" s="229" t="str">
        <f xml:space="preserve"> Outputs!B89</f>
        <v>C_PR24PD24_00WN_PR24</v>
      </c>
      <c r="C66" s="229" t="str">
        <f xml:space="preserve"> Outputs!E89</f>
        <v>2020-25 RCV - Closing RCV at 31 March 2025 (from PR19 FD as updated by the CMA redetermination and IDoKs) - Other adjustment RCV in 2022-23 FYA prices (WN)</v>
      </c>
      <c r="D66" s="229" t="str">
        <f xml:space="preserve"> Outputs!G89</f>
        <v>£m</v>
      </c>
      <c r="E66" s="229" t="s">
        <v>147</v>
      </c>
      <c r="F66" s="243">
        <f xml:space="preserve"> Outputs!F89</f>
        <v>0</v>
      </c>
    </row>
    <row r="67" spans="2:6">
      <c r="B67" s="229" t="str">
        <f xml:space="preserve"> Outputs!B90</f>
        <v>C_PR24PD24_00WWN_PR24</v>
      </c>
      <c r="C67" s="229" t="str">
        <f xml:space="preserve"> Outputs!E90</f>
        <v>2020-25 RCV - Closing RCV at 31 March 2025 (from PR19 FD as updated by the CMA redetermination and IDoKs) - Other adjustment RCV in 2022-23 FYA prices (WWN)</v>
      </c>
      <c r="D67" s="229" t="str">
        <f xml:space="preserve"> Outputs!G90</f>
        <v>£m</v>
      </c>
      <c r="E67" s="229" t="s">
        <v>147</v>
      </c>
      <c r="F67" s="243">
        <f xml:space="preserve"> Outputs!F90</f>
        <v>0</v>
      </c>
    </row>
    <row r="68" spans="2:6">
      <c r="B68" s="229" t="str">
        <f xml:space="preserve"> Outputs!B91</f>
        <v>C_PR24PD24_00BR_PR24</v>
      </c>
      <c r="C68" s="229" t="str">
        <f xml:space="preserve"> Outputs!E91</f>
        <v>2020-25 RCV - Closing RCV at 31 March 2025 (from PR19 FD as updated by the CMA redetermination and IDoKs) - Other adjustment RCV in 2022-23 FYA prices (BR)</v>
      </c>
      <c r="D68" s="229" t="str">
        <f xml:space="preserve"> Outputs!G91</f>
        <v>£m</v>
      </c>
      <c r="E68" s="229" t="s">
        <v>147</v>
      </c>
      <c r="F68" s="243">
        <f xml:space="preserve"> Outputs!F91</f>
        <v>0</v>
      </c>
    </row>
    <row r="69" spans="2:6">
      <c r="B69" s="229" t="str">
        <f xml:space="preserve"> Outputs!B92</f>
        <v>C_PR24PD24_00ADDN1_PR24</v>
      </c>
      <c r="C69" s="229" t="str">
        <f xml:space="preserve"> Outputs!E92</f>
        <v>2020-25 RCV - Closing RCV at 31 March 2025 (from PR19 FD as updated by the CMA redetermination and IDoKs) - Other adjustment RCV in 2022-23 FYA prices (ADDN1)</v>
      </c>
      <c r="D69" s="229" t="str">
        <f xml:space="preserve"> Outputs!G92</f>
        <v>£m</v>
      </c>
      <c r="E69" s="229" t="s">
        <v>147</v>
      </c>
      <c r="F69" s="243">
        <f xml:space="preserve"> Outputs!F92</f>
        <v>0</v>
      </c>
    </row>
    <row r="70" spans="2:6">
      <c r="B70" s="229" t="str">
        <f xml:space="preserve"> Outputs!B93</f>
        <v>C_PR24PD24_00ADDN2_PR24</v>
      </c>
      <c r="C70" s="229" t="str">
        <f xml:space="preserve"> Outputs!E93</f>
        <v>2020-25 RCV - Closing RCV at 31 March 2025 (from PR19 FD as updated by the CMA redetermination and IDoKs) - Other adjustment RCV in 2022-23 FYA prices (ADDN2)</v>
      </c>
      <c r="D70" s="229" t="str">
        <f xml:space="preserve"> Outputs!G93</f>
        <v>£m</v>
      </c>
      <c r="E70" s="229" t="s">
        <v>147</v>
      </c>
      <c r="F70" s="243">
        <f xml:space="preserve"> Outputs!F93</f>
        <v>0</v>
      </c>
    </row>
    <row r="71" spans="2:6">
      <c r="B71" s="229" t="str">
        <f xml:space="preserve"> Outputs!B94</f>
        <v>C_PR24PD24_00TOT_PR24</v>
      </c>
      <c r="C71" s="229" t="str">
        <f xml:space="preserve"> Outputs!E94</f>
        <v>2020-25 RCV - Closing RCV at 31 March 2025 (from PR19 FD as updated by the CMA redetermination and IDoKs) - Other adjustment RCV in 2022-23 FYA prices (Total)</v>
      </c>
      <c r="D71" s="229" t="str">
        <f xml:space="preserve"> Outputs!G94</f>
        <v>£m</v>
      </c>
      <c r="E71" s="229" t="s">
        <v>147</v>
      </c>
      <c r="F71" s="243">
        <f xml:space="preserve"> Outputs!F94</f>
        <v>0</v>
      </c>
    </row>
    <row r="72" spans="2:6">
      <c r="B72" s="229" t="str">
        <f xml:space="preserve"> Outputs!B96</f>
        <v>C_PR24PD24_04TOT_PR24</v>
      </c>
      <c r="C72" s="229" t="str">
        <f xml:space="preserve"> Outputs!E96</f>
        <v>2020-25 RCV - Closing RCV at 31 March 2025 (from PR19 FD as updated by the CMA redetermination and IDoKs) - in 2022-23 FYA prices (Total)</v>
      </c>
      <c r="D72" s="229" t="str">
        <f xml:space="preserve"> Outputs!G96</f>
        <v>£m</v>
      </c>
      <c r="E72" s="229" t="s">
        <v>147</v>
      </c>
      <c r="F72" s="243">
        <f xml:space="preserve"> Outputs!F96</f>
        <v>10949.402465738511</v>
      </c>
    </row>
    <row r="73" spans="2:6">
      <c r="B73" s="229" t="str">
        <f xml:space="preserve"> Outputs!B98</f>
        <v>C_PR24PD24_05WR_PR24</v>
      </c>
      <c r="C73" s="229" t="str">
        <f xml:space="preserve"> Outputs!E98</f>
        <v>PR14 BYR ODI RCV adjustment in 2022-23 FYA prices (WR)</v>
      </c>
      <c r="D73" s="229" t="str">
        <f xml:space="preserve"> Outputs!G98</f>
        <v>£m</v>
      </c>
      <c r="E73" s="229" t="s">
        <v>147</v>
      </c>
      <c r="F73" s="243">
        <f ca="1" xml:space="preserve"> Outputs!F98</f>
        <v>0</v>
      </c>
    </row>
    <row r="74" spans="2:6">
      <c r="B74" s="229" t="str">
        <f xml:space="preserve"> Outputs!B99</f>
        <v>C_PR24PD24_05WN_PR24</v>
      </c>
      <c r="C74" s="229" t="str">
        <f xml:space="preserve"> Outputs!E99</f>
        <v>PR14 BYR ODI RCV adjustment in 2022-23 FYA prices (WN)</v>
      </c>
      <c r="D74" s="229" t="str">
        <f xml:space="preserve"> Outputs!G99</f>
        <v>£m</v>
      </c>
      <c r="E74" s="229" t="s">
        <v>147</v>
      </c>
      <c r="F74" s="243">
        <f ca="1" xml:space="preserve"> Outputs!F99</f>
        <v>0</v>
      </c>
    </row>
    <row r="75" spans="2:6">
      <c r="B75" s="229" t="str">
        <f xml:space="preserve"> Outputs!B100</f>
        <v>C_PR24PD24_05WWN_PR24</v>
      </c>
      <c r="C75" s="229" t="str">
        <f xml:space="preserve"> Outputs!E100</f>
        <v>PR14 BYR ODI RCV adjustment in 2022-23 FYA prices (WWN)</v>
      </c>
      <c r="D75" s="229" t="str">
        <f xml:space="preserve"> Outputs!G100</f>
        <v>£m</v>
      </c>
      <c r="E75" s="229" t="s">
        <v>147</v>
      </c>
      <c r="F75" s="243">
        <f ca="1" xml:space="preserve"> Outputs!F100</f>
        <v>0</v>
      </c>
    </row>
    <row r="76" spans="2:6">
      <c r="B76" s="229" t="str">
        <f xml:space="preserve"> Outputs!B101</f>
        <v>C_PR24PD24_05BR_PR24</v>
      </c>
      <c r="C76" s="229" t="str">
        <f xml:space="preserve"> Outputs!E101</f>
        <v>PR14 BYR ODI RCV adjustment in 2022-23 FYA prices (BR)</v>
      </c>
      <c r="D76" s="229" t="str">
        <f xml:space="preserve"> Outputs!G101</f>
        <v>£m</v>
      </c>
      <c r="E76" s="229" t="s">
        <v>147</v>
      </c>
      <c r="F76" s="243">
        <f xml:space="preserve"> Outputs!F101</f>
        <v>0</v>
      </c>
    </row>
    <row r="77" spans="2:6">
      <c r="B77" s="229" t="str">
        <f xml:space="preserve"> Outputs!B102</f>
        <v>C_PR24PD24_05ADDN1_PR24</v>
      </c>
      <c r="C77" s="229" t="str">
        <f xml:space="preserve"> Outputs!E102</f>
        <v>PR14 BYR ODI RCV adjustment in 2022-23 FYA prices (ADDN1)</v>
      </c>
      <c r="D77" s="229" t="str">
        <f xml:space="preserve"> Outputs!G102</f>
        <v>£m</v>
      </c>
      <c r="E77" s="229" t="s">
        <v>147</v>
      </c>
      <c r="F77" s="243">
        <f ca="1" xml:space="preserve"> Outputs!F102</f>
        <v>0</v>
      </c>
    </row>
    <row r="78" spans="2:6">
      <c r="B78" s="229" t="str">
        <f xml:space="preserve"> Outputs!B103</f>
        <v>C_PR24PD24_05ADDN2_PR24</v>
      </c>
      <c r="C78" s="229" t="str">
        <f xml:space="preserve"> Outputs!E103</f>
        <v>PR14 BYR ODI RCV adjustment in 2022-23 FYA prices (ADDN2)</v>
      </c>
      <c r="D78" s="229" t="str">
        <f xml:space="preserve"> Outputs!G103</f>
        <v>£m</v>
      </c>
      <c r="E78" s="229" t="s">
        <v>147</v>
      </c>
      <c r="F78" s="243">
        <f xml:space="preserve"> Outputs!F103</f>
        <v>0</v>
      </c>
    </row>
    <row r="79" spans="2:6">
      <c r="B79" s="229" t="str">
        <f xml:space="preserve"> Outputs!B104</f>
        <v>C_PR24PD24_05TOT_PR24</v>
      </c>
      <c r="C79" s="229" t="str">
        <f xml:space="preserve"> Outputs!E104</f>
        <v>PR14 BYR ODI RCV adjustment in 2022-23 FYA prices (Total)</v>
      </c>
      <c r="D79" s="229" t="str">
        <f xml:space="preserve"> Outputs!G104</f>
        <v>£m</v>
      </c>
      <c r="E79" s="229" t="s">
        <v>147</v>
      </c>
      <c r="F79" s="243">
        <f ca="1" xml:space="preserve"> Outputs!F104</f>
        <v>0</v>
      </c>
    </row>
    <row r="80" spans="2:6">
      <c r="B80" s="229" t="str">
        <f xml:space="preserve"> Outputs!B106</f>
        <v>C_PR24PD24_06WR_PR24</v>
      </c>
      <c r="C80" s="229" t="str">
        <f xml:space="preserve"> Outputs!E106</f>
        <v>PR14 BYR Totex menu RCV adjustment in 2022-23 FYA prices (WR)</v>
      </c>
      <c r="D80" s="229" t="str">
        <f xml:space="preserve"> Outputs!G106</f>
        <v>£m</v>
      </c>
      <c r="E80" s="229" t="s">
        <v>147</v>
      </c>
      <c r="F80" s="243">
        <f xml:space="preserve"> Outputs!F106</f>
        <v>0</v>
      </c>
    </row>
    <row r="81" spans="2:6">
      <c r="B81" s="229" t="str">
        <f xml:space="preserve"> Outputs!B107</f>
        <v>C_PR24PD24_06WN_PR24</v>
      </c>
      <c r="C81" s="229" t="str">
        <f xml:space="preserve"> Outputs!E107</f>
        <v>PR14 BYR Totex menu RCV adjustment in 2022-23 FYA prices (WN)</v>
      </c>
      <c r="D81" s="229" t="str">
        <f xml:space="preserve"> Outputs!G107</f>
        <v>£m</v>
      </c>
      <c r="E81" s="229" t="s">
        <v>147</v>
      </c>
      <c r="F81" s="243">
        <f ca="1" xml:space="preserve"> Outputs!F107</f>
        <v>25.847242928011326</v>
      </c>
    </row>
    <row r="82" spans="2:6">
      <c r="B82" s="229" t="str">
        <f xml:space="preserve"> Outputs!B108</f>
        <v>C_PR24PD24_06WWN_PR24</v>
      </c>
      <c r="C82" s="229" t="str">
        <f xml:space="preserve"> Outputs!E108</f>
        <v>PR14 BYR Totex menu RCV adjustment in 2022-23 FYA prices (WWN)</v>
      </c>
      <c r="D82" s="229" t="str">
        <f xml:space="preserve"> Outputs!G108</f>
        <v>£m</v>
      </c>
      <c r="E82" s="229" t="s">
        <v>147</v>
      </c>
      <c r="F82" s="243">
        <f ca="1" xml:space="preserve"> Outputs!F108</f>
        <v>-8.6550290101600904</v>
      </c>
    </row>
    <row r="83" spans="2:6">
      <c r="B83" s="229" t="str">
        <f xml:space="preserve"> Outputs!B109</f>
        <v>C_PR24PD24_06BR_PR24</v>
      </c>
      <c r="C83" s="229" t="str">
        <f xml:space="preserve"> Outputs!E109</f>
        <v>PR14 BYR Totex menu RCV adjustment in 2022-23 FYA prices (BR)</v>
      </c>
      <c r="D83" s="229" t="str">
        <f xml:space="preserve"> Outputs!G109</f>
        <v>£m</v>
      </c>
      <c r="E83" s="229" t="s">
        <v>147</v>
      </c>
      <c r="F83" s="243">
        <f xml:space="preserve"> Outputs!F109</f>
        <v>0</v>
      </c>
    </row>
    <row r="84" spans="2:6">
      <c r="B84" s="229" t="str">
        <f xml:space="preserve"> Outputs!B110</f>
        <v>C_PR24PD24_06ADDN1_PR24</v>
      </c>
      <c r="C84" s="229" t="str">
        <f xml:space="preserve"> Outputs!E110</f>
        <v>PR14 BYR Totex menu RCV adjustment in 2022-23 FYA prices (ADDN1)</v>
      </c>
      <c r="D84" s="229" t="str">
        <f xml:space="preserve"> Outputs!G110</f>
        <v>£m</v>
      </c>
      <c r="E84" s="229" t="s">
        <v>147</v>
      </c>
      <c r="F84" s="243">
        <f ca="1" xml:space="preserve"> Outputs!F110</f>
        <v>0</v>
      </c>
    </row>
    <row r="85" spans="2:6">
      <c r="B85" s="229" t="str">
        <f xml:space="preserve"> Outputs!B111</f>
        <v>C_PR24PD24_06ADDN2_PR24</v>
      </c>
      <c r="C85" s="229" t="str">
        <f xml:space="preserve"> Outputs!E111</f>
        <v>PR14 BYR Totex menu RCV adjustment in 2022-23 FYA prices (ADDN2)</v>
      </c>
      <c r="D85" s="229" t="str">
        <f xml:space="preserve"> Outputs!G111</f>
        <v>£m</v>
      </c>
      <c r="E85" s="229" t="s">
        <v>147</v>
      </c>
      <c r="F85" s="243">
        <f xml:space="preserve"> Outputs!F111</f>
        <v>0</v>
      </c>
    </row>
    <row r="86" spans="2:6">
      <c r="B86" s="229" t="str">
        <f xml:space="preserve"> Outputs!B112</f>
        <v>C_PR24PD24_06TOT_PR24</v>
      </c>
      <c r="C86" s="229" t="str">
        <f xml:space="preserve"> Outputs!E112</f>
        <v>PR14 BYR Totex menu RCV adjustment in 2022-23 FYA prices (Total)</v>
      </c>
      <c r="D86" s="229" t="str">
        <f xml:space="preserve"> Outputs!G112</f>
        <v>£m</v>
      </c>
      <c r="E86" s="229" t="s">
        <v>147</v>
      </c>
      <c r="F86" s="243">
        <f ca="1" xml:space="preserve"> Outputs!F112</f>
        <v>17.192213917851234</v>
      </c>
    </row>
    <row r="87" spans="2:6">
      <c r="B87" s="229" t="str">
        <f xml:space="preserve"> Outputs!B114</f>
        <v>C_PR24PD24_07WR_PR24</v>
      </c>
      <c r="C87" s="229" t="str">
        <f xml:space="preserve"> Outputs!E114</f>
        <v>PR14 BYR Land sales RCV adjustment in 2022-23 FYA prices (WR)</v>
      </c>
      <c r="D87" s="229" t="str">
        <f xml:space="preserve"> Outputs!G114</f>
        <v>£m</v>
      </c>
      <c r="E87" s="229" t="s">
        <v>147</v>
      </c>
      <c r="F87" s="243">
        <f ca="1" xml:space="preserve"> Outputs!F114</f>
        <v>0</v>
      </c>
    </row>
    <row r="88" spans="2:6">
      <c r="B88" s="229" t="str">
        <f xml:space="preserve"> Outputs!B115</f>
        <v>C_PR24PD24_07WN_PR24</v>
      </c>
      <c r="C88" s="229" t="str">
        <f xml:space="preserve"> Outputs!E115</f>
        <v>PR14 BYR Land sales RCV adjustment in 2022-23 FYA prices (WN)</v>
      </c>
      <c r="D88" s="229" t="str">
        <f xml:space="preserve"> Outputs!G115</f>
        <v>£m</v>
      </c>
      <c r="E88" s="229" t="s">
        <v>147</v>
      </c>
      <c r="F88" s="243">
        <f ca="1" xml:space="preserve"> Outputs!F115</f>
        <v>-0.77246054028309263</v>
      </c>
    </row>
    <row r="89" spans="2:6">
      <c r="B89" s="229" t="str">
        <f xml:space="preserve"> Outputs!B116</f>
        <v>C_PR24PD24_07WWN_PR24</v>
      </c>
      <c r="C89" s="229" t="str">
        <f xml:space="preserve"> Outputs!E116</f>
        <v>PR14 BYR Land sales RCV adjustment in 2022-23 FYA prices (WWN)</v>
      </c>
      <c r="D89" s="229" t="str">
        <f xml:space="preserve"> Outputs!G116</f>
        <v>£m</v>
      </c>
      <c r="E89" s="229" t="s">
        <v>147</v>
      </c>
      <c r="F89" s="243">
        <f ca="1" xml:space="preserve"> Outputs!F116</f>
        <v>0.28945517306907309</v>
      </c>
    </row>
    <row r="90" spans="2:6">
      <c r="B90" s="229" t="str">
        <f xml:space="preserve"> Outputs!B117</f>
        <v>C_PR24PD24_07BR_PR24</v>
      </c>
      <c r="C90" s="229" t="str">
        <f xml:space="preserve"> Outputs!E117</f>
        <v>PR14 BYR Land sales RCV adjustment in 2022-23 FYA prices (BR)</v>
      </c>
      <c r="D90" s="229" t="str">
        <f xml:space="preserve"> Outputs!G117</f>
        <v>£m</v>
      </c>
      <c r="E90" s="229" t="s">
        <v>147</v>
      </c>
      <c r="F90" s="243">
        <f xml:space="preserve"> Outputs!F117</f>
        <v>0</v>
      </c>
    </row>
    <row r="91" spans="2:6">
      <c r="B91" s="229" t="str">
        <f xml:space="preserve"> Outputs!B118</f>
        <v>C_PR24PD24_07ADDN1_PR24</v>
      </c>
      <c r="C91" s="229" t="str">
        <f xml:space="preserve"> Outputs!E118</f>
        <v>PR14 BYR Land sales RCV adjustment in 2022-23 FYA prices (ADDN1)</v>
      </c>
      <c r="D91" s="229" t="str">
        <f xml:space="preserve"> Outputs!G118</f>
        <v>£m</v>
      </c>
      <c r="E91" s="229" t="s">
        <v>147</v>
      </c>
      <c r="F91" s="243">
        <f ca="1" xml:space="preserve"> Outputs!F118</f>
        <v>0</v>
      </c>
    </row>
    <row r="92" spans="2:6">
      <c r="B92" s="229" t="str">
        <f xml:space="preserve"> Outputs!B119</f>
        <v>C_PR24PD24_07ADDN2_PR24</v>
      </c>
      <c r="C92" s="229" t="str">
        <f xml:space="preserve"> Outputs!E119</f>
        <v>PR14 BYR Land sales RCV adjustment in 2022-23 FYA prices (ADDN2)</v>
      </c>
      <c r="D92" s="229" t="str">
        <f xml:space="preserve"> Outputs!G119</f>
        <v>£m</v>
      </c>
      <c r="E92" s="229" t="s">
        <v>147</v>
      </c>
      <c r="F92" s="243">
        <f xml:space="preserve"> Outputs!F119</f>
        <v>0</v>
      </c>
    </row>
    <row r="93" spans="2:6">
      <c r="B93" s="229" t="str">
        <f xml:space="preserve"> Outputs!B120</f>
        <v>C_PR24PD24_07TOT_PR24</v>
      </c>
      <c r="C93" s="229" t="str">
        <f xml:space="preserve"> Outputs!E120</f>
        <v>PR14 BYR Land sales RCV adjustment in 2022-23 FYA prices (Total)</v>
      </c>
      <c r="D93" s="229" t="str">
        <f xml:space="preserve"> Outputs!G120</f>
        <v>£m</v>
      </c>
      <c r="E93" s="229" t="s">
        <v>147</v>
      </c>
      <c r="F93" s="243">
        <f ca="1" xml:space="preserve"> Outputs!F120</f>
        <v>-0.48300536721401954</v>
      </c>
    </row>
    <row r="94" spans="2:6">
      <c r="B94" s="229" t="str">
        <f xml:space="preserve"> Outputs!B122</f>
        <v>C_PR24PD24_08WR_PR24</v>
      </c>
      <c r="C94" s="229" t="str">
        <f xml:space="preserve"> Outputs!E122</f>
        <v>PR14 BYR RPI-CPIH wedge RCV adjustment in 2022-23 FYA prices (WR)</v>
      </c>
      <c r="D94" s="229" t="str">
        <f xml:space="preserve"> Outputs!G122</f>
        <v>£m</v>
      </c>
      <c r="E94" s="229" t="s">
        <v>147</v>
      </c>
      <c r="F94" s="243">
        <f ca="1" xml:space="preserve"> Outputs!F122</f>
        <v>-1.1369853567167107</v>
      </c>
    </row>
    <row r="95" spans="2:6">
      <c r="B95" s="229" t="str">
        <f xml:space="preserve"> Outputs!B123</f>
        <v>C_PR24PD24_08WN_PR24</v>
      </c>
      <c r="C95" s="229" t="str">
        <f xml:space="preserve"> Outputs!E123</f>
        <v>PR14 BYR RPI-CPIH wedge RCV adjustment in 2022-23 FYA prices (WN)</v>
      </c>
      <c r="D95" s="229" t="str">
        <f xml:space="preserve"> Outputs!G123</f>
        <v>£m</v>
      </c>
      <c r="E95" s="229" t="s">
        <v>147</v>
      </c>
      <c r="F95" s="243">
        <f ca="1" xml:space="preserve"> Outputs!F123</f>
        <v>-12.391247957767254</v>
      </c>
    </row>
    <row r="96" spans="2:6">
      <c r="B96" s="229" t="str">
        <f xml:space="preserve"> Outputs!B124</f>
        <v>C_PR24PD24_08WWN_PR24</v>
      </c>
      <c r="C96" s="229" t="str">
        <f xml:space="preserve"> Outputs!E124</f>
        <v>PR14 BYR RPI-CPIH wedge RCV adjustment in 2022-23 FYA prices (WWN)</v>
      </c>
      <c r="D96" s="229" t="str">
        <f xml:space="preserve"> Outputs!G124</f>
        <v>£m</v>
      </c>
      <c r="E96" s="229" t="s">
        <v>147</v>
      </c>
      <c r="F96" s="243">
        <f ca="1" xml:space="preserve"> Outputs!F124</f>
        <v>-11.920898683546929</v>
      </c>
    </row>
    <row r="97" spans="2:6">
      <c r="B97" s="229" t="str">
        <f xml:space="preserve"> Outputs!B125</f>
        <v>C_PR24PD24_08BR_PR24</v>
      </c>
      <c r="C97" s="229" t="str">
        <f xml:space="preserve"> Outputs!E125</f>
        <v>PR14 BYR RPI-CPIH wedge RCV adjustment in 2022-23 FYA prices (BR)</v>
      </c>
      <c r="D97" s="229" t="str">
        <f xml:space="preserve"> Outputs!G125</f>
        <v>£m</v>
      </c>
      <c r="E97" s="229" t="s">
        <v>147</v>
      </c>
      <c r="F97" s="243">
        <f ca="1" xml:space="preserve"> Outputs!F125</f>
        <v>-1.507077126932244</v>
      </c>
    </row>
    <row r="98" spans="2:6">
      <c r="B98" s="229" t="str">
        <f xml:space="preserve"> Outputs!B126</f>
        <v>C_PR24PD24_08ADDN1_PR24</v>
      </c>
      <c r="C98" s="229" t="str">
        <f xml:space="preserve"> Outputs!E126</f>
        <v>PR14 BYR RPI-CPIH wedge RCV adjustment in 2022-23 FYA prices (ADDN1)</v>
      </c>
      <c r="D98" s="229" t="str">
        <f xml:space="preserve"> Outputs!G126</f>
        <v>£m</v>
      </c>
      <c r="E98" s="229" t="s">
        <v>147</v>
      </c>
      <c r="F98" s="243">
        <f ca="1" xml:space="preserve"> Outputs!F126</f>
        <v>0</v>
      </c>
    </row>
    <row r="99" spans="2:6">
      <c r="B99" s="229" t="str">
        <f xml:space="preserve"> Outputs!B127</f>
        <v>C_PR24PD24_08ADDN2_PR24</v>
      </c>
      <c r="C99" s="229" t="str">
        <f xml:space="preserve"> Outputs!E127</f>
        <v>PR14 BYR RPI-CPIH wedge RCV adjustment in 2022-23 FYA prices (ADDN2)</v>
      </c>
      <c r="D99" s="229" t="str">
        <f xml:space="preserve"> Outputs!G127</f>
        <v>£m</v>
      </c>
      <c r="E99" s="229" t="s">
        <v>147</v>
      </c>
      <c r="F99" s="243">
        <f xml:space="preserve"> Outputs!F127</f>
        <v>0</v>
      </c>
    </row>
    <row r="100" spans="2:6">
      <c r="B100" s="229" t="str">
        <f xml:space="preserve"> Outputs!B128</f>
        <v>C_PR24PD24_08TOT_PR24</v>
      </c>
      <c r="C100" s="229" t="str">
        <f xml:space="preserve"> Outputs!E128</f>
        <v>PR14 BYR RPI-CPIH wedge RCV adjustment in 2022-23 FYA prices (Total)</v>
      </c>
      <c r="D100" s="229" t="str">
        <f xml:space="preserve"> Outputs!G128</f>
        <v>£m</v>
      </c>
      <c r="E100" s="229" t="s">
        <v>147</v>
      </c>
      <c r="F100" s="243">
        <f ca="1" xml:space="preserve"> Outputs!F128</f>
        <v>-26.956209124963138</v>
      </c>
    </row>
    <row r="101" spans="2:6">
      <c r="B101" s="229" t="str">
        <f xml:space="preserve"> Outputs!B130</f>
        <v>C_PR24PD24_09WR_PR24</v>
      </c>
      <c r="C101" s="229" t="str">
        <f xml:space="preserve"> Outputs!E130</f>
        <v>PR14 BYR Other RCV adjustment in 2022-23 FYA prices (WR)</v>
      </c>
      <c r="D101" s="229" t="str">
        <f xml:space="preserve"> Outputs!G130</f>
        <v>£m</v>
      </c>
      <c r="E101" s="229" t="s">
        <v>147</v>
      </c>
      <c r="F101" s="243">
        <f xml:space="preserve"> Outputs!F130</f>
        <v>0</v>
      </c>
    </row>
    <row r="102" spans="2:6">
      <c r="B102" s="229" t="str">
        <f xml:space="preserve"> Outputs!B131</f>
        <v>C_PR24PD24_09WN_PR24</v>
      </c>
      <c r="C102" s="229" t="str">
        <f xml:space="preserve"> Outputs!E131</f>
        <v>PR14 BYR Other RCV adjustment in 2022-23 FYA prices (WN)</v>
      </c>
      <c r="D102" s="229" t="str">
        <f xml:space="preserve"> Outputs!G131</f>
        <v>£m</v>
      </c>
      <c r="E102" s="229" t="s">
        <v>147</v>
      </c>
      <c r="F102" s="243">
        <f ca="1" xml:space="preserve"> Outputs!F131</f>
        <v>0</v>
      </c>
    </row>
    <row r="103" spans="2:6">
      <c r="B103" s="229" t="str">
        <f xml:space="preserve"> Outputs!B132</f>
        <v>C_PR24PD24_09WWN_PR24</v>
      </c>
      <c r="C103" s="229" t="str">
        <f xml:space="preserve"> Outputs!E132</f>
        <v>PR14 BYR Other RCV adjustment in 2022-23 FYA prices (WWN)</v>
      </c>
      <c r="D103" s="229" t="str">
        <f xml:space="preserve"> Outputs!G132</f>
        <v>£m</v>
      </c>
      <c r="E103" s="229" t="s">
        <v>147</v>
      </c>
      <c r="F103" s="243">
        <f ca="1" xml:space="preserve"> Outputs!F132</f>
        <v>0</v>
      </c>
    </row>
    <row r="104" spans="2:6">
      <c r="B104" s="229" t="str">
        <f xml:space="preserve"> Outputs!B133</f>
        <v>C_PR24PD24_09BR_PR24</v>
      </c>
      <c r="C104" s="229" t="str">
        <f xml:space="preserve"> Outputs!E133</f>
        <v>PR14 BYR Other RCV adjustment in 2022-23 FYA prices (BR)</v>
      </c>
      <c r="D104" s="229" t="str">
        <f xml:space="preserve"> Outputs!G133</f>
        <v>£m</v>
      </c>
      <c r="E104" s="229" t="s">
        <v>147</v>
      </c>
      <c r="F104" s="243">
        <f xml:space="preserve"> Outputs!F133</f>
        <v>0</v>
      </c>
    </row>
    <row r="105" spans="2:6">
      <c r="B105" s="229" t="str">
        <f xml:space="preserve"> Outputs!B134</f>
        <v>C_PR24PD24_09ADDN1_PR24</v>
      </c>
      <c r="C105" s="229" t="str">
        <f xml:space="preserve"> Outputs!E134</f>
        <v>PR14 BYR Other RCV adjustment in 2022-23 FYA prices (ADDN1)</v>
      </c>
      <c r="D105" s="229" t="str">
        <f xml:space="preserve"> Outputs!G134</f>
        <v>£m</v>
      </c>
      <c r="E105" s="229" t="s">
        <v>147</v>
      </c>
      <c r="F105" s="243">
        <f ca="1" xml:space="preserve"> Outputs!F134</f>
        <v>0</v>
      </c>
    </row>
    <row r="106" spans="2:6">
      <c r="B106" s="229" t="str">
        <f xml:space="preserve"> Outputs!B135</f>
        <v>C_PR24PD24_09ADDN2_PR24</v>
      </c>
      <c r="C106" s="229" t="str">
        <f xml:space="preserve"> Outputs!E135</f>
        <v>PR14 BYR Other RCV adjustment in 2022-23 FYA prices (ADDN2)</v>
      </c>
      <c r="D106" s="229" t="str">
        <f xml:space="preserve"> Outputs!G135</f>
        <v>£m</v>
      </c>
      <c r="E106" s="229" t="s">
        <v>147</v>
      </c>
      <c r="F106" s="243">
        <f xml:space="preserve"> Outputs!F135</f>
        <v>0</v>
      </c>
    </row>
    <row r="107" spans="2:6">
      <c r="B107" s="229" t="str">
        <f xml:space="preserve"> Outputs!B136</f>
        <v>C_PR24PD24_09TOT_PR24</v>
      </c>
      <c r="C107" s="229" t="str">
        <f xml:space="preserve"> Outputs!E136</f>
        <v>PR14 BYR Other RCV adjustment in 2022-23 FYA prices (Total)</v>
      </c>
      <c r="D107" s="229" t="str">
        <f xml:space="preserve"> Outputs!G136</f>
        <v>£m</v>
      </c>
      <c r="E107" s="229" t="s">
        <v>147</v>
      </c>
      <c r="F107" s="243">
        <f ca="1" xml:space="preserve"> Outputs!F136</f>
        <v>0</v>
      </c>
    </row>
    <row r="108" spans="2:6">
      <c r="B108" s="229" t="str">
        <f xml:space="preserve"> Outputs!B138</f>
        <v>C_PR24PD24_10WR_PR24</v>
      </c>
      <c r="C108" s="229" t="str">
        <f xml:space="preserve"> Outputs!E138</f>
        <v>PR14 IFRS16 RCV adjustment in 2022-23 FYA prices (WR)</v>
      </c>
      <c r="D108" s="229" t="str">
        <f xml:space="preserve"> Outputs!G138</f>
        <v>£m</v>
      </c>
      <c r="E108" s="229" t="s">
        <v>147</v>
      </c>
      <c r="F108" s="243">
        <f ca="1" xml:space="preserve"> Outputs!F138</f>
        <v>0</v>
      </c>
    </row>
    <row r="109" spans="2:6">
      <c r="B109" s="229" t="str">
        <f xml:space="preserve"> Outputs!B139</f>
        <v>C_PR24PD24_10WN_PR24</v>
      </c>
      <c r="C109" s="229" t="str">
        <f xml:space="preserve"> Outputs!E139</f>
        <v>PR14 IFRS16 RCV adjustment in 2022-23 FYA prices (WN)</v>
      </c>
      <c r="D109" s="229" t="str">
        <f xml:space="preserve"> Outputs!G139</f>
        <v>£m</v>
      </c>
      <c r="E109" s="229" t="s">
        <v>147</v>
      </c>
      <c r="F109" s="243">
        <f ca="1" xml:space="preserve"> Outputs!F139</f>
        <v>0</v>
      </c>
    </row>
    <row r="110" spans="2:6">
      <c r="B110" s="229" t="str">
        <f xml:space="preserve"> Outputs!B140</f>
        <v>C_PR24PD24_10WWN_PR24</v>
      </c>
      <c r="C110" s="229" t="str">
        <f xml:space="preserve"> Outputs!E140</f>
        <v>PR14 IFRS16 RCV adjustment in 2022-23 FYA prices (WWN)</v>
      </c>
      <c r="D110" s="229" t="str">
        <f xml:space="preserve"> Outputs!G140</f>
        <v>£m</v>
      </c>
      <c r="E110" s="229" t="s">
        <v>147</v>
      </c>
      <c r="F110" s="243">
        <f ca="1" xml:space="preserve"> Outputs!F140</f>
        <v>0</v>
      </c>
    </row>
    <row r="111" spans="2:6">
      <c r="B111" s="229" t="str">
        <f xml:space="preserve"> Outputs!B141</f>
        <v>C_PR24PD24_10BR_PR24</v>
      </c>
      <c r="C111" s="229" t="str">
        <f xml:space="preserve"> Outputs!E141</f>
        <v>PR14 IFRS16 RCV adjustment in 2022-23 FYA prices (BR)</v>
      </c>
      <c r="D111" s="229" t="str">
        <f xml:space="preserve"> Outputs!G141</f>
        <v>£m</v>
      </c>
      <c r="E111" s="229" t="s">
        <v>147</v>
      </c>
      <c r="F111" s="243">
        <f ca="1" xml:space="preserve"> Outputs!F141</f>
        <v>0</v>
      </c>
    </row>
    <row r="112" spans="2:6">
      <c r="B112" s="229" t="str">
        <f xml:space="preserve"> Outputs!B142</f>
        <v>C_PR24PD24_10ADDN1_PR24</v>
      </c>
      <c r="C112" s="229" t="str">
        <f xml:space="preserve"> Outputs!E142</f>
        <v>PR14 IFRS16 RCV adjustment in 2022-23 FYA prices (ADDN1)</v>
      </c>
      <c r="D112" s="229" t="str">
        <f xml:space="preserve"> Outputs!G142</f>
        <v>£m</v>
      </c>
      <c r="E112" s="229" t="s">
        <v>147</v>
      </c>
      <c r="F112" s="243">
        <f ca="1" xml:space="preserve"> Outputs!F142</f>
        <v>0</v>
      </c>
    </row>
    <row r="113" spans="2:6">
      <c r="B113" s="229" t="str">
        <f xml:space="preserve"> Outputs!B143</f>
        <v>C_PR24PD24_10ADDN2_PR24</v>
      </c>
      <c r="C113" s="229" t="str">
        <f xml:space="preserve"> Outputs!E143</f>
        <v>PR14 IFRS16 RCV adjustment in 2022-23 FYA prices (ADDN2)</v>
      </c>
      <c r="D113" s="229" t="str">
        <f xml:space="preserve"> Outputs!G143</f>
        <v>£m</v>
      </c>
      <c r="E113" s="229" t="s">
        <v>147</v>
      </c>
      <c r="F113" s="243">
        <f xml:space="preserve"> Outputs!F143</f>
        <v>0</v>
      </c>
    </row>
    <row r="114" spans="2:6">
      <c r="B114" s="229" t="str">
        <f xml:space="preserve"> Outputs!B144</f>
        <v>C_PR24PD24_10TOT_PR24</v>
      </c>
      <c r="C114" s="229" t="str">
        <f xml:space="preserve"> Outputs!E144</f>
        <v>PR14 IFRS16 RCV adjustment in 2022-23 FYA prices (Total)</v>
      </c>
      <c r="D114" s="229" t="str">
        <f xml:space="preserve"> Outputs!G144</f>
        <v>£m</v>
      </c>
      <c r="E114" s="229" t="s">
        <v>147</v>
      </c>
      <c r="F114" s="243">
        <f ca="1" xml:space="preserve"> Outputs!F144</f>
        <v>0</v>
      </c>
    </row>
    <row r="115" spans="2:6">
      <c r="B115" s="229" t="str">
        <f xml:space="preserve"> Outputs!B146</f>
        <v>C_PR24PD24_11WR_PR24</v>
      </c>
      <c r="C115" s="229" t="str">
        <f xml:space="preserve"> Outputs!E146</f>
        <v>PR19 ODI RCV adjustment in 2022-23 FYA prices (WR)</v>
      </c>
      <c r="D115" s="229" t="str">
        <f xml:space="preserve"> Outputs!G146</f>
        <v>£m</v>
      </c>
      <c r="E115" s="229" t="s">
        <v>147</v>
      </c>
      <c r="F115" s="243">
        <f ca="1" xml:space="preserve"> Outputs!F146</f>
        <v>0</v>
      </c>
    </row>
    <row r="116" spans="2:6">
      <c r="B116" s="229" t="str">
        <f xml:space="preserve"> Outputs!B147</f>
        <v>C_PR24PD24_11WN_PR24</v>
      </c>
      <c r="C116" s="229" t="str">
        <f xml:space="preserve"> Outputs!E147</f>
        <v>PR19 ODI RCV adjustment in 2022-23 FYA prices (WN)</v>
      </c>
      <c r="D116" s="229" t="str">
        <f xml:space="preserve"> Outputs!G147</f>
        <v>£m</v>
      </c>
      <c r="E116" s="229" t="s">
        <v>147</v>
      </c>
      <c r="F116" s="243">
        <f ca="1" xml:space="preserve"> Outputs!F147</f>
        <v>0</v>
      </c>
    </row>
    <row r="117" spans="2:6">
      <c r="B117" s="229" t="str">
        <f xml:space="preserve"> Outputs!B148</f>
        <v>C_PR24PD24_11WWN_PR24</v>
      </c>
      <c r="C117" s="229" t="str">
        <f xml:space="preserve"> Outputs!E148</f>
        <v>PR19 ODI RCV adjustment in 2022-23 FYA prices (WWN)</v>
      </c>
      <c r="D117" s="229" t="str">
        <f xml:space="preserve"> Outputs!G148</f>
        <v>£m</v>
      </c>
      <c r="E117" s="229" t="s">
        <v>147</v>
      </c>
      <c r="F117" s="243">
        <f ca="1" xml:space="preserve"> Outputs!F148</f>
        <v>0</v>
      </c>
    </row>
    <row r="118" spans="2:6">
      <c r="B118" s="229" t="str">
        <f xml:space="preserve"> Outputs!B149</f>
        <v>C_PR24PD24_11BR_PR24</v>
      </c>
      <c r="C118" s="229" t="str">
        <f xml:space="preserve"> Outputs!E149</f>
        <v>PR19 ODI RCV adjustment in 2022-23 FYA prices (BR)</v>
      </c>
      <c r="D118" s="229" t="str">
        <f xml:space="preserve"> Outputs!G149</f>
        <v>£m</v>
      </c>
      <c r="E118" s="229" t="s">
        <v>147</v>
      </c>
      <c r="F118" s="243">
        <f ca="1" xml:space="preserve"> Outputs!F149</f>
        <v>0</v>
      </c>
    </row>
    <row r="119" spans="2:6">
      <c r="B119" s="229" t="str">
        <f xml:space="preserve"> Outputs!B150</f>
        <v>C_PR24PD24_11ADDN1_PR24</v>
      </c>
      <c r="C119" s="229" t="str">
        <f xml:space="preserve"> Outputs!E150</f>
        <v>PR19 ODI RCV adjustment in 2022-23 FYA prices (ADDN1)</v>
      </c>
      <c r="D119" s="229" t="str">
        <f xml:space="preserve"> Outputs!G150</f>
        <v>£m</v>
      </c>
      <c r="E119" s="229" t="s">
        <v>147</v>
      </c>
      <c r="F119" s="243">
        <f ca="1" xml:space="preserve"> Outputs!F150</f>
        <v>0</v>
      </c>
    </row>
    <row r="120" spans="2:6">
      <c r="B120" s="229" t="str">
        <f xml:space="preserve"> Outputs!B151</f>
        <v>C_PR24PD24_11ADDN2_PR24</v>
      </c>
      <c r="C120" s="229" t="str">
        <f xml:space="preserve"> Outputs!E151</f>
        <v>PR19 ODI RCV adjustment in 2022-23 FYA prices (ADDN2)</v>
      </c>
      <c r="D120" s="229" t="str">
        <f xml:space="preserve"> Outputs!G151</f>
        <v>£m</v>
      </c>
      <c r="E120" s="229" t="s">
        <v>147</v>
      </c>
      <c r="F120" s="243">
        <f xml:space="preserve"> Outputs!F151</f>
        <v>0</v>
      </c>
    </row>
    <row r="121" spans="2:6">
      <c r="B121" s="229" t="str">
        <f xml:space="preserve"> Outputs!B152</f>
        <v>C_PR24PD24_11TOT_PR24</v>
      </c>
      <c r="C121" s="229" t="str">
        <f xml:space="preserve"> Outputs!E152</f>
        <v>PR19 ODI RCV adjustment in 2022-23 FYA prices (Total)</v>
      </c>
      <c r="D121" s="229" t="str">
        <f xml:space="preserve"> Outputs!G152</f>
        <v>£m</v>
      </c>
      <c r="E121" s="229" t="s">
        <v>147</v>
      </c>
      <c r="F121" s="243">
        <f ca="1" xml:space="preserve"> Outputs!F152</f>
        <v>0</v>
      </c>
    </row>
    <row r="122" spans="2:6">
      <c r="B122" s="229" t="str">
        <f xml:space="preserve"> Outputs!B154</f>
        <v>C_PR24PD24_12WR_PR24</v>
      </c>
      <c r="C122" s="229" t="str">
        <f xml:space="preserve"> Outputs!E154</f>
        <v>PR19 WINEP / NEP RCV adjustment in 2022-23 FYA prices (WR)</v>
      </c>
      <c r="D122" s="229" t="str">
        <f xml:space="preserve"> Outputs!G154</f>
        <v>£m</v>
      </c>
      <c r="E122" s="229" t="s">
        <v>147</v>
      </c>
      <c r="F122" s="243">
        <f ca="1" xml:space="preserve"> Outputs!F154</f>
        <v>0</v>
      </c>
    </row>
    <row r="123" spans="2:6">
      <c r="B123" s="229" t="str">
        <f xml:space="preserve"> Outputs!B155</f>
        <v>C_PR24PD24_12WN_PR24</v>
      </c>
      <c r="C123" s="229" t="str">
        <f xml:space="preserve"> Outputs!E155</f>
        <v>PR19 WINEP / NEP RCV adjustment in 2022-23 FYA prices (WN)</v>
      </c>
      <c r="D123" s="229" t="str">
        <f xml:space="preserve"> Outputs!G155</f>
        <v>£m</v>
      </c>
      <c r="E123" s="229" t="s">
        <v>147</v>
      </c>
      <c r="F123" s="243">
        <f ca="1" xml:space="preserve"> Outputs!F155</f>
        <v>-5.318038721543612</v>
      </c>
    </row>
    <row r="124" spans="2:6">
      <c r="B124" s="229" t="str">
        <f xml:space="preserve"> Outputs!B156</f>
        <v>C_PR24PD24_12WWN_PR24</v>
      </c>
      <c r="C124" s="229" t="str">
        <f xml:space="preserve"> Outputs!E156</f>
        <v>PR19 WINEP / NEP RCV adjustment in 2022-23 FYA prices (WWN)</v>
      </c>
      <c r="D124" s="229" t="str">
        <f xml:space="preserve"> Outputs!G156</f>
        <v>£m</v>
      </c>
      <c r="E124" s="229" t="s">
        <v>147</v>
      </c>
      <c r="F124" s="243">
        <f ca="1" xml:space="preserve"> Outputs!F156</f>
        <v>126.36506019740594</v>
      </c>
    </row>
    <row r="125" spans="2:6">
      <c r="B125" s="229" t="str">
        <f xml:space="preserve"> Outputs!B157</f>
        <v>C_PR24PD24_12BR_PR24</v>
      </c>
      <c r="C125" s="229" t="str">
        <f xml:space="preserve"> Outputs!E157</f>
        <v>PR19 WINEP / NEP RCV adjustment in 2022-23 FYA prices (BR)</v>
      </c>
      <c r="D125" s="229" t="str">
        <f xml:space="preserve"> Outputs!G157</f>
        <v>£m</v>
      </c>
      <c r="E125" s="229" t="s">
        <v>147</v>
      </c>
      <c r="F125" s="243">
        <f ca="1" xml:space="preserve"> Outputs!F157</f>
        <v>0</v>
      </c>
    </row>
    <row r="126" spans="2:6">
      <c r="B126" s="229" t="str">
        <f xml:space="preserve"> Outputs!B158</f>
        <v>C_PR24PD24_12ADDN1_PR24</v>
      </c>
      <c r="C126" s="229" t="str">
        <f xml:space="preserve"> Outputs!E158</f>
        <v>PR19 WINEP / NEP RCV adjustment in 2022-23 FYA prices (ADDN1)</v>
      </c>
      <c r="D126" s="229" t="str">
        <f xml:space="preserve"> Outputs!G158</f>
        <v>£m</v>
      </c>
      <c r="E126" s="229" t="s">
        <v>147</v>
      </c>
      <c r="F126" s="243">
        <f ca="1" xml:space="preserve"> Outputs!F158</f>
        <v>0</v>
      </c>
    </row>
    <row r="127" spans="2:6">
      <c r="B127" s="229" t="str">
        <f xml:space="preserve"> Outputs!B159</f>
        <v>C_PR24PD24_12ADDN2_PR24</v>
      </c>
      <c r="C127" s="229" t="str">
        <f xml:space="preserve"> Outputs!E159</f>
        <v>PR19 WINEP / NEP RCV adjustment in 2022-23 FYA prices (ADDN2)</v>
      </c>
      <c r="D127" s="229" t="str">
        <f xml:space="preserve"> Outputs!G159</f>
        <v>£m</v>
      </c>
      <c r="E127" s="229" t="s">
        <v>147</v>
      </c>
      <c r="F127" s="243">
        <f xml:space="preserve"> Outputs!F159</f>
        <v>0</v>
      </c>
    </row>
    <row r="128" spans="2:6">
      <c r="B128" s="229" t="str">
        <f xml:space="preserve"> Outputs!B160</f>
        <v>C_PR24PD24_12TOT_PR24</v>
      </c>
      <c r="C128" s="229" t="str">
        <f xml:space="preserve"> Outputs!E160</f>
        <v>PR19 WINEP / NEP RCV adjustment in 2022-23 FYA prices (Total)</v>
      </c>
      <c r="D128" s="229" t="str">
        <f xml:space="preserve"> Outputs!G160</f>
        <v>£m</v>
      </c>
      <c r="E128" s="229" t="s">
        <v>147</v>
      </c>
      <c r="F128" s="243">
        <f ca="1" xml:space="preserve"> Outputs!F160</f>
        <v>121.04702147586232</v>
      </c>
    </row>
    <row r="129" spans="2:6">
      <c r="B129" s="229" t="str">
        <f xml:space="preserve"> Outputs!B162</f>
        <v>C_PR24PD24_13WR_PR24</v>
      </c>
      <c r="C129" s="229" t="str">
        <f xml:space="preserve"> Outputs!E162</f>
        <v>PR19 Costs reconciliation RCV adjustment in 2022-23 FYA prices (WR)</v>
      </c>
      <c r="D129" s="229" t="str">
        <f xml:space="preserve"> Outputs!G162</f>
        <v>£m</v>
      </c>
      <c r="E129" s="229" t="s">
        <v>147</v>
      </c>
      <c r="F129" s="243">
        <f ca="1" xml:space="preserve"> Outputs!F162</f>
        <v>23.224143984980877</v>
      </c>
    </row>
    <row r="130" spans="2:6">
      <c r="B130" s="229" t="str">
        <f xml:space="preserve"> Outputs!B163</f>
        <v>C_PR24PD24_13WN_PR24</v>
      </c>
      <c r="C130" s="229" t="str">
        <f xml:space="preserve"> Outputs!E163</f>
        <v>PR19 Costs reconciliation RCV adjustment in 2022-23 FYA prices (WN)</v>
      </c>
      <c r="D130" s="229" t="str">
        <f xml:space="preserve"> Outputs!G163</f>
        <v>£m</v>
      </c>
      <c r="E130" s="229" t="s">
        <v>147</v>
      </c>
      <c r="F130" s="243">
        <f ca="1" xml:space="preserve"> Outputs!F163</f>
        <v>155.33906298825525</v>
      </c>
    </row>
    <row r="131" spans="2:6">
      <c r="B131" s="229" t="str">
        <f xml:space="preserve"> Outputs!B164</f>
        <v>C_PR24PD24_13WWN_PR24</v>
      </c>
      <c r="C131" s="229" t="str">
        <f xml:space="preserve"> Outputs!E164</f>
        <v>PR19 Costs reconciliation RCV adjustment in 2022-23 FYA prices (WWN)</v>
      </c>
      <c r="D131" s="229" t="str">
        <f xml:space="preserve"> Outputs!G164</f>
        <v>£m</v>
      </c>
      <c r="E131" s="229" t="s">
        <v>147</v>
      </c>
      <c r="F131" s="243">
        <f ca="1" xml:space="preserve"> Outputs!F164</f>
        <v>12.511788635390932</v>
      </c>
    </row>
    <row r="132" spans="2:6">
      <c r="B132" s="229" t="str">
        <f xml:space="preserve"> Outputs!B165</f>
        <v>C_PR24PD24_13BR_PR24</v>
      </c>
      <c r="C132" s="229" t="str">
        <f xml:space="preserve"> Outputs!E165</f>
        <v>PR19 Costs reconciliation RCV adjustment in 2022-23 FYA prices (BR)</v>
      </c>
      <c r="D132" s="229" t="str">
        <f xml:space="preserve"> Outputs!G165</f>
        <v>£m</v>
      </c>
      <c r="E132" s="229" t="s">
        <v>147</v>
      </c>
      <c r="F132" s="243">
        <f ca="1" xml:space="preserve"> Outputs!F165</f>
        <v>-5.1957059193523563</v>
      </c>
    </row>
    <row r="133" spans="2:6">
      <c r="B133" s="229" t="str">
        <f xml:space="preserve"> Outputs!B166</f>
        <v>C_PR24PD24_13ADDN1_PR24</v>
      </c>
      <c r="C133" s="229" t="str">
        <f xml:space="preserve"> Outputs!E166</f>
        <v>PR19 Costs reconciliation RCV adjustment in 2022-23 FYA prices (ADDN1)</v>
      </c>
      <c r="D133" s="229" t="str">
        <f xml:space="preserve"> Outputs!G166</f>
        <v>£m</v>
      </c>
      <c r="E133" s="229" t="s">
        <v>147</v>
      </c>
      <c r="F133" s="243">
        <f ca="1" xml:space="preserve"> Outputs!F166</f>
        <v>0</v>
      </c>
    </row>
    <row r="134" spans="2:6">
      <c r="B134" s="229" t="str">
        <f xml:space="preserve"> Outputs!B167</f>
        <v>C_PR24PD24_13ADDN2_PR24</v>
      </c>
      <c r="C134" s="229" t="str">
        <f xml:space="preserve"> Outputs!E167</f>
        <v>PR19 Costs reconciliation RCV adjustment in 2022-23 FYA prices (ADDN2)</v>
      </c>
      <c r="D134" s="229" t="str">
        <f xml:space="preserve"> Outputs!G167</f>
        <v>£m</v>
      </c>
      <c r="E134" s="229" t="s">
        <v>147</v>
      </c>
      <c r="F134" s="243">
        <f xml:space="preserve"> Outputs!F167</f>
        <v>0</v>
      </c>
    </row>
    <row r="135" spans="2:6">
      <c r="B135" s="229" t="str">
        <f xml:space="preserve"> Outputs!B168</f>
        <v>C_PR24PD24_13TOT_PR24</v>
      </c>
      <c r="C135" s="229" t="str">
        <f xml:space="preserve"> Outputs!E168</f>
        <v>PR19 Costs reconciliation RCV adjustment in 2022-23 FYA prices (Total)</v>
      </c>
      <c r="D135" s="229" t="str">
        <f xml:space="preserve"> Outputs!G168</f>
        <v>£m</v>
      </c>
      <c r="E135" s="229" t="s">
        <v>147</v>
      </c>
      <c r="F135" s="243">
        <f ca="1" xml:space="preserve"> Outputs!F168</f>
        <v>185.87928968927471</v>
      </c>
    </row>
    <row r="136" spans="2:6">
      <c r="B136" s="229" t="str">
        <f xml:space="preserve"> Outputs!B170</f>
        <v>C_PR24PD24_14WR_PR24</v>
      </c>
      <c r="C136" s="229" t="str">
        <f xml:space="preserve"> Outputs!E170</f>
        <v>PR19 Land sales RCV adjustment in 2022-23 FYA prices (WR)</v>
      </c>
      <c r="D136" s="229" t="str">
        <f xml:space="preserve"> Outputs!G170</f>
        <v>£m</v>
      </c>
      <c r="E136" s="229" t="s">
        <v>147</v>
      </c>
      <c r="F136" s="243">
        <f ca="1" xml:space="preserve"> Outputs!F170</f>
        <v>-0.97172078888182922</v>
      </c>
    </row>
    <row r="137" spans="2:6">
      <c r="B137" s="229" t="str">
        <f xml:space="preserve"> Outputs!B171</f>
        <v>C_PR24PD24_14WN_PR24</v>
      </c>
      <c r="C137" s="229" t="str">
        <f xml:space="preserve"> Outputs!E171</f>
        <v>PR19 Land sales RCV adjustment in 2022-23 FYA prices (WN)</v>
      </c>
      <c r="D137" s="229" t="str">
        <f xml:space="preserve"> Outputs!G171</f>
        <v>£m</v>
      </c>
      <c r="E137" s="229" t="s">
        <v>147</v>
      </c>
      <c r="F137" s="243">
        <f ca="1" xml:space="preserve"> Outputs!F171</f>
        <v>-4.9543837194075993</v>
      </c>
    </row>
    <row r="138" spans="2:6">
      <c r="B138" s="229" t="str">
        <f xml:space="preserve"> Outputs!B172</f>
        <v>C_PR24PD24_14WWN_PR24</v>
      </c>
      <c r="C138" s="229" t="str">
        <f xml:space="preserve"> Outputs!E172</f>
        <v>PR19 Land sales RCV adjustment in 2022-23 FYA prices (WWN)</v>
      </c>
      <c r="D138" s="229" t="str">
        <f xml:space="preserve"> Outputs!G172</f>
        <v>£m</v>
      </c>
      <c r="E138" s="229" t="s">
        <v>147</v>
      </c>
      <c r="F138" s="243">
        <f ca="1" xml:space="preserve"> Outputs!F172</f>
        <v>-5.8244210815020869</v>
      </c>
    </row>
    <row r="139" spans="2:6">
      <c r="B139" s="229" t="str">
        <f xml:space="preserve"> Outputs!B173</f>
        <v>C_PR24PD24_14BR_PR24</v>
      </c>
      <c r="C139" s="229" t="str">
        <f xml:space="preserve"> Outputs!E173</f>
        <v>PR19 Land sales RCV adjustment in 2022-23 FYA prices (BR)</v>
      </c>
      <c r="D139" s="229" t="str">
        <f xml:space="preserve"> Outputs!G173</f>
        <v>£m</v>
      </c>
      <c r="E139" s="229" t="s">
        <v>147</v>
      </c>
      <c r="F139" s="243">
        <f xml:space="preserve"> Outputs!F173</f>
        <v>0</v>
      </c>
    </row>
    <row r="140" spans="2:6">
      <c r="B140" s="229" t="str">
        <f xml:space="preserve"> Outputs!B174</f>
        <v>C_PR24PD24_14ADDN1_PR24</v>
      </c>
      <c r="C140" s="229" t="str">
        <f xml:space="preserve"> Outputs!E174</f>
        <v>PR19 Land sales RCV adjustment in 2022-23 FYA prices (ADDN1)</v>
      </c>
      <c r="D140" s="229" t="str">
        <f xml:space="preserve"> Outputs!G174</f>
        <v>£m</v>
      </c>
      <c r="E140" s="229" t="s">
        <v>147</v>
      </c>
      <c r="F140" s="243">
        <f ca="1" xml:space="preserve"> Outputs!F174</f>
        <v>0</v>
      </c>
    </row>
    <row r="141" spans="2:6">
      <c r="B141" s="229" t="str">
        <f xml:space="preserve"> Outputs!B175</f>
        <v>C_PR24PD24_14ADDN2_PR24</v>
      </c>
      <c r="C141" s="229" t="str">
        <f xml:space="preserve"> Outputs!E175</f>
        <v>PR19 Land sales RCV adjustment in 2022-23 FYA prices (ADDN2)</v>
      </c>
      <c r="D141" s="229" t="str">
        <f xml:space="preserve"> Outputs!G175</f>
        <v>£m</v>
      </c>
      <c r="E141" s="229" t="s">
        <v>147</v>
      </c>
      <c r="F141" s="243">
        <f xml:space="preserve"> Outputs!F175</f>
        <v>0</v>
      </c>
    </row>
    <row r="142" spans="2:6">
      <c r="B142" s="229" t="str">
        <f xml:space="preserve"> Outputs!B176</f>
        <v>C_PR24PD24_14TOT_PR24</v>
      </c>
      <c r="C142" s="229" t="str">
        <f xml:space="preserve"> Outputs!E176</f>
        <v>PR19 Land sales RCV adjustment in 2022-23 FYA prices (Total)</v>
      </c>
      <c r="D142" s="229" t="str">
        <f xml:space="preserve"> Outputs!G176</f>
        <v>£m</v>
      </c>
      <c r="E142" s="229" t="s">
        <v>147</v>
      </c>
      <c r="F142" s="243">
        <f ca="1" xml:space="preserve"> Outputs!F176</f>
        <v>-11.750525589791515</v>
      </c>
    </row>
    <row r="143" spans="2:6">
      <c r="B143" s="229" t="str">
        <f xml:space="preserve"> Outputs!B178</f>
        <v>C_PR24PD24_15WR_PR24</v>
      </c>
      <c r="C143" s="229" t="str">
        <f xml:space="preserve"> Outputs!E178</f>
        <v>PR19 RPI-CPIH wedge RCV adjustment in 2022-23 FYA prices (WR)</v>
      </c>
      <c r="D143" s="229" t="str">
        <f xml:space="preserve"> Outputs!G178</f>
        <v>£m</v>
      </c>
      <c r="E143" s="229" t="s">
        <v>147</v>
      </c>
      <c r="F143" s="243">
        <f ca="1" xml:space="preserve"> Outputs!F178</f>
        <v>7.3334362385971223</v>
      </c>
    </row>
    <row r="144" spans="2:6">
      <c r="B144" s="229" t="str">
        <f xml:space="preserve"> Outputs!B179</f>
        <v>C_PR24PD24_15WN_PR24</v>
      </c>
      <c r="C144" s="229" t="str">
        <f xml:space="preserve"> Outputs!E179</f>
        <v>PR19 RPI-CPIH wedge RCV adjustment in 2022-23 FYA prices (WN)</v>
      </c>
      <c r="D144" s="229" t="str">
        <f xml:space="preserve"> Outputs!G179</f>
        <v>£m</v>
      </c>
      <c r="E144" s="229" t="s">
        <v>147</v>
      </c>
      <c r="F144" s="243">
        <f ca="1" xml:space="preserve"> Outputs!F179</f>
        <v>80.290439299351675</v>
      </c>
    </row>
    <row r="145" spans="2:6">
      <c r="B145" s="229" t="str">
        <f xml:space="preserve"> Outputs!B180</f>
        <v>C_PR24PD24_15WWN_PR24</v>
      </c>
      <c r="C145" s="229" t="str">
        <f xml:space="preserve"> Outputs!E180</f>
        <v>PR19 RPI-CPIH wedge RCV adjustment in 2022-23 FYA prices (WWN)</v>
      </c>
      <c r="D145" s="229" t="str">
        <f xml:space="preserve"> Outputs!G180</f>
        <v>£m</v>
      </c>
      <c r="E145" s="229" t="s">
        <v>147</v>
      </c>
      <c r="F145" s="243">
        <f ca="1" xml:space="preserve"> Outputs!F180</f>
        <v>73.924351012203289</v>
      </c>
    </row>
    <row r="146" spans="2:6">
      <c r="B146" s="229" t="str">
        <f xml:space="preserve"> Outputs!B181</f>
        <v>C_PR24PD24_15BR_PR24</v>
      </c>
      <c r="C146" s="229" t="str">
        <f xml:space="preserve"> Outputs!E181</f>
        <v>PR19 RPI-CPIH wedge RCV adjustment in 2022-23 FYA prices (BR)</v>
      </c>
      <c r="D146" s="229" t="str">
        <f xml:space="preserve"> Outputs!G181</f>
        <v>£m</v>
      </c>
      <c r="E146" s="229" t="s">
        <v>147</v>
      </c>
      <c r="F146" s="243">
        <f ca="1" xml:space="preserve"> Outputs!F181</f>
        <v>8.7039906251858365</v>
      </c>
    </row>
    <row r="147" spans="2:6">
      <c r="B147" s="229" t="str">
        <f xml:space="preserve"> Outputs!B182</f>
        <v>C_PR24PD24_15ADDN1_PR24</v>
      </c>
      <c r="C147" s="229" t="str">
        <f xml:space="preserve"> Outputs!E182</f>
        <v>PR19 RPI-CPIH wedge RCV adjustment in 2022-23 FYA prices (ADDN1)</v>
      </c>
      <c r="D147" s="229" t="str">
        <f xml:space="preserve"> Outputs!G182</f>
        <v>£m</v>
      </c>
      <c r="E147" s="229" t="s">
        <v>147</v>
      </c>
      <c r="F147" s="243">
        <f ca="1" xml:space="preserve"> Outputs!F182</f>
        <v>0</v>
      </c>
    </row>
    <row r="148" spans="2:6">
      <c r="B148" s="229" t="str">
        <f xml:space="preserve"> Outputs!B183</f>
        <v>C_PR24PD24_15ADDN2_PR24</v>
      </c>
      <c r="C148" s="229" t="str">
        <f xml:space="preserve"> Outputs!E183</f>
        <v>PR19 RPI-CPIH wedge RCV adjustment in 2022-23 FYA prices (ADDN2)</v>
      </c>
      <c r="D148" s="229" t="str">
        <f xml:space="preserve"> Outputs!G183</f>
        <v>£m</v>
      </c>
      <c r="E148" s="229" t="s">
        <v>147</v>
      </c>
      <c r="F148" s="243">
        <f xml:space="preserve"> Outputs!F183</f>
        <v>0</v>
      </c>
    </row>
    <row r="149" spans="2:6">
      <c r="B149" s="229" t="str">
        <f xml:space="preserve"> Outputs!B184</f>
        <v>C_PR24PD24_15TOT_PR24</v>
      </c>
      <c r="C149" s="229" t="str">
        <f xml:space="preserve"> Outputs!E184</f>
        <v>PR19 RPI-CPIH wedge RCV adjustment in 2022-23 FYA prices (Total)</v>
      </c>
      <c r="D149" s="229" t="str">
        <f xml:space="preserve"> Outputs!G184</f>
        <v>£m</v>
      </c>
      <c r="E149" s="229" t="s">
        <v>147</v>
      </c>
      <c r="F149" s="243">
        <f ca="1" xml:space="preserve"> Outputs!F184</f>
        <v>170.25221717533793</v>
      </c>
    </row>
    <row r="150" spans="2:6">
      <c r="B150" s="229" t="str">
        <f xml:space="preserve"> Outputs!B186</f>
        <v>C_PR24PD24_16WR_PR24</v>
      </c>
      <c r="C150" s="229" t="str">
        <f xml:space="preserve"> Outputs!E186</f>
        <v>PR19 Strategic regional water resources RCV adjustment in 2022-23 FYA prices (WR)</v>
      </c>
      <c r="D150" s="229" t="str">
        <f xml:space="preserve"> Outputs!G186</f>
        <v>£m</v>
      </c>
      <c r="E150" s="229" t="s">
        <v>147</v>
      </c>
      <c r="F150" s="243">
        <f ca="1" xml:space="preserve"> Outputs!F186</f>
        <v>-7.8511685139868135</v>
      </c>
    </row>
    <row r="151" spans="2:6">
      <c r="B151" s="229" t="str">
        <f xml:space="preserve"> Outputs!B187</f>
        <v>C_PR24PD24_16WN_PR24</v>
      </c>
      <c r="C151" s="229" t="str">
        <f xml:space="preserve"> Outputs!E187</f>
        <v>PR19 Strategic regional water resources RCV adjustment in 2022-23 FYA prices (WN)</v>
      </c>
      <c r="D151" s="229" t="str">
        <f xml:space="preserve"> Outputs!G187</f>
        <v>£m</v>
      </c>
      <c r="E151" s="229" t="s">
        <v>147</v>
      </c>
      <c r="F151" s="243">
        <f ca="1" xml:space="preserve"> Outputs!F187</f>
        <v>0</v>
      </c>
    </row>
    <row r="152" spans="2:6">
      <c r="B152" s="229" t="str">
        <f xml:space="preserve"> Outputs!B188</f>
        <v>C_PR24PD24_16WWN_PR24</v>
      </c>
      <c r="C152" s="229" t="str">
        <f xml:space="preserve"> Outputs!E188</f>
        <v>PR19 Strategic regional water resources RCV adjustment in 2022-23 FYA prices (WWN)</v>
      </c>
      <c r="D152" s="229" t="str">
        <f xml:space="preserve"> Outputs!G188</f>
        <v>£m</v>
      </c>
      <c r="E152" s="229" t="s">
        <v>147</v>
      </c>
      <c r="F152" s="243">
        <f xml:space="preserve"> Outputs!F188</f>
        <v>0</v>
      </c>
    </row>
    <row r="153" spans="2:6">
      <c r="B153" s="229" t="str">
        <f xml:space="preserve"> Outputs!B189</f>
        <v>C_PR24PD24_16BR_PR24</v>
      </c>
      <c r="C153" s="229" t="str">
        <f xml:space="preserve"> Outputs!E189</f>
        <v>PR19 Strategic regional water resources RCV adjustment in 2022-23 FYA prices (BR)</v>
      </c>
      <c r="D153" s="229" t="str">
        <f xml:space="preserve"> Outputs!G189</f>
        <v>£m</v>
      </c>
      <c r="E153" s="229" t="s">
        <v>147</v>
      </c>
      <c r="F153" s="243">
        <f xml:space="preserve"> Outputs!F189</f>
        <v>0</v>
      </c>
    </row>
    <row r="154" spans="2:6">
      <c r="B154" s="229" t="str">
        <f xml:space="preserve"> Outputs!B190</f>
        <v>C_PR24PD24_16ADDN1_PR24</v>
      </c>
      <c r="C154" s="229" t="str">
        <f xml:space="preserve"> Outputs!E190</f>
        <v>PR19 Strategic regional water resources RCV adjustment in 2022-23 FYA prices (ADDN1)</v>
      </c>
      <c r="D154" s="229" t="str">
        <f xml:space="preserve"> Outputs!G190</f>
        <v>£m</v>
      </c>
      <c r="E154" s="229" t="s">
        <v>147</v>
      </c>
      <c r="F154" s="243">
        <f xml:space="preserve"> Outputs!F190</f>
        <v>0</v>
      </c>
    </row>
    <row r="155" spans="2:6">
      <c r="B155" s="229" t="str">
        <f xml:space="preserve"> Outputs!B191</f>
        <v>C_PR24PD24_16ADDN2_PR24</v>
      </c>
      <c r="C155" s="229" t="str">
        <f xml:space="preserve"> Outputs!E191</f>
        <v>PR19 Strategic regional water resources RCV adjustment in 2022-23 FYA prices (ADDN2)</v>
      </c>
      <c r="D155" s="229" t="str">
        <f xml:space="preserve"> Outputs!G191</f>
        <v>£m</v>
      </c>
      <c r="E155" s="229" t="s">
        <v>147</v>
      </c>
      <c r="F155" s="243">
        <f xml:space="preserve"> Outputs!F191</f>
        <v>0</v>
      </c>
    </row>
    <row r="156" spans="2:6">
      <c r="B156" s="229" t="str">
        <f xml:space="preserve"> Outputs!B192</f>
        <v>C_PR24PD24_16TOT_PR24</v>
      </c>
      <c r="C156" s="229" t="str">
        <f xml:space="preserve"> Outputs!E192</f>
        <v>PR19 Strategic regional water resources RCV adjustment in 2022-23 FYA prices (Total)</v>
      </c>
      <c r="D156" s="229" t="str">
        <f xml:space="preserve"> Outputs!G192</f>
        <v>£m</v>
      </c>
      <c r="E156" s="229" t="s">
        <v>147</v>
      </c>
      <c r="F156" s="243">
        <f ca="1" xml:space="preserve"> Outputs!F192</f>
        <v>-7.8511685139868135</v>
      </c>
    </row>
    <row r="157" spans="2:6">
      <c r="B157" s="229" t="str">
        <f xml:space="preserve"> Outputs!B194</f>
        <v>C_PR24PD24_17WR_PR24</v>
      </c>
      <c r="C157" s="229" t="str">
        <f xml:space="preserve"> Outputs!E194</f>
        <v>PR19 Green recovery RCV adjustment in 2022-23 FYA prices (WR)</v>
      </c>
      <c r="D157" s="229" t="str">
        <f xml:space="preserve"> Outputs!G194</f>
        <v>£m</v>
      </c>
      <c r="E157" s="229" t="s">
        <v>147</v>
      </c>
      <c r="F157" s="243">
        <f ca="1" xml:space="preserve"> Outputs!F194</f>
        <v>-0.41353111818755317</v>
      </c>
    </row>
    <row r="158" spans="2:6">
      <c r="B158" s="229" t="str">
        <f xml:space="preserve"> Outputs!B195</f>
        <v>C_PR24PD24_17WN_PR24</v>
      </c>
      <c r="C158" s="229" t="str">
        <f xml:space="preserve"> Outputs!E195</f>
        <v>PR19 Green recovery RCV adjustment in 2022-23 FYA prices (WN)</v>
      </c>
      <c r="D158" s="229" t="str">
        <f xml:space="preserve"> Outputs!G195</f>
        <v>£m</v>
      </c>
      <c r="E158" s="229" t="s">
        <v>147</v>
      </c>
      <c r="F158" s="243">
        <f ca="1" xml:space="preserve"> Outputs!F195</f>
        <v>214.28125545959006</v>
      </c>
    </row>
    <row r="159" spans="2:6">
      <c r="B159" s="229" t="str">
        <f xml:space="preserve"> Outputs!B196</f>
        <v>C_PR24PD24_17WWN_PR24</v>
      </c>
      <c r="C159" s="229" t="str">
        <f xml:space="preserve"> Outputs!E196</f>
        <v>PR19 Green recovery RCV adjustment in 2022-23 FYA prices (WWN)</v>
      </c>
      <c r="D159" s="229" t="str">
        <f xml:space="preserve"> Outputs!G196</f>
        <v>£m</v>
      </c>
      <c r="E159" s="229" t="s">
        <v>147</v>
      </c>
      <c r="F159" s="243">
        <f ca="1" xml:space="preserve"> Outputs!F196</f>
        <v>281.29247032580599</v>
      </c>
    </row>
    <row r="160" spans="2:6">
      <c r="B160" s="229" t="str">
        <f xml:space="preserve"> Outputs!B197</f>
        <v>C_PR24PD24_17BR_PR24</v>
      </c>
      <c r="C160" s="229" t="str">
        <f xml:space="preserve"> Outputs!E197</f>
        <v>PR19 Green recovery RCV adjustment in 2022-23 FYA prices (BR)</v>
      </c>
      <c r="D160" s="229" t="str">
        <f xml:space="preserve"> Outputs!G197</f>
        <v>£m</v>
      </c>
      <c r="E160" s="229" t="s">
        <v>147</v>
      </c>
      <c r="F160" s="243">
        <f ca="1" xml:space="preserve"> Outputs!F197</f>
        <v>0</v>
      </c>
    </row>
    <row r="161" spans="2:6">
      <c r="B161" s="229" t="str">
        <f xml:space="preserve"> Outputs!B198</f>
        <v>C_PR24PD24_17ADDN1_PR24</v>
      </c>
      <c r="C161" s="229" t="str">
        <f xml:space="preserve"> Outputs!E198</f>
        <v>PR19 Green recovery RCV adjustment in 2022-23 FYA prices (ADDN1)</v>
      </c>
      <c r="D161" s="229" t="str">
        <f xml:space="preserve"> Outputs!G198</f>
        <v>£m</v>
      </c>
      <c r="E161" s="229" t="s">
        <v>147</v>
      </c>
      <c r="F161" s="243">
        <f xml:space="preserve"> Outputs!F198</f>
        <v>0</v>
      </c>
    </row>
    <row r="162" spans="2:6">
      <c r="B162" s="229" t="str">
        <f xml:space="preserve"> Outputs!B199</f>
        <v>C_PR24PD24_17ADDN2_PR24</v>
      </c>
      <c r="C162" s="229" t="str">
        <f xml:space="preserve"> Outputs!E199</f>
        <v>PR19 Green recovery RCV adjustment in 2022-23 FYA prices (ADDN2)</v>
      </c>
      <c r="D162" s="229" t="str">
        <f xml:space="preserve"> Outputs!G199</f>
        <v>£m</v>
      </c>
      <c r="E162" s="229" t="s">
        <v>147</v>
      </c>
      <c r="F162" s="243">
        <f xml:space="preserve"> Outputs!F199</f>
        <v>0</v>
      </c>
    </row>
    <row r="163" spans="2:6">
      <c r="B163" s="229" t="str">
        <f xml:space="preserve"> Outputs!B200</f>
        <v>C_PR24PD24_17TOT_PR24</v>
      </c>
      <c r="C163" s="229" t="str">
        <f xml:space="preserve"> Outputs!E200</f>
        <v>PR19 Green recovery RCV adjustment in 2022-23 FYA prices (Total)</v>
      </c>
      <c r="D163" s="229" t="str">
        <f xml:space="preserve"> Outputs!G200</f>
        <v>£m</v>
      </c>
      <c r="E163" s="229" t="s">
        <v>147</v>
      </c>
      <c r="F163" s="243">
        <f ca="1" xml:space="preserve"> Outputs!F200</f>
        <v>495.16019466720849</v>
      </c>
    </row>
    <row r="164" spans="2:6">
      <c r="B164" s="229" t="str">
        <f xml:space="preserve"> Outputs!B202</f>
        <v>C_PR24PD24_18WR_PR24</v>
      </c>
      <c r="C164" s="229" t="str">
        <f xml:space="preserve"> Outputs!E202</f>
        <v>PR19 Havant Thicket activities RCV adjustment in 2022-23 FYA prices (WR)</v>
      </c>
      <c r="D164" s="229" t="str">
        <f xml:space="preserve"> Outputs!G202</f>
        <v>£m</v>
      </c>
      <c r="E164" s="229" t="s">
        <v>147</v>
      </c>
      <c r="F164" s="243">
        <f xml:space="preserve"> Outputs!F202</f>
        <v>0</v>
      </c>
    </row>
    <row r="165" spans="2:6">
      <c r="B165" s="229" t="str">
        <f xml:space="preserve"> Outputs!B203</f>
        <v>C_PR24PD24_18WN_PR24</v>
      </c>
      <c r="C165" s="229" t="str">
        <f xml:space="preserve"> Outputs!E203</f>
        <v>PR19 Havant Thicket activities RCV adjustment in 2022-23 FYA prices (WN)</v>
      </c>
      <c r="D165" s="229" t="str">
        <f xml:space="preserve"> Outputs!G203</f>
        <v>£m</v>
      </c>
      <c r="E165" s="229" t="s">
        <v>147</v>
      </c>
      <c r="F165" s="243">
        <f xml:space="preserve"> Outputs!F203</f>
        <v>0</v>
      </c>
    </row>
    <row r="166" spans="2:6">
      <c r="B166" s="229" t="str">
        <f xml:space="preserve"> Outputs!B204</f>
        <v>C_PR24PD24_18WWN_PR24</v>
      </c>
      <c r="C166" s="229" t="str">
        <f xml:space="preserve"> Outputs!E204</f>
        <v>PR19 Havant Thicket activities RCV adjustment in 2022-23 FYA prices (WWN)</v>
      </c>
      <c r="D166" s="229" t="str">
        <f xml:space="preserve"> Outputs!G204</f>
        <v>£m</v>
      </c>
      <c r="E166" s="229" t="s">
        <v>147</v>
      </c>
      <c r="F166" s="243">
        <f xml:space="preserve"> Outputs!F204</f>
        <v>0</v>
      </c>
    </row>
    <row r="167" spans="2:6">
      <c r="B167" s="229" t="str">
        <f xml:space="preserve"> Outputs!B205</f>
        <v>C_PR24PD24_18BR_PR24</v>
      </c>
      <c r="C167" s="229" t="str">
        <f xml:space="preserve"> Outputs!E205</f>
        <v>PR19 Havant Thicket activities RCV adjustment in 2022-23 FYA prices (BR)</v>
      </c>
      <c r="D167" s="229" t="str">
        <f xml:space="preserve"> Outputs!G205</f>
        <v>£m</v>
      </c>
      <c r="E167" s="229" t="s">
        <v>147</v>
      </c>
      <c r="F167" s="243">
        <f xml:space="preserve"> Outputs!F205</f>
        <v>0</v>
      </c>
    </row>
    <row r="168" spans="2:6">
      <c r="B168" s="229" t="str">
        <f xml:space="preserve"> Outputs!B206</f>
        <v>C_PR24PD24_18ADDN1_PR24</v>
      </c>
      <c r="C168" s="229" t="str">
        <f xml:space="preserve"> Outputs!E206</f>
        <v>PR19 Havant Thicket activities RCV adjustment in 2022-23 FYA prices (ADDN1)</v>
      </c>
      <c r="D168" s="229" t="str">
        <f xml:space="preserve"> Outputs!G206</f>
        <v>£m</v>
      </c>
      <c r="E168" s="229" t="s">
        <v>147</v>
      </c>
      <c r="F168" s="243">
        <f ca="1" xml:space="preserve"> Outputs!F206</f>
        <v>0</v>
      </c>
    </row>
    <row r="169" spans="2:6">
      <c r="B169" s="229" t="str">
        <f xml:space="preserve"> Outputs!B207</f>
        <v>C_PR24PD24_18ADDN2_PR24</v>
      </c>
      <c r="C169" s="229" t="str">
        <f xml:space="preserve"> Outputs!E207</f>
        <v>PR19 Havant Thicket activities RCV adjustment in 2022-23 FYA prices (ADDN2)</v>
      </c>
      <c r="D169" s="229" t="str">
        <f xml:space="preserve"> Outputs!G207</f>
        <v>£m</v>
      </c>
      <c r="E169" s="229" t="s">
        <v>147</v>
      </c>
      <c r="F169" s="243">
        <f xml:space="preserve"> Outputs!F207</f>
        <v>0</v>
      </c>
    </row>
    <row r="170" spans="2:6">
      <c r="B170" s="229" t="str">
        <f xml:space="preserve"> Outputs!B208</f>
        <v>C_PR24PD24_18TOT_PR24</v>
      </c>
      <c r="C170" s="229" t="str">
        <f xml:space="preserve"> Outputs!E208</f>
        <v>PR19 Havant Thicket activities RCV adjustment in 2022-23 FYA prices (Total)</v>
      </c>
      <c r="D170" s="229" t="str">
        <f xml:space="preserve"> Outputs!G208</f>
        <v>£m</v>
      </c>
      <c r="E170" s="229" t="s">
        <v>147</v>
      </c>
      <c r="F170" s="243">
        <f ca="1" xml:space="preserve"> Outputs!F208</f>
        <v>0</v>
      </c>
    </row>
    <row r="171" spans="2:6">
      <c r="B171" s="229" t="str">
        <f xml:space="preserve"> Outputs!B210</f>
        <v>C_PR24PD24_19WR_PR24</v>
      </c>
      <c r="C171" s="229" t="str">
        <f xml:space="preserve"> Outputs!E210</f>
        <v>Other RCV adjustment in 2022-23 FYA prices (WR)</v>
      </c>
      <c r="D171" s="229" t="str">
        <f xml:space="preserve"> Outputs!G210</f>
        <v>£m</v>
      </c>
      <c r="E171" s="229" t="s">
        <v>147</v>
      </c>
      <c r="F171" s="243">
        <f ca="1" xml:space="preserve"> Outputs!F210</f>
        <v>0</v>
      </c>
    </row>
    <row r="172" spans="2:6">
      <c r="B172" s="229" t="str">
        <f xml:space="preserve"> Outputs!B211</f>
        <v>C_PR24PD24_19WN_PR24</v>
      </c>
      <c r="C172" s="229" t="str">
        <f xml:space="preserve"> Outputs!E211</f>
        <v>Other RCV adjustment in 2022-23 FYA prices (WN)</v>
      </c>
      <c r="D172" s="229" t="str">
        <f xml:space="preserve"> Outputs!G211</f>
        <v>£m</v>
      </c>
      <c r="E172" s="229" t="s">
        <v>147</v>
      </c>
      <c r="F172" s="243">
        <f ca="1" xml:space="preserve"> Outputs!F211</f>
        <v>0</v>
      </c>
    </row>
    <row r="173" spans="2:6">
      <c r="B173" s="229" t="str">
        <f xml:space="preserve"> Outputs!B212</f>
        <v>C_PR24PD24_19WWN_PR24</v>
      </c>
      <c r="C173" s="229" t="str">
        <f xml:space="preserve"> Outputs!E212</f>
        <v>Other RCV adjustment in 2022-23 FYA prices (WWN)</v>
      </c>
      <c r="D173" s="229" t="str">
        <f xml:space="preserve"> Outputs!G212</f>
        <v>£m</v>
      </c>
      <c r="E173" s="229" t="s">
        <v>147</v>
      </c>
      <c r="F173" s="243">
        <f ca="1" xml:space="preserve"> Outputs!F212</f>
        <v>0</v>
      </c>
    </row>
    <row r="174" spans="2:6">
      <c r="B174" s="229" t="str">
        <f xml:space="preserve"> Outputs!B213</f>
        <v>C_PR24PD24_19BR_PR24</v>
      </c>
      <c r="C174" s="229" t="str">
        <f xml:space="preserve"> Outputs!E213</f>
        <v>Other RCV adjustment in 2022-23 FYA prices (BR)</v>
      </c>
      <c r="D174" s="229" t="str">
        <f xml:space="preserve"> Outputs!G213</f>
        <v>£m</v>
      </c>
      <c r="E174" s="229" t="s">
        <v>147</v>
      </c>
      <c r="F174" s="243">
        <f ca="1" xml:space="preserve"> Outputs!F213</f>
        <v>0</v>
      </c>
    </row>
    <row r="175" spans="2:6">
      <c r="B175" s="229" t="str">
        <f xml:space="preserve"> Outputs!B214</f>
        <v>C_PR24PD24_19ADDN1_PR24</v>
      </c>
      <c r="C175" s="229" t="str">
        <f xml:space="preserve"> Outputs!E214</f>
        <v>Other RCV adjustment in 2022-23 FYA prices (ADDN1)</v>
      </c>
      <c r="D175" s="229" t="str">
        <f xml:space="preserve"> Outputs!G214</f>
        <v>£m</v>
      </c>
      <c r="E175" s="229" t="s">
        <v>147</v>
      </c>
      <c r="F175" s="243">
        <f ca="1" xml:space="preserve"> Outputs!F214</f>
        <v>0</v>
      </c>
    </row>
    <row r="176" spans="2:6">
      <c r="B176" s="229" t="str">
        <f xml:space="preserve"> Outputs!B215</f>
        <v>C_PR24PD24_19ADDN2_PR24</v>
      </c>
      <c r="C176" s="229" t="str">
        <f xml:space="preserve"> Outputs!E215</f>
        <v>Other RCV adjustment in 2022-23 FYA prices (ADDN2)</v>
      </c>
      <c r="D176" s="229" t="str">
        <f xml:space="preserve"> Outputs!G215</f>
        <v>£m</v>
      </c>
      <c r="E176" s="229" t="s">
        <v>147</v>
      </c>
      <c r="F176" s="243">
        <f xml:space="preserve"> Outputs!F215</f>
        <v>0</v>
      </c>
    </row>
    <row r="177" spans="2:6">
      <c r="B177" s="229" t="str">
        <f xml:space="preserve"> Outputs!B216</f>
        <v>C_PR24PD24_19TOT_PR24</v>
      </c>
      <c r="C177" s="229" t="str">
        <f xml:space="preserve"> Outputs!E216</f>
        <v>Other RCV adjustment in 2022-23 FYA prices (Total)</v>
      </c>
      <c r="D177" s="229" t="str">
        <f xml:space="preserve"> Outputs!G216</f>
        <v>£m</v>
      </c>
      <c r="E177" s="229" t="s">
        <v>147</v>
      </c>
      <c r="F177" s="243">
        <f ca="1" xml:space="preserve"> Outputs!F216</f>
        <v>0</v>
      </c>
    </row>
    <row r="178" spans="2:6">
      <c r="B178" s="229" t="str">
        <f xml:space="preserve"> Outputs!B218</f>
        <v>C_PR24PD24_20WR_PR24</v>
      </c>
      <c r="C178" s="229" t="str">
        <f xml:space="preserve"> Outputs!E218</f>
        <v>PR24 Transitional expenditure programme RCV adjustment in 2022-23 FYA (CPIH deflated) prices (WR)</v>
      </c>
      <c r="D178" s="229" t="str">
        <f xml:space="preserve"> Outputs!G218</f>
        <v>£m</v>
      </c>
      <c r="E178" s="229" t="s">
        <v>147</v>
      </c>
      <c r="F178" s="243">
        <f ca="1" xml:space="preserve"> Outputs!F218</f>
        <v>3.8605813918712157</v>
      </c>
    </row>
    <row r="179" spans="2:6">
      <c r="B179" s="229" t="str">
        <f xml:space="preserve"> Outputs!B219</f>
        <v>C_PR24PD24_20WN_PR24</v>
      </c>
      <c r="C179" s="229" t="str">
        <f xml:space="preserve"> Outputs!E219</f>
        <v>PR24 Transitional expenditure programme RCV adjustment in 2022-23 FYA (CPIH deflated) prices (WN)</v>
      </c>
      <c r="D179" s="229" t="str">
        <f xml:space="preserve"> Outputs!G219</f>
        <v>£m</v>
      </c>
      <c r="E179" s="229" t="s">
        <v>147</v>
      </c>
      <c r="F179" s="243">
        <f ca="1" xml:space="preserve"> Outputs!F219</f>
        <v>93.367544221058239</v>
      </c>
    </row>
    <row r="180" spans="2:6">
      <c r="B180" s="229" t="str">
        <f xml:space="preserve"> Outputs!B220</f>
        <v>C_PR24PD24_20WWN_PR24</v>
      </c>
      <c r="C180" s="229" t="str">
        <f xml:space="preserve"> Outputs!E220</f>
        <v>PR24 Transitional expenditure programme RCV adjustment in 2022-23 FYA (CPIH deflated) prices (WWN)</v>
      </c>
      <c r="D180" s="229" t="str">
        <f xml:space="preserve"> Outputs!G220</f>
        <v>£m</v>
      </c>
      <c r="E180" s="229" t="s">
        <v>147</v>
      </c>
      <c r="F180" s="243">
        <f ca="1" xml:space="preserve"> Outputs!F220</f>
        <v>201.81234991304939</v>
      </c>
    </row>
    <row r="181" spans="2:6">
      <c r="B181" s="229" t="str">
        <f xml:space="preserve"> Outputs!B221</f>
        <v>C_PR24PD24_20BR_PR24</v>
      </c>
      <c r="C181" s="229" t="str">
        <f xml:space="preserve"> Outputs!E221</f>
        <v>PR24 Transitional expenditure programme RCV adjustment in 2022-23 FYA (CPIH deflated) prices (BR)</v>
      </c>
      <c r="D181" s="229" t="str">
        <f xml:space="preserve"> Outputs!G221</f>
        <v>£m</v>
      </c>
      <c r="E181" s="229" t="s">
        <v>147</v>
      </c>
      <c r="F181" s="243">
        <f ca="1" xml:space="preserve"> Outputs!F221</f>
        <v>0</v>
      </c>
    </row>
    <row r="182" spans="2:6">
      <c r="B182" s="229" t="str">
        <f xml:space="preserve"> Outputs!B222</f>
        <v>C_PR24PD24_20ADDN1_PR24</v>
      </c>
      <c r="C182" s="229" t="str">
        <f xml:space="preserve"> Outputs!E222</f>
        <v>PR24 Transitional expenditure programme RCV adjustment in 2022-23 FYA (CPIH deflated) prices (ADDN1)</v>
      </c>
      <c r="D182" s="229" t="str">
        <f xml:space="preserve"> Outputs!G222</f>
        <v>£m</v>
      </c>
      <c r="E182" s="229" t="s">
        <v>147</v>
      </c>
      <c r="F182" s="243">
        <f ca="1" xml:space="preserve"> Outputs!F222</f>
        <v>0</v>
      </c>
    </row>
    <row r="183" spans="2:6">
      <c r="B183" s="229" t="str">
        <f xml:space="preserve"> Outputs!B223</f>
        <v>C_PR24PD24_20ADDN2_PR24</v>
      </c>
      <c r="C183" s="229" t="str">
        <f xml:space="preserve"> Outputs!E223</f>
        <v>PR24 Transitional expenditure programme RCV adjustment in 2022-23 FYA (CPIH deflated) prices (ADDN2)</v>
      </c>
      <c r="D183" s="229" t="str">
        <f xml:space="preserve"> Outputs!G223</f>
        <v>£m</v>
      </c>
      <c r="E183" s="229" t="s">
        <v>147</v>
      </c>
      <c r="F183" s="243">
        <f ca="1" xml:space="preserve"> Outputs!F223</f>
        <v>0</v>
      </c>
    </row>
    <row r="184" spans="2:6">
      <c r="B184" s="229" t="str">
        <f xml:space="preserve"> Outputs!B224</f>
        <v>C_PR24PD24_20TOT_PR24</v>
      </c>
      <c r="C184" s="229" t="str">
        <f xml:space="preserve"> Outputs!E224</f>
        <v>PR24 Transitional expenditure programme RCV adjustment in 2022-23 FYA (CPIH deflated) prices (Total)</v>
      </c>
      <c r="D184" s="229" t="str">
        <f xml:space="preserve"> Outputs!G224</f>
        <v>£m</v>
      </c>
      <c r="E184" s="229" t="s">
        <v>147</v>
      </c>
      <c r="F184" s="243">
        <f ca="1" xml:space="preserve"> Outputs!F224</f>
        <v>299.04047552597888</v>
      </c>
    </row>
    <row r="185" spans="2:6">
      <c r="B185" s="229" t="str">
        <f xml:space="preserve"> Outputs!B226</f>
        <v>C_PR24PD24_21WR_PR24</v>
      </c>
      <c r="C185" s="229" t="str">
        <f xml:space="preserve"> Outputs!E226</f>
        <v>PR24 Defra accelerated programme RCV adjustment in 2022-23 FYA (CPIH deflated) prices (WR)</v>
      </c>
      <c r="D185" s="229" t="str">
        <f xml:space="preserve"> Outputs!G226</f>
        <v>£m</v>
      </c>
      <c r="E185" s="229" t="s">
        <v>147</v>
      </c>
      <c r="F185" s="243">
        <f ca="1" xml:space="preserve"> Outputs!F226</f>
        <v>1.1841808030018195</v>
      </c>
    </row>
    <row r="186" spans="2:6">
      <c r="B186" s="229" t="str">
        <f xml:space="preserve"> Outputs!B227</f>
        <v>C_PR24PD24_21WN_PR24</v>
      </c>
      <c r="C186" s="229" t="str">
        <f xml:space="preserve"> Outputs!E227</f>
        <v>PR24 Defra accelerated programme RCV adjustment in 2022-23 FYA (CPIH deflated) prices (WN)</v>
      </c>
      <c r="D186" s="229" t="str">
        <f xml:space="preserve"> Outputs!G227</f>
        <v>£m</v>
      </c>
      <c r="E186" s="229" t="s">
        <v>147</v>
      </c>
      <c r="F186" s="243">
        <f ca="1" xml:space="preserve"> Outputs!F227</f>
        <v>56.120445926730646</v>
      </c>
    </row>
    <row r="187" spans="2:6">
      <c r="B187" s="229" t="str">
        <f xml:space="preserve"> Outputs!B228</f>
        <v>C_PR24PD24_21WWN_PR24</v>
      </c>
      <c r="C187" s="229" t="str">
        <f xml:space="preserve"> Outputs!E228</f>
        <v>PR24 Defra accelerated programme RCV adjustment in 2022-23 FYA (CPIH deflated) prices (WWN)</v>
      </c>
      <c r="D187" s="229" t="str">
        <f xml:space="preserve"> Outputs!G228</f>
        <v>£m</v>
      </c>
      <c r="E187" s="229" t="s">
        <v>147</v>
      </c>
      <c r="F187" s="243">
        <f ca="1" xml:space="preserve"> Outputs!F228</f>
        <v>10.455457840837074</v>
      </c>
    </row>
    <row r="188" spans="2:6">
      <c r="B188" s="229" t="str">
        <f xml:space="preserve"> Outputs!B229</f>
        <v>C_PR24PD24_21BR_PR24</v>
      </c>
      <c r="C188" s="229" t="str">
        <f xml:space="preserve"> Outputs!E229</f>
        <v>PR24 Defra accelerated programme RCV adjustment in 2022-23 FYA (CPIH deflated) prices (BR)</v>
      </c>
      <c r="D188" s="229" t="str">
        <f xml:space="preserve"> Outputs!G229</f>
        <v>£m</v>
      </c>
      <c r="E188" s="229" t="s">
        <v>147</v>
      </c>
      <c r="F188" s="243">
        <f ca="1" xml:space="preserve"> Outputs!F229</f>
        <v>0</v>
      </c>
    </row>
    <row r="189" spans="2:6">
      <c r="B189" s="229" t="str">
        <f xml:space="preserve"> Outputs!B230</f>
        <v>C_PR24PD24_21ADDN1_PR24</v>
      </c>
      <c r="C189" s="229" t="str">
        <f xml:space="preserve"> Outputs!E230</f>
        <v>PR24 Defra accelerated programme RCV adjustment in 2022-23 FYA (CPIH deflated) prices (ADDN1)</v>
      </c>
      <c r="D189" s="229" t="str">
        <f xml:space="preserve"> Outputs!G230</f>
        <v>£m</v>
      </c>
      <c r="E189" s="229" t="s">
        <v>147</v>
      </c>
      <c r="F189" s="243">
        <f ca="1" xml:space="preserve"> Outputs!F230</f>
        <v>0</v>
      </c>
    </row>
    <row r="190" spans="2:6">
      <c r="B190" s="229" t="str">
        <f xml:space="preserve"> Outputs!B231</f>
        <v>C_PR24PD24_21ADDN2_PR24</v>
      </c>
      <c r="C190" s="229" t="str">
        <f xml:space="preserve"> Outputs!E231</f>
        <v>PR24 Defra accelerated programme RCV adjustment in 2022-23 FYA (CPIH deflated) prices (ADDN2)</v>
      </c>
      <c r="D190" s="229" t="str">
        <f xml:space="preserve"> Outputs!G231</f>
        <v>£m</v>
      </c>
      <c r="E190" s="229" t="s">
        <v>147</v>
      </c>
      <c r="F190" s="243">
        <f ca="1" xml:space="preserve"> Outputs!F231</f>
        <v>0</v>
      </c>
    </row>
    <row r="191" spans="2:6">
      <c r="B191" s="229" t="str">
        <f xml:space="preserve"> Outputs!B232</f>
        <v>C_PR24PD24_21TOT_PR24</v>
      </c>
      <c r="C191" s="229" t="str">
        <f xml:space="preserve"> Outputs!E232</f>
        <v>PR24 Defra accelerated programme RCV adjustment in 2022-23 FYA (CPIH deflated) prices (Total)</v>
      </c>
      <c r="D191" s="229" t="str">
        <f xml:space="preserve"> Outputs!G232</f>
        <v>£m</v>
      </c>
      <c r="E191" s="229" t="s">
        <v>147</v>
      </c>
      <c r="F191" s="243">
        <f ca="1" xml:space="preserve"> Outputs!F232</f>
        <v>67.760084570569546</v>
      </c>
    </row>
    <row r="192" spans="2:6">
      <c r="B192" s="229" t="str">
        <f xml:space="preserve"> Outputs!B236</f>
        <v>C_PR24PD24_105WR_PR24</v>
      </c>
      <c r="C192" s="229" t="str">
        <f xml:space="preserve"> Outputs!E236</f>
        <v>Company view - PR14 BYR ODI RCV adjustment in 2022-23 FYA prices (WR)</v>
      </c>
      <c r="D192" s="229" t="str">
        <f xml:space="preserve"> Outputs!G236</f>
        <v>£m</v>
      </c>
      <c r="E192" s="229" t="s">
        <v>147</v>
      </c>
      <c r="F192" s="243">
        <f ca="1" xml:space="preserve"> Outputs!F236</f>
        <v>0</v>
      </c>
    </row>
    <row r="193" spans="2:6">
      <c r="B193" s="229" t="str">
        <f xml:space="preserve"> Outputs!B237</f>
        <v>C_PR24PD24_105WN_PR24</v>
      </c>
      <c r="C193" s="229" t="str">
        <f xml:space="preserve"> Outputs!E237</f>
        <v>Company view - PR14 BYR ODI RCV adjustment in 2022-23 FYA prices (WN)</v>
      </c>
      <c r="D193" s="229" t="str">
        <f xml:space="preserve"> Outputs!G237</f>
        <v>£m</v>
      </c>
      <c r="E193" s="229" t="s">
        <v>147</v>
      </c>
      <c r="F193" s="243">
        <f ca="1" xml:space="preserve"> Outputs!F237</f>
        <v>0</v>
      </c>
    </row>
    <row r="194" spans="2:6">
      <c r="B194" s="229" t="str">
        <f xml:space="preserve"> Outputs!B238</f>
        <v>C_PR24PD24_105WWN_PR24</v>
      </c>
      <c r="C194" s="229" t="str">
        <f xml:space="preserve"> Outputs!E238</f>
        <v>Company view - PR14 BYR ODI RCV adjustment in 2022-23 FYA prices (WWN)</v>
      </c>
      <c r="D194" s="229" t="str">
        <f xml:space="preserve"> Outputs!G238</f>
        <v>£m</v>
      </c>
      <c r="E194" s="229" t="s">
        <v>147</v>
      </c>
      <c r="F194" s="243">
        <f ca="1" xml:space="preserve"> Outputs!F238</f>
        <v>0</v>
      </c>
    </row>
    <row r="195" spans="2:6">
      <c r="B195" s="229" t="str">
        <f xml:space="preserve"> Outputs!B239</f>
        <v>C_PR24PD24_105BR_PR24</v>
      </c>
      <c r="C195" s="229" t="str">
        <f xml:space="preserve"> Outputs!E239</f>
        <v>Company view - PR14 BYR ODI RCV adjustment in 2022-23 FYA prices (BR)</v>
      </c>
      <c r="D195" s="229" t="str">
        <f xml:space="preserve"> Outputs!G239</f>
        <v>£m</v>
      </c>
      <c r="E195" s="229" t="s">
        <v>147</v>
      </c>
      <c r="F195" s="243">
        <f xml:space="preserve"> Outputs!F239</f>
        <v>0</v>
      </c>
    </row>
    <row r="196" spans="2:6">
      <c r="B196" s="229" t="str">
        <f xml:space="preserve"> Outputs!B240</f>
        <v>C_PR24PD24_105ADDN1_PR24</v>
      </c>
      <c r="C196" s="229" t="str">
        <f xml:space="preserve"> Outputs!E240</f>
        <v>Company view - PR14 BYR ODI RCV adjustment in 2022-23 FYA prices (ADDN1)</v>
      </c>
      <c r="D196" s="229" t="str">
        <f xml:space="preserve"> Outputs!G240</f>
        <v>£m</v>
      </c>
      <c r="E196" s="229" t="s">
        <v>147</v>
      </c>
      <c r="F196" s="243">
        <f ca="1" xml:space="preserve"> Outputs!F240</f>
        <v>0</v>
      </c>
    </row>
    <row r="197" spans="2:6">
      <c r="B197" s="229" t="str">
        <f xml:space="preserve"> Outputs!B241</f>
        <v>C_PR24PD24_105ADDN2_PR24</v>
      </c>
      <c r="C197" s="229" t="str">
        <f xml:space="preserve"> Outputs!E241</f>
        <v>Company view - PR14 BYR ODI RCV adjustment in 2022-23 FYA prices (ADDN2)</v>
      </c>
      <c r="D197" s="229" t="str">
        <f xml:space="preserve"> Outputs!G241</f>
        <v>£m</v>
      </c>
      <c r="E197" s="229" t="s">
        <v>147</v>
      </c>
      <c r="F197" s="243">
        <f ca="1" xml:space="preserve"> Outputs!F241</f>
        <v>0</v>
      </c>
    </row>
    <row r="198" spans="2:6">
      <c r="B198" s="229" t="str">
        <f xml:space="preserve"> Outputs!B242</f>
        <v>C_PR24PD24_105TOT_PR24</v>
      </c>
      <c r="C198" s="229" t="str">
        <f xml:space="preserve"> Outputs!E242</f>
        <v>Company view - PR14 BYR ODI RCV adjustment in 2022-23 FYA prices (Total)</v>
      </c>
      <c r="D198" s="229" t="str">
        <f xml:space="preserve"> Outputs!G242</f>
        <v>£m</v>
      </c>
      <c r="E198" s="229" t="s">
        <v>147</v>
      </c>
      <c r="F198" s="243">
        <f ca="1" xml:space="preserve"> Outputs!F242</f>
        <v>0</v>
      </c>
    </row>
    <row r="199" spans="2:6">
      <c r="B199" s="229" t="str">
        <f xml:space="preserve"> Outputs!B244</f>
        <v>C_PR24PD24_106WR_PR24</v>
      </c>
      <c r="C199" s="229" t="str">
        <f xml:space="preserve"> Outputs!E244</f>
        <v>Company view - PR14 BYR Totex menu RCV adjustment in 2022-23 FYA prices (WR)</v>
      </c>
      <c r="D199" s="229" t="str">
        <f xml:space="preserve"> Outputs!G244</f>
        <v>£m</v>
      </c>
      <c r="E199" s="229" t="s">
        <v>147</v>
      </c>
      <c r="F199" s="243">
        <f ca="1" xml:space="preserve"> Outputs!F244</f>
        <v>0</v>
      </c>
    </row>
    <row r="200" spans="2:6">
      <c r="B200" s="229" t="str">
        <f xml:space="preserve"> Outputs!B245</f>
        <v>C_PR24PD24_106WN_PR24</v>
      </c>
      <c r="C200" s="229" t="str">
        <f xml:space="preserve"> Outputs!E245</f>
        <v>Company view - PR14 BYR Totex menu RCV adjustment in 2022-23 FYA prices (WN)</v>
      </c>
      <c r="D200" s="229" t="str">
        <f xml:space="preserve"> Outputs!G245</f>
        <v>£m</v>
      </c>
      <c r="E200" s="229" t="s">
        <v>147</v>
      </c>
      <c r="F200" s="243">
        <f ca="1" xml:space="preserve"> Outputs!F245</f>
        <v>25.847242928011326</v>
      </c>
    </row>
    <row r="201" spans="2:6">
      <c r="B201" s="229" t="str">
        <f xml:space="preserve"> Outputs!B246</f>
        <v>C_PR24PD24_106WWN_PR24</v>
      </c>
      <c r="C201" s="229" t="str">
        <f xml:space="preserve"> Outputs!E246</f>
        <v>Company view - PR14 BYR Totex menu RCV adjustment in 2022-23 FYA prices (WWN)</v>
      </c>
      <c r="D201" s="229" t="str">
        <f xml:space="preserve"> Outputs!G246</f>
        <v>£m</v>
      </c>
      <c r="E201" s="229" t="s">
        <v>147</v>
      </c>
      <c r="F201" s="243">
        <f ca="1" xml:space="preserve"> Outputs!F246</f>
        <v>-8.655029010160094</v>
      </c>
    </row>
    <row r="202" spans="2:6">
      <c r="B202" s="229" t="str">
        <f xml:space="preserve"> Outputs!B247</f>
        <v>C_PR24PD24_106BR_PR24</v>
      </c>
      <c r="C202" s="229" t="str">
        <f xml:space="preserve"> Outputs!E247</f>
        <v>Company view - PR14 BYR Totex menu RCV adjustment in 2022-23 FYA prices (BR)</v>
      </c>
      <c r="D202" s="229" t="str">
        <f xml:space="preserve"> Outputs!G247</f>
        <v>£m</v>
      </c>
      <c r="E202" s="229" t="s">
        <v>147</v>
      </c>
      <c r="F202" s="243">
        <f xml:space="preserve"> Outputs!F247</f>
        <v>0</v>
      </c>
    </row>
    <row r="203" spans="2:6">
      <c r="B203" s="229" t="str">
        <f xml:space="preserve"> Outputs!B248</f>
        <v>C_PR24PD24_106ADDN1_PR24</v>
      </c>
      <c r="C203" s="229" t="str">
        <f xml:space="preserve"> Outputs!E248</f>
        <v>Company view - PR14 BYR Totex menu RCV adjustment in 2022-23 FYA prices (ADDN1)</v>
      </c>
      <c r="D203" s="229" t="str">
        <f xml:space="preserve"> Outputs!G248</f>
        <v>£m</v>
      </c>
      <c r="E203" s="229" t="s">
        <v>147</v>
      </c>
      <c r="F203" s="243">
        <f ca="1" xml:space="preserve"> Outputs!F248</f>
        <v>0</v>
      </c>
    </row>
    <row r="204" spans="2:6">
      <c r="B204" s="229" t="str">
        <f xml:space="preserve"> Outputs!B249</f>
        <v>C_PR24PD24_106ADDN2_PR24</v>
      </c>
      <c r="C204" s="229" t="str">
        <f xml:space="preserve"> Outputs!E249</f>
        <v>Company view - PR14 BYR Totex menu RCV adjustment in 2022-23 FYA prices (ADDN2)</v>
      </c>
      <c r="D204" s="229" t="str">
        <f xml:space="preserve"> Outputs!G249</f>
        <v>£m</v>
      </c>
      <c r="E204" s="229" t="s">
        <v>147</v>
      </c>
      <c r="F204" s="243">
        <f ca="1" xml:space="preserve"> Outputs!F249</f>
        <v>0</v>
      </c>
    </row>
    <row r="205" spans="2:6">
      <c r="B205" s="229" t="str">
        <f xml:space="preserve"> Outputs!B250</f>
        <v>C_PR24PD24_106TOT_PR24</v>
      </c>
      <c r="C205" s="229" t="str">
        <f xml:space="preserve"> Outputs!E250</f>
        <v>Company view - PR14 BYR Totex menu RCV adjustment in 2022-23 FYA prices (Total)</v>
      </c>
      <c r="D205" s="229" t="str">
        <f xml:space="preserve"> Outputs!G250</f>
        <v>£m</v>
      </c>
      <c r="E205" s="229" t="s">
        <v>147</v>
      </c>
      <c r="F205" s="243">
        <f ca="1" xml:space="preserve"> Outputs!F250</f>
        <v>17.192213917851234</v>
      </c>
    </row>
    <row r="206" spans="2:6">
      <c r="B206" s="229" t="str">
        <f xml:space="preserve"> Outputs!B252</f>
        <v>C_PR24PD24_107WR_PR24</v>
      </c>
      <c r="C206" s="229" t="str">
        <f xml:space="preserve"> Outputs!E252</f>
        <v>Company view - PR14 BYR Land sales RCV adjustment in 2022-23 FYA prices (WR)</v>
      </c>
      <c r="D206" s="229" t="str">
        <f xml:space="preserve"> Outputs!G252</f>
        <v>£m</v>
      </c>
      <c r="E206" s="229" t="s">
        <v>147</v>
      </c>
      <c r="F206" s="243">
        <f ca="1" xml:space="preserve"> Outputs!F252</f>
        <v>0</v>
      </c>
    </row>
    <row r="207" spans="2:6">
      <c r="B207" s="229" t="str">
        <f xml:space="preserve"> Outputs!B253</f>
        <v>C_PR24PD24_107WN_PR24</v>
      </c>
      <c r="C207" s="229" t="str">
        <f xml:space="preserve"> Outputs!E253</f>
        <v>Company view - PR14 BYR Land sales RCV adjustment in 2022-23 FYA prices (WN)</v>
      </c>
      <c r="D207" s="229" t="str">
        <f xml:space="preserve"> Outputs!G253</f>
        <v>£m</v>
      </c>
      <c r="E207" s="229" t="s">
        <v>147</v>
      </c>
      <c r="F207" s="243">
        <f ca="1" xml:space="preserve"> Outputs!F253</f>
        <v>-0.77246054028309263</v>
      </c>
    </row>
    <row r="208" spans="2:6">
      <c r="B208" s="229" t="str">
        <f xml:space="preserve"> Outputs!B254</f>
        <v>C_PR24PD24_107WWN_PR24</v>
      </c>
      <c r="C208" s="229" t="str">
        <f xml:space="preserve"> Outputs!E254</f>
        <v>Company view - PR14 BYR Land sales RCV adjustment in 2022-23 FYA prices (WWN)</v>
      </c>
      <c r="D208" s="229" t="str">
        <f xml:space="preserve"> Outputs!G254</f>
        <v>£m</v>
      </c>
      <c r="E208" s="229" t="s">
        <v>147</v>
      </c>
      <c r="F208" s="243">
        <f ca="1" xml:space="preserve"> Outputs!F254</f>
        <v>0.2894551730690727</v>
      </c>
    </row>
    <row r="209" spans="2:6">
      <c r="B209" s="229" t="str">
        <f xml:space="preserve"> Outputs!B255</f>
        <v>C_PR24PD24_107BR_PR24</v>
      </c>
      <c r="C209" s="229" t="str">
        <f xml:space="preserve"> Outputs!E255</f>
        <v>Company view - PR14 BYR Land sales RCV adjustment in 2022-23 FYA prices (BR)</v>
      </c>
      <c r="D209" s="229" t="str">
        <f xml:space="preserve"> Outputs!G255</f>
        <v>£m</v>
      </c>
      <c r="E209" s="229" t="s">
        <v>147</v>
      </c>
      <c r="F209" s="243">
        <f xml:space="preserve"> Outputs!F255</f>
        <v>0</v>
      </c>
    </row>
    <row r="210" spans="2:6">
      <c r="B210" s="229" t="str">
        <f xml:space="preserve"> Outputs!B256</f>
        <v>C_PR24PD24_107ADDN1_PR24</v>
      </c>
      <c r="C210" s="229" t="str">
        <f xml:space="preserve"> Outputs!E256</f>
        <v>Company view - PR14 BYR Land sales RCV adjustment in 2022-23 FYA prices (ADDN1)</v>
      </c>
      <c r="D210" s="229" t="str">
        <f xml:space="preserve"> Outputs!G256</f>
        <v>£m</v>
      </c>
      <c r="E210" s="229" t="s">
        <v>147</v>
      </c>
      <c r="F210" s="243">
        <f ca="1" xml:space="preserve"> Outputs!F256</f>
        <v>0</v>
      </c>
    </row>
    <row r="211" spans="2:6">
      <c r="B211" s="229" t="str">
        <f xml:space="preserve"> Outputs!B257</f>
        <v>C_PR24PD24_107ADDN2_PR24</v>
      </c>
      <c r="C211" s="229" t="str">
        <f xml:space="preserve"> Outputs!E257</f>
        <v>Company view - PR14 BYR Land sales RCV adjustment in 2022-23 FYA prices (ADDN2)</v>
      </c>
      <c r="D211" s="229" t="str">
        <f xml:space="preserve"> Outputs!G257</f>
        <v>£m</v>
      </c>
      <c r="E211" s="229" t="s">
        <v>147</v>
      </c>
      <c r="F211" s="243">
        <f ca="1" xml:space="preserve"> Outputs!F257</f>
        <v>0</v>
      </c>
    </row>
    <row r="212" spans="2:6">
      <c r="B212" s="229" t="str">
        <f xml:space="preserve"> Outputs!B258</f>
        <v>C_PR24PD24_107TOT_PR24</v>
      </c>
      <c r="C212" s="229" t="str">
        <f xml:space="preserve"> Outputs!E258</f>
        <v>Company view - PR14 BYR Land sales RCV adjustment in 2022-23 FYA prices (Total)</v>
      </c>
      <c r="D212" s="229" t="str">
        <f xml:space="preserve"> Outputs!G258</f>
        <v>£m</v>
      </c>
      <c r="E212" s="229" t="s">
        <v>147</v>
      </c>
      <c r="F212" s="243">
        <f ca="1" xml:space="preserve"> Outputs!F258</f>
        <v>-0.48300536721401993</v>
      </c>
    </row>
    <row r="213" spans="2:6">
      <c r="B213" s="229" t="str">
        <f xml:space="preserve"> Outputs!B260</f>
        <v>C_PR24PD24_108WR_PR24</v>
      </c>
      <c r="C213" s="229" t="str">
        <f xml:space="preserve"> Outputs!E260</f>
        <v>Company view - PR14 BYR RPI-CPIH wedge RCV adjustment in 2022-23 FYA prices (WR)</v>
      </c>
      <c r="D213" s="229" t="str">
        <f xml:space="preserve"> Outputs!G260</f>
        <v>£m</v>
      </c>
      <c r="E213" s="229" t="s">
        <v>147</v>
      </c>
      <c r="F213" s="243">
        <f ca="1" xml:space="preserve"> Outputs!F260</f>
        <v>-1.1369853567167105</v>
      </c>
    </row>
    <row r="214" spans="2:6">
      <c r="B214" s="229" t="str">
        <f xml:space="preserve"> Outputs!B261</f>
        <v>C_PR24PD24_108WN_PR24</v>
      </c>
      <c r="C214" s="229" t="str">
        <f xml:space="preserve"> Outputs!E261</f>
        <v>Company view - PR14 BYR RPI-CPIH wedge RCV adjustment in 2022-23 FYA prices (WN)</v>
      </c>
      <c r="D214" s="229" t="str">
        <f xml:space="preserve"> Outputs!G261</f>
        <v>£m</v>
      </c>
      <c r="E214" s="229" t="s">
        <v>147</v>
      </c>
      <c r="F214" s="243">
        <f ca="1" xml:space="preserve"> Outputs!F261</f>
        <v>-12.391247957767208</v>
      </c>
    </row>
    <row r="215" spans="2:6">
      <c r="B215" s="229" t="str">
        <f xml:space="preserve"> Outputs!B262</f>
        <v>C_PR24PD24_108WWN_PR24</v>
      </c>
      <c r="C215" s="229" t="str">
        <f xml:space="preserve"> Outputs!E262</f>
        <v>Company view - PR14 BYR RPI-CPIH wedge RCV adjustment in 2022-23 FYA prices (WWN)</v>
      </c>
      <c r="D215" s="229" t="str">
        <f xml:space="preserve"> Outputs!G262</f>
        <v>£m</v>
      </c>
      <c r="E215" s="229" t="s">
        <v>147</v>
      </c>
      <c r="F215" s="243">
        <f ca="1" xml:space="preserve"> Outputs!F262</f>
        <v>-11.920898683546893</v>
      </c>
    </row>
    <row r="216" spans="2:6">
      <c r="B216" s="229" t="str">
        <f xml:space="preserve"> Outputs!B263</f>
        <v>C_PR24PD24_108BR_PR24</v>
      </c>
      <c r="C216" s="229" t="str">
        <f xml:space="preserve"> Outputs!E263</f>
        <v>Company view - PR14 BYR RPI-CPIH wedge RCV adjustment in 2022-23 FYA prices (BR)</v>
      </c>
      <c r="D216" s="229" t="str">
        <f xml:space="preserve"> Outputs!G263</f>
        <v>£m</v>
      </c>
      <c r="E216" s="229" t="s">
        <v>147</v>
      </c>
      <c r="F216" s="243">
        <f ca="1" xml:space="preserve"> Outputs!F263</f>
        <v>-1.5070771269322418</v>
      </c>
    </row>
    <row r="217" spans="2:6">
      <c r="B217" s="229" t="str">
        <f xml:space="preserve"> Outputs!B264</f>
        <v>C_PR24PD24_108ADDN1_PR24</v>
      </c>
      <c r="C217" s="229" t="str">
        <f xml:space="preserve"> Outputs!E264</f>
        <v>Company view - PR14 BYR RPI-CPIH wedge RCV adjustment in 2022-23 FYA prices (ADDN1)</v>
      </c>
      <c r="D217" s="229" t="str">
        <f xml:space="preserve"> Outputs!G264</f>
        <v>£m</v>
      </c>
      <c r="E217" s="229" t="s">
        <v>147</v>
      </c>
      <c r="F217" s="243">
        <f ca="1" xml:space="preserve"> Outputs!F264</f>
        <v>0</v>
      </c>
    </row>
    <row r="218" spans="2:6">
      <c r="B218" s="229" t="str">
        <f xml:space="preserve"> Outputs!B265</f>
        <v>C_PR24PD24_108ADDN2_PR24</v>
      </c>
      <c r="C218" s="229" t="str">
        <f xml:space="preserve"> Outputs!E265</f>
        <v>Company view - PR14 BYR RPI-CPIH wedge RCV adjustment in 2022-23 FYA prices (ADDN2)</v>
      </c>
      <c r="D218" s="229" t="str">
        <f xml:space="preserve"> Outputs!G265</f>
        <v>£m</v>
      </c>
      <c r="E218" s="229" t="s">
        <v>147</v>
      </c>
      <c r="F218" s="243">
        <f ca="1" xml:space="preserve"> Outputs!F265</f>
        <v>0</v>
      </c>
    </row>
    <row r="219" spans="2:6">
      <c r="B219" s="229" t="str">
        <f xml:space="preserve"> Outputs!B266</f>
        <v>C_PR24PD24_108TOT_PR24</v>
      </c>
      <c r="C219" s="229" t="str">
        <f xml:space="preserve"> Outputs!E266</f>
        <v>Company view - PR14 BYR RPI-CPIH wedge RCV adjustment in 2022-23 FYA prices (Total)</v>
      </c>
      <c r="D219" s="229" t="str">
        <f xml:space="preserve"> Outputs!G266</f>
        <v>£m</v>
      </c>
      <c r="E219" s="229" t="s">
        <v>147</v>
      </c>
      <c r="F219" s="243">
        <f ca="1" xml:space="preserve"> Outputs!F266</f>
        <v>-26.956209124963053</v>
      </c>
    </row>
    <row r="220" spans="2:6">
      <c r="B220" s="229" t="str">
        <f xml:space="preserve"> Outputs!B268</f>
        <v>C_PR24PD24_109WR_PR24</v>
      </c>
      <c r="C220" s="229" t="str">
        <f xml:space="preserve"> Outputs!E268</f>
        <v>Company view - PR14 BYR Other RCV adjustment in 2022-23 FYA prices (WR)</v>
      </c>
      <c r="D220" s="229" t="str">
        <f xml:space="preserve"> Outputs!G268</f>
        <v>£m</v>
      </c>
      <c r="E220" s="229" t="s">
        <v>147</v>
      </c>
      <c r="F220" s="243">
        <f ca="1" xml:space="preserve"> Outputs!F268</f>
        <v>0</v>
      </c>
    </row>
    <row r="221" spans="2:6">
      <c r="B221" s="229" t="str">
        <f xml:space="preserve"> Outputs!B269</f>
        <v>C_PR24PD24_109WN_PR24</v>
      </c>
      <c r="C221" s="229" t="str">
        <f xml:space="preserve"> Outputs!E269</f>
        <v>Company view - PR14 BYR Other RCV adjustment in 2022-23 FYA prices (WN)</v>
      </c>
      <c r="D221" s="229" t="str">
        <f xml:space="preserve"> Outputs!G269</f>
        <v>£m</v>
      </c>
      <c r="E221" s="229" t="s">
        <v>147</v>
      </c>
      <c r="F221" s="243">
        <f ca="1" xml:space="preserve"> Outputs!F269</f>
        <v>0</v>
      </c>
    </row>
    <row r="222" spans="2:6">
      <c r="B222" s="229" t="str">
        <f xml:space="preserve"> Outputs!B270</f>
        <v>C_PR24PD24_109WWN_PR24</v>
      </c>
      <c r="C222" s="229" t="str">
        <f xml:space="preserve"> Outputs!E270</f>
        <v>Company view - PR14 BYR Other RCV adjustment in 2022-23 FYA prices (WWN)</v>
      </c>
      <c r="D222" s="229" t="str">
        <f xml:space="preserve"> Outputs!G270</f>
        <v>£m</v>
      </c>
      <c r="E222" s="229" t="s">
        <v>147</v>
      </c>
      <c r="F222" s="243">
        <f ca="1" xml:space="preserve"> Outputs!F270</f>
        <v>0</v>
      </c>
    </row>
    <row r="223" spans="2:6">
      <c r="B223" s="229" t="str">
        <f xml:space="preserve"> Outputs!B271</f>
        <v>C_PR24PD24_109BR_PR24</v>
      </c>
      <c r="C223" s="229" t="str">
        <f xml:space="preserve"> Outputs!E271</f>
        <v>Company view - PR14 BYR Other RCV adjustment in 2022-23 FYA prices (BR)</v>
      </c>
      <c r="D223" s="229" t="str">
        <f xml:space="preserve"> Outputs!G271</f>
        <v>£m</v>
      </c>
      <c r="E223" s="229" t="s">
        <v>147</v>
      </c>
      <c r="F223" s="243">
        <f xml:space="preserve"> Outputs!F271</f>
        <v>0</v>
      </c>
    </row>
    <row r="224" spans="2:6">
      <c r="B224" s="229" t="str">
        <f xml:space="preserve"> Outputs!B272</f>
        <v>C_PR24PD24_109ADDN1_PR24</v>
      </c>
      <c r="C224" s="229" t="str">
        <f xml:space="preserve"> Outputs!E272</f>
        <v>Company view - PR14 BYR Other RCV adjustment in 2022-23 FYA prices (ADDN1)</v>
      </c>
      <c r="D224" s="229" t="str">
        <f xml:space="preserve"> Outputs!G272</f>
        <v>£m</v>
      </c>
      <c r="E224" s="229" t="s">
        <v>147</v>
      </c>
      <c r="F224" s="243">
        <f ca="1" xml:space="preserve"> Outputs!F272</f>
        <v>0</v>
      </c>
    </row>
    <row r="225" spans="2:6">
      <c r="B225" s="229" t="str">
        <f xml:space="preserve"> Outputs!B273</f>
        <v>C_PR24PD24_109ADDN2_PR24</v>
      </c>
      <c r="C225" s="229" t="str">
        <f xml:space="preserve"> Outputs!E273</f>
        <v>Company view - PR14 BYR Other RCV adjustment in 2022-23 FYA prices (ADDN2)</v>
      </c>
      <c r="D225" s="229" t="str">
        <f xml:space="preserve"> Outputs!G273</f>
        <v>£m</v>
      </c>
      <c r="E225" s="229" t="s">
        <v>147</v>
      </c>
      <c r="F225" s="243">
        <f ca="1" xml:space="preserve"> Outputs!F273</f>
        <v>0</v>
      </c>
    </row>
    <row r="226" spans="2:6">
      <c r="B226" s="229" t="str">
        <f xml:space="preserve"> Outputs!B274</f>
        <v>C_PR24PD24_109TOT_PR24</v>
      </c>
      <c r="C226" s="229" t="str">
        <f xml:space="preserve"> Outputs!E274</f>
        <v>Company view - PR14 BYR Other RCV adjustment in 2022-23 FYA prices (Total)</v>
      </c>
      <c r="D226" s="229" t="str">
        <f xml:space="preserve"> Outputs!G274</f>
        <v>£m</v>
      </c>
      <c r="E226" s="229" t="s">
        <v>147</v>
      </c>
      <c r="F226" s="243">
        <f ca="1" xml:space="preserve"> Outputs!F274</f>
        <v>0</v>
      </c>
    </row>
    <row r="227" spans="2:6">
      <c r="B227" s="229" t="str">
        <f xml:space="preserve"> Outputs!B276</f>
        <v>C_PR24PD24_110WR_PR24</v>
      </c>
      <c r="C227" s="229" t="str">
        <f xml:space="preserve"> Outputs!E276</f>
        <v>Company view - PR14 IFRS16 RCV adjustment in 2022-23 FYA prices (WR)</v>
      </c>
      <c r="D227" s="229" t="str">
        <f xml:space="preserve"> Outputs!G276</f>
        <v>£m</v>
      </c>
      <c r="E227" s="229" t="s">
        <v>147</v>
      </c>
      <c r="F227" s="243">
        <f ca="1" xml:space="preserve"> Outputs!F276</f>
        <v>0</v>
      </c>
    </row>
    <row r="228" spans="2:6">
      <c r="B228" s="229" t="str">
        <f xml:space="preserve"> Outputs!B277</f>
        <v>C_PR24PD24_110WN_PR24</v>
      </c>
      <c r="C228" s="229" t="str">
        <f xml:space="preserve"> Outputs!E277</f>
        <v>Company view - PR14 IFRS16 RCV adjustment in 2022-23 FYA prices (WN)</v>
      </c>
      <c r="D228" s="229" t="str">
        <f xml:space="preserve"> Outputs!G277</f>
        <v>£m</v>
      </c>
      <c r="E228" s="229" t="s">
        <v>147</v>
      </c>
      <c r="F228" s="243">
        <f ca="1" xml:space="preserve"> Outputs!F277</f>
        <v>0</v>
      </c>
    </row>
    <row r="229" spans="2:6">
      <c r="B229" s="229" t="str">
        <f xml:space="preserve"> Outputs!B278</f>
        <v>C_PR24PD24_110WWN_PR24</v>
      </c>
      <c r="C229" s="229" t="str">
        <f xml:space="preserve"> Outputs!E278</f>
        <v>Company view - PR14 IFRS16 RCV adjustment in 2022-23 FYA prices (WWN)</v>
      </c>
      <c r="D229" s="229" t="str">
        <f xml:space="preserve"> Outputs!G278</f>
        <v>£m</v>
      </c>
      <c r="E229" s="229" t="s">
        <v>147</v>
      </c>
      <c r="F229" s="243">
        <f ca="1" xml:space="preserve"> Outputs!F278</f>
        <v>0</v>
      </c>
    </row>
    <row r="230" spans="2:6">
      <c r="B230" s="229" t="str">
        <f xml:space="preserve"> Outputs!B279</f>
        <v>C_PR24PD24_110BR_PR24</v>
      </c>
      <c r="C230" s="229" t="str">
        <f xml:space="preserve"> Outputs!E279</f>
        <v>Company view - PR14 IFRS16 RCV adjustment in 2022-23 FYA prices (BR)</v>
      </c>
      <c r="D230" s="229" t="str">
        <f xml:space="preserve"> Outputs!G279</f>
        <v>£m</v>
      </c>
      <c r="E230" s="229" t="s">
        <v>147</v>
      </c>
      <c r="F230" s="243">
        <f ca="1" xml:space="preserve"> Outputs!F279</f>
        <v>0</v>
      </c>
    </row>
    <row r="231" spans="2:6">
      <c r="B231" s="229" t="str">
        <f xml:space="preserve"> Outputs!B280</f>
        <v>C_PR24PD24_110ADDN1_PR24</v>
      </c>
      <c r="C231" s="229" t="str">
        <f xml:space="preserve"> Outputs!E280</f>
        <v>Company view - PR14 IFRS16 RCV adjustment in 2022-23 FYA prices (ADDN1)</v>
      </c>
      <c r="D231" s="229" t="str">
        <f xml:space="preserve"> Outputs!G280</f>
        <v>£m</v>
      </c>
      <c r="E231" s="229" t="s">
        <v>147</v>
      </c>
      <c r="F231" s="243">
        <f ca="1" xml:space="preserve"> Outputs!F280</f>
        <v>0</v>
      </c>
    </row>
    <row r="232" spans="2:6">
      <c r="B232" s="229" t="str">
        <f xml:space="preserve"> Outputs!B281</f>
        <v>C_PR24PD24_110ADDN2_PR24</v>
      </c>
      <c r="C232" s="229" t="str">
        <f xml:space="preserve"> Outputs!E281</f>
        <v>Company view - PR14 IFRS16 RCV adjustment in 2022-23 FYA prices (ADDN2)</v>
      </c>
      <c r="D232" s="229" t="str">
        <f xml:space="preserve"> Outputs!G281</f>
        <v>£m</v>
      </c>
      <c r="E232" s="229" t="s">
        <v>147</v>
      </c>
      <c r="F232" s="243">
        <f ca="1" xml:space="preserve"> Outputs!F281</f>
        <v>0</v>
      </c>
    </row>
    <row r="233" spans="2:6">
      <c r="B233" s="229" t="str">
        <f xml:space="preserve"> Outputs!B282</f>
        <v>C_PR24PD24_110TOT_PR24</v>
      </c>
      <c r="C233" s="229" t="str">
        <f xml:space="preserve"> Outputs!E282</f>
        <v>Company view - PR14 IFRS16 RCV adjustment in 2022-23 FYA prices (Total)</v>
      </c>
      <c r="D233" s="229" t="str">
        <f xml:space="preserve"> Outputs!G282</f>
        <v>£m</v>
      </c>
      <c r="E233" s="229" t="s">
        <v>147</v>
      </c>
      <c r="F233" s="243">
        <f ca="1" xml:space="preserve"> Outputs!F282</f>
        <v>0</v>
      </c>
    </row>
  </sheetData>
  <pageMargins left="0.70866141732283472" right="0.70866141732283472" top="0.74803149606299213" bottom="0.74803149606299213" header="0.31496062992125984" footer="0.31496062992125984"/>
  <pageSetup paperSize="8" scale="72" fitToHeight="0" orientation="landscape" r:id="rId1"/>
  <headerFooter>
    <oddHeader>&amp;L&amp;F&amp;C&amp;A</oddHeader>
    <oddFooter>&amp;LPrinted on &amp;D at &amp;T&amp;CPage &amp;P of &amp;N&amp;ROfwat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BE28B-D150-4640-8309-8875110E763A}">
  <sheetPr>
    <pageSetUpPr fitToPage="1"/>
  </sheetPr>
  <dimension ref="A1:L30"/>
  <sheetViews>
    <sheetView zoomScale="80" zoomScaleNormal="80" workbookViewId="0">
      <pane ySplit="2" topLeftCell="A3" activePane="bottomLeft" state="frozen"/>
      <selection pane="bottomLeft"/>
      <selection activeCell="A37" sqref="A37:XFD37"/>
    </sheetView>
  </sheetViews>
  <sheetFormatPr defaultColWidth="19.1640625" defaultRowHeight="13.5"/>
  <cols>
    <col min="1" max="1" width="1.83203125" style="226" customWidth="1"/>
    <col min="2" max="2" width="50.6640625" style="226" customWidth="1"/>
    <col min="3" max="5" width="25.6640625" style="226" customWidth="1"/>
    <col min="6" max="6" width="19.1640625" style="226"/>
    <col min="7" max="7" width="21.83203125" style="226" customWidth="1"/>
    <col min="8" max="8" width="40.6640625" style="226" customWidth="1"/>
    <col min="9" max="9" width="50.6640625" style="226" customWidth="1"/>
    <col min="10" max="12" width="40.6640625" style="226" customWidth="1"/>
    <col min="13" max="16384" width="19.1640625" style="226"/>
  </cols>
  <sheetData>
    <row r="1" spans="1:12" ht="39.4">
      <c r="A1" s="271" t="e">
        <f ca="1" xml:space="preserve"> RIGHT(CELL("filename", $A$1), LEN(CELL("filename", $A$1)) - SEARCH("]", CELL("filename", $A$1)))</f>
        <v>#VALUE!</v>
      </c>
      <c r="B1" s="268"/>
      <c r="H1" s="271" t="s">
        <v>1398</v>
      </c>
      <c r="I1" s="268"/>
    </row>
    <row r="2" spans="1:12" ht="28.15">
      <c r="B2" s="287" t="str">
        <f>InpS!$F$14</f>
        <v>SVE</v>
      </c>
    </row>
    <row r="3" spans="1:12" ht="23.65">
      <c r="B3" s="268" t="s">
        <v>1399</v>
      </c>
      <c r="E3" s="311"/>
      <c r="I3" s="268" t="str">
        <f>B3</f>
        <v>Table 2 Total value of PR19 reconciliation RCV adjustments in 2024-25</v>
      </c>
      <c r="L3" s="311"/>
    </row>
    <row r="4" spans="1:12" ht="13.9" thickBot="1"/>
    <row r="5" spans="1:12" ht="20.25">
      <c r="B5" s="269" t="s">
        <v>1400</v>
      </c>
      <c r="C5" s="224" t="s">
        <v>1401</v>
      </c>
      <c r="D5" s="224" t="s">
        <v>1402</v>
      </c>
      <c r="E5" s="224" t="s">
        <v>1403</v>
      </c>
      <c r="I5" s="269" t="s">
        <v>1400</v>
      </c>
      <c r="J5" s="224" t="s">
        <v>1401</v>
      </c>
      <c r="K5" s="224" t="s">
        <v>1402</v>
      </c>
      <c r="L5" s="224" t="s">
        <v>1403</v>
      </c>
    </row>
    <row r="6" spans="1:12" ht="20.65" thickBot="1">
      <c r="B6" s="227" t="s">
        <v>1404</v>
      </c>
      <c r="C6" s="288"/>
      <c r="D6" s="289">
        <f ca="1">SUMIFS(F_Outputs!$F:$F,F_Outputs!$B:$B,$K6)</f>
        <v>121.04702147586232</v>
      </c>
      <c r="E6" s="290"/>
      <c r="I6" s="227" t="s">
        <v>1404</v>
      </c>
      <c r="J6" s="279" t="s">
        <v>1405</v>
      </c>
      <c r="K6" s="280" t="s">
        <v>1278</v>
      </c>
      <c r="L6" s="228" t="s">
        <v>1406</v>
      </c>
    </row>
    <row r="7" spans="1:12" ht="20.65" thickBot="1">
      <c r="B7" s="227" t="s">
        <v>1407</v>
      </c>
      <c r="C7" s="291"/>
      <c r="D7" s="289">
        <f ca="1">SUMIFS(F_Outputs!$F:$F,F_Outputs!$B:$B,$K7)</f>
        <v>-11.750525589791515</v>
      </c>
      <c r="E7" s="290"/>
      <c r="I7" s="227" t="s">
        <v>1407</v>
      </c>
      <c r="J7" s="280" t="s">
        <v>1408</v>
      </c>
      <c r="K7" s="280" t="s">
        <v>1292</v>
      </c>
      <c r="L7" s="228" t="s">
        <v>1406</v>
      </c>
    </row>
    <row r="8" spans="1:12" ht="20.65" thickBot="1">
      <c r="B8" s="227" t="s">
        <v>1409</v>
      </c>
      <c r="C8" s="291"/>
      <c r="D8" s="289">
        <f ca="1">SUMIFS(F_Outputs!$F:$F,F_Outputs!$B:$B,$K8)</f>
        <v>495.16019466720849</v>
      </c>
      <c r="E8" s="290"/>
      <c r="I8" s="227" t="s">
        <v>1409</v>
      </c>
      <c r="J8" s="280" t="s">
        <v>1410</v>
      </c>
      <c r="K8" s="280" t="s">
        <v>1313</v>
      </c>
      <c r="L8" s="228" t="s">
        <v>1406</v>
      </c>
    </row>
    <row r="9" spans="1:12" ht="20.65" thickBot="1">
      <c r="B9" s="227" t="s">
        <v>1411</v>
      </c>
      <c r="C9" s="291"/>
      <c r="D9" s="289">
        <f ca="1">SUMIFS(F_Outputs!$F:$F,F_Outputs!$B:$B,$K9)</f>
        <v>0</v>
      </c>
      <c r="E9" s="290"/>
      <c r="I9" s="227" t="s">
        <v>1411</v>
      </c>
      <c r="J9" s="280" t="s">
        <v>1412</v>
      </c>
      <c r="K9" s="280" t="s">
        <v>1271</v>
      </c>
      <c r="L9" s="228" t="s">
        <v>1406</v>
      </c>
    </row>
    <row r="10" spans="1:12" ht="20.65" thickBot="1">
      <c r="B10" s="227" t="s">
        <v>1413</v>
      </c>
      <c r="C10" s="291"/>
      <c r="D10" s="289">
        <f ca="1">SUMIFS(F_Outputs!$F:$F,F_Outputs!$B:$B,$K10)</f>
        <v>185.87928968927471</v>
      </c>
      <c r="E10" s="290"/>
      <c r="I10" s="227" t="s">
        <v>1413</v>
      </c>
      <c r="J10" s="280" t="s">
        <v>1414</v>
      </c>
      <c r="K10" s="280" t="s">
        <v>1285</v>
      </c>
      <c r="L10" s="228" t="s">
        <v>1406</v>
      </c>
    </row>
    <row r="11" spans="1:12" ht="20.65" thickBot="1">
      <c r="B11" s="227" t="s">
        <v>1415</v>
      </c>
      <c r="C11" s="291"/>
      <c r="D11" s="289">
        <f ca="1">SUMIFS(F_Outputs!$F:$F,F_Outputs!$B:$B,$K11)</f>
        <v>170.25221717533793</v>
      </c>
      <c r="E11" s="290"/>
      <c r="I11" s="227" t="s">
        <v>1415</v>
      </c>
      <c r="J11" s="280" t="s">
        <v>1416</v>
      </c>
      <c r="K11" s="280" t="s">
        <v>1299</v>
      </c>
      <c r="L11" s="228" t="s">
        <v>1406</v>
      </c>
    </row>
    <row r="12" spans="1:12" ht="20.65" thickBot="1">
      <c r="B12" s="227" t="s">
        <v>1417</v>
      </c>
      <c r="C12" s="291"/>
      <c r="D12" s="289">
        <f ca="1">SUMIFS(F_Outputs!$F:$F,F_Outputs!$B:$B,$K12)</f>
        <v>-7.8511685139868135</v>
      </c>
      <c r="E12" s="290"/>
      <c r="I12" s="227" t="s">
        <v>1417</v>
      </c>
      <c r="J12" s="280" t="s">
        <v>1418</v>
      </c>
      <c r="K12" s="280" t="s">
        <v>1306</v>
      </c>
      <c r="L12" s="228" t="s">
        <v>1406</v>
      </c>
    </row>
    <row r="13" spans="1:12" ht="20.65" thickBot="1">
      <c r="B13" s="227" t="s">
        <v>1419</v>
      </c>
      <c r="C13" s="291"/>
      <c r="D13" s="289">
        <f ca="1">SUMIFS(F_Outputs!$F:$F,F_Outputs!$B:$B,$K13)</f>
        <v>0</v>
      </c>
      <c r="E13" s="290"/>
      <c r="I13" s="227" t="s">
        <v>1419</v>
      </c>
      <c r="J13" s="280" t="s">
        <v>1420</v>
      </c>
      <c r="K13" s="280" t="s">
        <v>1320</v>
      </c>
      <c r="L13" s="228" t="s">
        <v>1406</v>
      </c>
    </row>
    <row r="14" spans="1:12" ht="20.65" thickBot="1">
      <c r="B14" s="227" t="s">
        <v>55</v>
      </c>
      <c r="C14" s="291"/>
      <c r="D14" s="289">
        <f ca="1">SUMIFS(F_Outputs!$F:$F,F_Outputs!$B:$B,$K14)</f>
        <v>0</v>
      </c>
      <c r="E14" s="290"/>
      <c r="I14" s="227" t="s">
        <v>55</v>
      </c>
      <c r="J14" s="280" t="s">
        <v>1421</v>
      </c>
      <c r="K14" s="280" t="s">
        <v>1327</v>
      </c>
      <c r="L14" s="228" t="s">
        <v>1406</v>
      </c>
    </row>
    <row r="15" spans="1:12" ht="20.65" thickBot="1">
      <c r="B15" s="227" t="s">
        <v>704</v>
      </c>
      <c r="C15" s="292"/>
      <c r="D15" s="293">
        <f ca="1">SUM(D6:D14)</f>
        <v>952.73702890390507</v>
      </c>
      <c r="E15" s="293"/>
      <c r="I15" s="227" t="s">
        <v>704</v>
      </c>
      <c r="J15" s="250" t="s">
        <v>1422</v>
      </c>
      <c r="K15" s="250" t="s">
        <v>1422</v>
      </c>
      <c r="L15" s="250" t="s">
        <v>1422</v>
      </c>
    </row>
    <row r="18" spans="2:12" ht="23.65">
      <c r="B18" s="270" t="s">
        <v>1423</v>
      </c>
      <c r="I18" s="270" t="str">
        <f>B18</f>
        <v>Table 3 Total value of PR14 Blind Year (BYR) RCV adjustments in 2024-25</v>
      </c>
    </row>
    <row r="19" spans="2:12" ht="13.9" thickBot="1"/>
    <row r="20" spans="2:12" ht="20.25">
      <c r="B20" s="269" t="s">
        <v>1400</v>
      </c>
      <c r="C20" s="224" t="s">
        <v>1401</v>
      </c>
      <c r="D20" s="224" t="s">
        <v>1402</v>
      </c>
      <c r="E20" s="224" t="s">
        <v>1403</v>
      </c>
      <c r="I20" s="269" t="s">
        <v>1400</v>
      </c>
      <c r="J20" s="224" t="s">
        <v>1401</v>
      </c>
      <c r="K20" s="224" t="s">
        <v>1402</v>
      </c>
      <c r="L20" s="224" t="s">
        <v>1403</v>
      </c>
    </row>
    <row r="21" spans="2:12" ht="20.65" thickBot="1">
      <c r="B21" s="227" t="s">
        <v>1424</v>
      </c>
      <c r="C21" s="295">
        <f ca="1">SUMIFS(F_Outputs!$F:$F,F_Outputs!$B:$B,$J21)</f>
        <v>0</v>
      </c>
      <c r="D21" s="289">
        <f ca="1">SUMIFS(F_Outputs!$F:$F,F_Outputs!$B:$B,$K21)</f>
        <v>0</v>
      </c>
      <c r="E21" s="290">
        <f ca="1">D21-C21</f>
        <v>0</v>
      </c>
      <c r="I21" s="227" t="s">
        <v>1424</v>
      </c>
      <c r="J21" s="279" t="s">
        <v>1349</v>
      </c>
      <c r="K21" s="280" t="s">
        <v>1229</v>
      </c>
      <c r="L21" s="228" t="s">
        <v>1406</v>
      </c>
    </row>
    <row r="22" spans="2:12" ht="20.65" thickBot="1">
      <c r="B22" s="227" t="s">
        <v>1425</v>
      </c>
      <c r="C22" s="289">
        <f ca="1">SUMIFS(F_Outputs!$F:$F,F_Outputs!$B:$B,$J22)</f>
        <v>17.192213917851234</v>
      </c>
      <c r="D22" s="289">
        <f ca="1">SUMIFS(F_Outputs!$F:$F,F_Outputs!$B:$B,$K22)</f>
        <v>17.192213917851234</v>
      </c>
      <c r="E22" s="290">
        <f t="shared" ref="E22:E26" ca="1" si="0">D22-C22</f>
        <v>0</v>
      </c>
      <c r="I22" s="227" t="s">
        <v>1425</v>
      </c>
      <c r="J22" s="280" t="s">
        <v>1356</v>
      </c>
      <c r="K22" s="280" t="s">
        <v>1236</v>
      </c>
      <c r="L22" s="228" t="s">
        <v>1406</v>
      </c>
    </row>
    <row r="23" spans="2:12" ht="20.65" thickBot="1">
      <c r="B23" s="227" t="s">
        <v>1426</v>
      </c>
      <c r="C23" s="289">
        <f ca="1">SUMIFS(F_Outputs!$F:$F,F_Outputs!$B:$B,$J23)</f>
        <v>-0.48300536721401993</v>
      </c>
      <c r="D23" s="289">
        <f ca="1">SUMIFS(F_Outputs!$F:$F,F_Outputs!$B:$B,$K23)</f>
        <v>-0.48300536721401954</v>
      </c>
      <c r="E23" s="290">
        <f t="shared" ca="1" si="0"/>
        <v>0</v>
      </c>
      <c r="I23" s="227" t="s">
        <v>1426</v>
      </c>
      <c r="J23" s="280" t="s">
        <v>1363</v>
      </c>
      <c r="K23" s="280" t="s">
        <v>1243</v>
      </c>
      <c r="L23" s="228" t="s">
        <v>1406</v>
      </c>
    </row>
    <row r="24" spans="2:12" ht="20.65" thickBot="1">
      <c r="B24" s="227" t="s">
        <v>1427</v>
      </c>
      <c r="C24" s="289">
        <f ca="1">SUMIFS(F_Outputs!$F:$F,F_Outputs!$B:$B,$J24)</f>
        <v>-26.956209124963053</v>
      </c>
      <c r="D24" s="289">
        <f ca="1">SUMIFS(F_Outputs!$F:$F,F_Outputs!$B:$B,$K24)</f>
        <v>-26.956209124963138</v>
      </c>
      <c r="E24" s="290">
        <f t="shared" ca="1" si="0"/>
        <v>-8.5265128291212022E-14</v>
      </c>
      <c r="I24" s="227" t="s">
        <v>1427</v>
      </c>
      <c r="J24" s="280" t="s">
        <v>1370</v>
      </c>
      <c r="K24" s="280" t="s">
        <v>1250</v>
      </c>
      <c r="L24" s="228" t="s">
        <v>1406</v>
      </c>
    </row>
    <row r="25" spans="2:12" ht="20.65" thickBot="1">
      <c r="B25" s="227" t="s">
        <v>1428</v>
      </c>
      <c r="C25" s="289">
        <f ca="1">SUMIFS(F_Outputs!$F:$F,F_Outputs!$B:$B,$J25)</f>
        <v>0</v>
      </c>
      <c r="D25" s="289">
        <f ca="1">SUMIFS(F_Outputs!$F:$F,F_Outputs!$B:$B,$K25)</f>
        <v>0</v>
      </c>
      <c r="E25" s="290">
        <f t="shared" ca="1" si="0"/>
        <v>0</v>
      </c>
      <c r="I25" s="227" t="s">
        <v>1428</v>
      </c>
      <c r="J25" s="280" t="s">
        <v>1377</v>
      </c>
      <c r="K25" s="280" t="s">
        <v>1257</v>
      </c>
      <c r="L25" s="228" t="s">
        <v>1406</v>
      </c>
    </row>
    <row r="26" spans="2:12" ht="20.65" thickBot="1">
      <c r="B26" s="227" t="s">
        <v>1429</v>
      </c>
      <c r="C26" s="289">
        <f ca="1">SUMIFS(F_Outputs!$F:$F,F_Outputs!$B:$B,$J26)</f>
        <v>0</v>
      </c>
      <c r="D26" s="289">
        <f ca="1">SUMIFS(F_Outputs!$F:$F,F_Outputs!$B:$B,$K26)</f>
        <v>0</v>
      </c>
      <c r="E26" s="290">
        <f t="shared" ca="1" si="0"/>
        <v>0</v>
      </c>
      <c r="I26" s="227" t="s">
        <v>1429</v>
      </c>
      <c r="J26" s="280" t="s">
        <v>1384</v>
      </c>
      <c r="K26" s="280" t="s">
        <v>1264</v>
      </c>
      <c r="L26" s="228" t="s">
        <v>1406</v>
      </c>
    </row>
    <row r="27" spans="2:12" ht="20.65" thickBot="1">
      <c r="B27" s="227" t="s">
        <v>704</v>
      </c>
      <c r="C27" s="294">
        <f ca="1">SUM(C21:C26)</f>
        <v>-10.247000574325838</v>
      </c>
      <c r="D27" s="294">
        <f ca="1">SUM(D21:D26)</f>
        <v>-10.247000574325924</v>
      </c>
      <c r="E27" s="294">
        <f ca="1">D27-C27</f>
        <v>-8.5265128291212022E-14</v>
      </c>
      <c r="I27" s="227" t="s">
        <v>704</v>
      </c>
      <c r="J27" s="249" t="s">
        <v>1422</v>
      </c>
      <c r="K27" s="249" t="s">
        <v>1422</v>
      </c>
      <c r="L27" s="249" t="s">
        <v>1422</v>
      </c>
    </row>
    <row r="29" spans="2:12" ht="22.15">
      <c r="B29" s="310" t="s">
        <v>1430</v>
      </c>
    </row>
    <row r="30" spans="2:12" ht="22.15">
      <c r="B30" s="310" t="s">
        <v>1431</v>
      </c>
      <c r="I30" s="311"/>
    </row>
  </sheetData>
  <pageMargins left="0.70866141732283472" right="0.70866141732283472" top="0.74803149606299213" bottom="0.74803149606299213" header="0.31496062992125984" footer="0.31496062992125984"/>
  <pageSetup paperSize="8" scale="63" fitToHeight="0" orientation="landscape" r:id="rId1"/>
  <headerFooter>
    <oddHeader>&amp;L&amp;F&amp;C&amp;A</oddHeader>
    <oddFooter>&amp;LPrinted on &amp;D at &amp;T&amp;CPage &amp;P of &amp;N&amp;ROfwat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86C0F-0148-408A-B360-1742B760FC65}">
  <sheetPr>
    <pageSetUpPr fitToPage="1"/>
  </sheetPr>
  <dimension ref="A1:M68"/>
  <sheetViews>
    <sheetView zoomScale="80" zoomScaleNormal="80" workbookViewId="0">
      <pane xSplit="2" ySplit="5" topLeftCell="C6" activePane="bottomRight" state="frozen"/>
      <selection pane="bottomRight"/>
      <selection pane="bottomLeft" activeCell="A37" sqref="A37:XFD37"/>
      <selection pane="topRight" activeCell="A37" sqref="A37:XFD37"/>
    </sheetView>
  </sheetViews>
  <sheetFormatPr defaultColWidth="9.33203125" defaultRowHeight="13.5"/>
  <cols>
    <col min="1" max="1" width="1.83203125" style="221" customWidth="1"/>
    <col min="2" max="2" width="50.6640625" style="221" customWidth="1"/>
    <col min="3" max="3" width="25.6640625" style="222" customWidth="1"/>
    <col min="4" max="11" width="25.6640625" style="221" customWidth="1"/>
    <col min="12" max="13" width="9.33203125" style="246"/>
    <col min="14" max="16384" width="9.33203125" style="221"/>
  </cols>
  <sheetData>
    <row r="1" spans="1:13" ht="39.4">
      <c r="A1" s="271" t="s">
        <v>1432</v>
      </c>
    </row>
    <row r="2" spans="1:13" ht="28.35" customHeight="1">
      <c r="A2" s="271"/>
      <c r="B2" s="287" t="str">
        <f>InpS!$F$14</f>
        <v>SVE</v>
      </c>
    </row>
    <row r="3" spans="1:13" ht="13.9" customHeight="1" thickBot="1">
      <c r="A3" s="271"/>
    </row>
    <row r="4" spans="1:13" s="222" customFormat="1" ht="22.5" thickBot="1">
      <c r="B4" s="319" t="s">
        <v>1433</v>
      </c>
      <c r="C4" s="316" t="s">
        <v>1434</v>
      </c>
      <c r="D4" s="317"/>
      <c r="E4" s="317"/>
      <c r="F4" s="317"/>
      <c r="G4" s="317"/>
      <c r="H4" s="317"/>
      <c r="I4" s="317"/>
      <c r="J4" s="317"/>
      <c r="K4" s="318"/>
      <c r="L4" s="247"/>
      <c r="M4" s="247"/>
    </row>
    <row r="5" spans="1:13" s="222" customFormat="1" ht="40.9" thickBot="1">
      <c r="B5" s="320"/>
      <c r="C5" s="225" t="s">
        <v>1435</v>
      </c>
      <c r="D5" s="225" t="s">
        <v>1436</v>
      </c>
      <c r="E5" s="225" t="s">
        <v>1437</v>
      </c>
      <c r="F5" s="225" t="s">
        <v>1438</v>
      </c>
      <c r="G5" s="225" t="s">
        <v>1439</v>
      </c>
      <c r="H5" s="225" t="s">
        <v>1440</v>
      </c>
      <c r="I5" s="225" t="s">
        <v>1441</v>
      </c>
      <c r="J5" s="225" t="s">
        <v>1442</v>
      </c>
      <c r="K5" s="225" t="s">
        <v>704</v>
      </c>
      <c r="L5" s="247"/>
      <c r="M5" s="247"/>
    </row>
    <row r="6" spans="1:13" ht="20.65" thickBot="1">
      <c r="B6" s="223" t="s">
        <v>1443</v>
      </c>
      <c r="C6" s="296"/>
      <c r="D6" s="297"/>
      <c r="E6" s="297"/>
      <c r="F6" s="297"/>
      <c r="G6" s="297"/>
      <c r="H6" s="297"/>
      <c r="I6" s="297"/>
      <c r="J6" s="297"/>
      <c r="K6" s="298"/>
    </row>
    <row r="7" spans="1:13" ht="20.65" thickBot="1">
      <c r="B7" s="223" t="s">
        <v>1444</v>
      </c>
      <c r="C7" s="299"/>
      <c r="D7" s="300"/>
      <c r="E7" s="300"/>
      <c r="F7" s="300"/>
      <c r="G7" s="300"/>
      <c r="H7" s="300"/>
      <c r="I7" s="300"/>
      <c r="J7" s="300"/>
      <c r="K7" s="301"/>
    </row>
    <row r="8" spans="1:13" ht="20.65" thickBot="1">
      <c r="B8" s="223" t="s">
        <v>1445</v>
      </c>
      <c r="C8" s="299"/>
      <c r="D8" s="300"/>
      <c r="E8" s="300"/>
      <c r="F8" s="300"/>
      <c r="G8" s="300"/>
      <c r="H8" s="300"/>
      <c r="I8" s="300"/>
      <c r="J8" s="300"/>
      <c r="K8" s="301"/>
    </row>
    <row r="9" spans="1:13" ht="20.65" thickBot="1">
      <c r="B9" s="223" t="s">
        <v>1438</v>
      </c>
      <c r="C9" s="299"/>
      <c r="D9" s="300"/>
      <c r="E9" s="300"/>
      <c r="F9" s="300"/>
      <c r="G9" s="300"/>
      <c r="H9" s="300"/>
      <c r="I9" s="300"/>
      <c r="J9" s="300"/>
      <c r="K9" s="301"/>
    </row>
    <row r="10" spans="1:13" ht="20.65" thickBot="1">
      <c r="B10" s="223" t="s">
        <v>1446</v>
      </c>
      <c r="C10" s="299"/>
      <c r="D10" s="300"/>
      <c r="E10" s="300"/>
      <c r="F10" s="300"/>
      <c r="G10" s="300"/>
      <c r="H10" s="300"/>
      <c r="I10" s="300"/>
      <c r="J10" s="300"/>
      <c r="K10" s="301"/>
    </row>
    <row r="11" spans="1:13" ht="20.65" thickBot="1">
      <c r="B11" s="223" t="s">
        <v>1447</v>
      </c>
      <c r="C11" s="299"/>
      <c r="D11" s="300"/>
      <c r="E11" s="300"/>
      <c r="F11" s="300"/>
      <c r="G11" s="300"/>
      <c r="H11" s="300"/>
      <c r="I11" s="300"/>
      <c r="J11" s="300"/>
      <c r="K11" s="301"/>
    </row>
    <row r="12" spans="1:13" ht="20.65" thickBot="1">
      <c r="B12" s="223" t="s">
        <v>1448</v>
      </c>
      <c r="C12" s="299"/>
      <c r="D12" s="300"/>
      <c r="E12" s="300"/>
      <c r="F12" s="300"/>
      <c r="G12" s="300"/>
      <c r="H12" s="300"/>
      <c r="I12" s="300"/>
      <c r="J12" s="300"/>
      <c r="K12" s="301"/>
    </row>
    <row r="13" spans="1:13" ht="20.65" thickBot="1">
      <c r="B13" s="223" t="s">
        <v>1449</v>
      </c>
      <c r="C13" s="299"/>
      <c r="D13" s="300"/>
      <c r="E13" s="300"/>
      <c r="F13" s="300"/>
      <c r="G13" s="300"/>
      <c r="H13" s="300"/>
      <c r="I13" s="300"/>
      <c r="J13" s="300"/>
      <c r="K13" s="301"/>
    </row>
    <row r="14" spans="1:13" ht="20.65" thickBot="1">
      <c r="B14" s="223" t="s">
        <v>1450</v>
      </c>
      <c r="C14" s="299"/>
      <c r="D14" s="300"/>
      <c r="E14" s="300"/>
      <c r="F14" s="300"/>
      <c r="G14" s="300"/>
      <c r="H14" s="300"/>
      <c r="I14" s="300"/>
      <c r="J14" s="300"/>
      <c r="K14" s="301"/>
    </row>
    <row r="15" spans="1:13" ht="20.65" thickBot="1">
      <c r="B15" s="223" t="s">
        <v>1451</v>
      </c>
      <c r="C15" s="299"/>
      <c r="D15" s="300"/>
      <c r="E15" s="300"/>
      <c r="F15" s="300"/>
      <c r="G15" s="300"/>
      <c r="H15" s="300"/>
      <c r="I15" s="300"/>
      <c r="J15" s="300"/>
      <c r="K15" s="301"/>
    </row>
    <row r="16" spans="1:13" ht="20.65" thickBot="1">
      <c r="B16" s="223" t="s">
        <v>1452</v>
      </c>
      <c r="C16" s="299"/>
      <c r="D16" s="300"/>
      <c r="E16" s="300"/>
      <c r="F16" s="300"/>
      <c r="G16" s="300"/>
      <c r="H16" s="300"/>
      <c r="I16" s="300"/>
      <c r="J16" s="300"/>
      <c r="K16" s="301"/>
    </row>
    <row r="17" spans="2:13" ht="20.65" thickBot="1">
      <c r="B17" s="223" t="s">
        <v>1404</v>
      </c>
      <c r="C17" s="304">
        <f ca="1">SUMIFS(F_Outputs!$F:$F,F_Outputs!$B:$B,C50)</f>
        <v>0</v>
      </c>
      <c r="D17" s="302">
        <f ca="1">SUMIFS(F_Outputs!$F:$F,F_Outputs!$B:$B,D50)</f>
        <v>-5.318038721543612</v>
      </c>
      <c r="E17" s="302">
        <f ca="1">SUMIFS(F_Outputs!$F:$F,F_Outputs!$B:$B,E50)</f>
        <v>126.36506019740594</v>
      </c>
      <c r="F17" s="302">
        <f ca="1">SUMIFS(F_Outputs!$F:$F,F_Outputs!$B:$B,F50)</f>
        <v>0</v>
      </c>
      <c r="G17" s="302">
        <f ca="1">SUMIFS(F_Outputs!$F:$F,F_Outputs!$B:$B,G50)</f>
        <v>0</v>
      </c>
      <c r="H17" s="302">
        <f>SUMIFS(F_Outputs!$F:$F,F_Outputs!$B:$B,H50)</f>
        <v>0</v>
      </c>
      <c r="I17" s="300"/>
      <c r="J17" s="300"/>
      <c r="K17" s="303">
        <f ca="1">SUMIFS(F_Outputs!$F:$F,F_Outputs!$B:$B,K50)</f>
        <v>121.04702147586232</v>
      </c>
      <c r="M17" s="312"/>
    </row>
    <row r="18" spans="2:13" ht="20.65" thickBot="1">
      <c r="B18" s="223" t="s">
        <v>1407</v>
      </c>
      <c r="C18" s="304">
        <f ca="1">SUMIFS(F_Outputs!$F:$F,F_Outputs!$B:$B,C51)</f>
        <v>-0.97172078888182922</v>
      </c>
      <c r="D18" s="302">
        <f ca="1">SUMIFS(F_Outputs!$F:$F,F_Outputs!$B:$B,D51)</f>
        <v>-4.9543837194075993</v>
      </c>
      <c r="E18" s="302">
        <f ca="1">SUMIFS(F_Outputs!$F:$F,F_Outputs!$B:$B,E51)</f>
        <v>-5.8244210815020869</v>
      </c>
      <c r="F18" s="300"/>
      <c r="G18" s="302">
        <f ca="1">SUMIFS(F_Outputs!$F:$F,F_Outputs!$B:$B,G51)</f>
        <v>0</v>
      </c>
      <c r="H18" s="302">
        <f>SUMIFS(F_Outputs!$F:$F,F_Outputs!$B:$B,H51)</f>
        <v>0</v>
      </c>
      <c r="I18" s="300"/>
      <c r="J18" s="300"/>
      <c r="K18" s="303">
        <f ca="1">SUMIFS(F_Outputs!$F:$F,F_Outputs!$B:$B,K51)</f>
        <v>-11.750525589791515</v>
      </c>
    </row>
    <row r="19" spans="2:13" ht="20.65" thickBot="1">
      <c r="B19" s="223" t="s">
        <v>1409</v>
      </c>
      <c r="C19" s="304">
        <f ca="1">SUMIFS(F_Outputs!$F:$F,F_Outputs!$B:$B,C52)</f>
        <v>-0.41353111818755317</v>
      </c>
      <c r="D19" s="302">
        <f ca="1">SUMIFS(F_Outputs!$F:$F,F_Outputs!$B:$B,D52)</f>
        <v>214.28125545959006</v>
      </c>
      <c r="E19" s="302">
        <f ca="1">SUMIFS(F_Outputs!$F:$F,F_Outputs!$B:$B,E52)</f>
        <v>281.29247032580599</v>
      </c>
      <c r="F19" s="302">
        <f ca="1">SUMIFS(F_Outputs!$F:$F,F_Outputs!$B:$B,F52)</f>
        <v>0</v>
      </c>
      <c r="G19" s="300"/>
      <c r="H19" s="300"/>
      <c r="I19" s="300"/>
      <c r="J19" s="300"/>
      <c r="K19" s="303">
        <f ca="1">SUMIFS(F_Outputs!$F:$F,F_Outputs!$B:$B,K52)</f>
        <v>495.16019466720849</v>
      </c>
    </row>
    <row r="20" spans="2:13" ht="20.65" thickBot="1">
      <c r="B20" s="223" t="s">
        <v>1411</v>
      </c>
      <c r="C20" s="304">
        <f ca="1">SUMIFS(F_Outputs!$F:$F,F_Outputs!$B:$B,C53)</f>
        <v>0</v>
      </c>
      <c r="D20" s="302">
        <f ca="1">SUMIFS(F_Outputs!$F:$F,F_Outputs!$B:$B,D53)</f>
        <v>0</v>
      </c>
      <c r="E20" s="302">
        <f ca="1">SUMIFS(F_Outputs!$F:$F,F_Outputs!$B:$B,E53)</f>
        <v>0</v>
      </c>
      <c r="F20" s="302">
        <f ca="1">SUMIFS(F_Outputs!$F:$F,F_Outputs!$B:$B,F53)</f>
        <v>0</v>
      </c>
      <c r="G20" s="302">
        <f ca="1">SUMIFS(F_Outputs!$F:$F,F_Outputs!$B:$B,G53)</f>
        <v>0</v>
      </c>
      <c r="H20" s="302">
        <f>SUMIFS(F_Outputs!$F:$F,F_Outputs!$B:$B,H53)</f>
        <v>0</v>
      </c>
      <c r="I20" s="300"/>
      <c r="J20" s="300"/>
      <c r="K20" s="303">
        <f ca="1">SUMIFS(F_Outputs!$F:$F,F_Outputs!$B:$B,K53)</f>
        <v>0</v>
      </c>
    </row>
    <row r="21" spans="2:13" ht="20.65" thickBot="1">
      <c r="B21" s="223" t="s">
        <v>1413</v>
      </c>
      <c r="C21" s="304">
        <f ca="1">SUMIFS(F_Outputs!$F:$F,F_Outputs!$B:$B,C54)</f>
        <v>23.224143984980877</v>
      </c>
      <c r="D21" s="302">
        <f ca="1">SUMIFS(F_Outputs!$F:$F,F_Outputs!$B:$B,D54)</f>
        <v>155.33906298825525</v>
      </c>
      <c r="E21" s="302">
        <f ca="1">SUMIFS(F_Outputs!$F:$F,F_Outputs!$B:$B,E54)</f>
        <v>12.511788635390932</v>
      </c>
      <c r="F21" s="302">
        <f ca="1">SUMIFS(F_Outputs!$F:$F,F_Outputs!$B:$B,F54)</f>
        <v>-5.1957059193523563</v>
      </c>
      <c r="G21" s="302">
        <f ca="1">SUMIFS(F_Outputs!$F:$F,F_Outputs!$B:$B,G54)</f>
        <v>0</v>
      </c>
      <c r="H21" s="302">
        <f>SUMIFS(F_Outputs!$F:$F,F_Outputs!$B:$B,H54)</f>
        <v>0</v>
      </c>
      <c r="I21" s="300"/>
      <c r="J21" s="300"/>
      <c r="K21" s="303">
        <f ca="1">SUMIFS(F_Outputs!$F:$F,F_Outputs!$B:$B,K54)</f>
        <v>185.87928968927471</v>
      </c>
      <c r="M21" s="312"/>
    </row>
    <row r="22" spans="2:13" ht="20.65" thickBot="1">
      <c r="B22" s="223" t="s">
        <v>1415</v>
      </c>
      <c r="C22" s="304">
        <f ca="1">SUMIFS(F_Outputs!$F:$F,F_Outputs!$B:$B,C55)</f>
        <v>7.3334362385971223</v>
      </c>
      <c r="D22" s="302">
        <f ca="1">SUMIFS(F_Outputs!$F:$F,F_Outputs!$B:$B,D55)</f>
        <v>80.290439299351675</v>
      </c>
      <c r="E22" s="302">
        <f ca="1">SUMIFS(F_Outputs!$F:$F,F_Outputs!$B:$B,E55)</f>
        <v>73.924351012203289</v>
      </c>
      <c r="F22" s="302">
        <f ca="1">SUMIFS(F_Outputs!$F:$F,F_Outputs!$B:$B,F55)</f>
        <v>8.7039906251858365</v>
      </c>
      <c r="G22" s="302">
        <f ca="1">SUMIFS(F_Outputs!$F:$F,F_Outputs!$B:$B,G55)</f>
        <v>0</v>
      </c>
      <c r="H22" s="302">
        <f>SUMIFS(F_Outputs!$F:$F,F_Outputs!$B:$B,H55)</f>
        <v>0</v>
      </c>
      <c r="I22" s="300"/>
      <c r="J22" s="300"/>
      <c r="K22" s="303">
        <f ca="1">SUMIFS(F_Outputs!$F:$F,F_Outputs!$B:$B,K55)</f>
        <v>170.25221717533793</v>
      </c>
    </row>
    <row r="23" spans="2:13" ht="20.65" thickBot="1">
      <c r="B23" s="223" t="s">
        <v>1417</v>
      </c>
      <c r="C23" s="304">
        <f ca="1">SUMIFS(F_Outputs!$F:$F,F_Outputs!$B:$B,C56)</f>
        <v>-7.8511685139868135</v>
      </c>
      <c r="D23" s="302">
        <f ca="1">SUMIFS(F_Outputs!$F:$F,F_Outputs!$B:$B,D56)</f>
        <v>0</v>
      </c>
      <c r="E23" s="300"/>
      <c r="F23" s="300"/>
      <c r="G23" s="300"/>
      <c r="H23" s="300"/>
      <c r="I23" s="300"/>
      <c r="J23" s="300"/>
      <c r="K23" s="303">
        <f ca="1">SUMIFS(F_Outputs!$F:$F,F_Outputs!$B:$B,K56)</f>
        <v>-7.8511685139868135</v>
      </c>
    </row>
    <row r="24" spans="2:13" ht="20.65" thickBot="1">
      <c r="B24" s="223" t="s">
        <v>1419</v>
      </c>
      <c r="C24" s="300"/>
      <c r="D24" s="300"/>
      <c r="E24" s="300"/>
      <c r="F24" s="300"/>
      <c r="G24" s="302">
        <f ca="1">SUMIFS(F_Outputs!$F:$F,F_Outputs!$B:$B,G57)</f>
        <v>0</v>
      </c>
      <c r="H24" s="300"/>
      <c r="I24" s="300"/>
      <c r="J24" s="300"/>
      <c r="K24" s="303">
        <f ca="1">SUMIFS(F_Outputs!$F:$F,F_Outputs!$B:$B,K57)</f>
        <v>0</v>
      </c>
    </row>
    <row r="25" spans="2:13" ht="20.65" thickBot="1">
      <c r="B25" s="223" t="s">
        <v>1453</v>
      </c>
      <c r="C25" s="304">
        <f ca="1">SUMIFS(F_Outputs!$F:$F,F_Outputs!$B:$B,C58)</f>
        <v>0</v>
      </c>
      <c r="D25" s="302">
        <f ca="1">SUMIFS(F_Outputs!$F:$F,F_Outputs!$B:$B,D58)</f>
        <v>0</v>
      </c>
      <c r="E25" s="302">
        <f ca="1">SUMIFS(F_Outputs!$F:$F,F_Outputs!$B:$B,E58)</f>
        <v>0</v>
      </c>
      <c r="F25" s="302">
        <f ca="1">SUMIFS(F_Outputs!$F:$F,F_Outputs!$B:$B,F58)</f>
        <v>0</v>
      </c>
      <c r="G25" s="302">
        <f ca="1">SUMIFS(F_Outputs!$F:$F,F_Outputs!$B:$B,G58)</f>
        <v>0</v>
      </c>
      <c r="H25" s="302">
        <f>SUMIFS(F_Outputs!$F:$F,F_Outputs!$B:$B,H58)</f>
        <v>0</v>
      </c>
      <c r="I25" s="300"/>
      <c r="J25" s="300"/>
      <c r="K25" s="303">
        <f ca="1">SUMIFS(F_Outputs!$F:$F,F_Outputs!$B:$B,K58)</f>
        <v>0</v>
      </c>
    </row>
    <row r="26" spans="2:13" ht="20.65" thickBot="1">
      <c r="B26" s="223" t="s">
        <v>1454</v>
      </c>
      <c r="C26" s="299"/>
      <c r="D26" s="300"/>
      <c r="E26" s="300"/>
      <c r="F26" s="300"/>
      <c r="G26" s="300"/>
      <c r="H26" s="300"/>
      <c r="I26" s="300"/>
      <c r="J26" s="300"/>
      <c r="K26" s="301"/>
    </row>
    <row r="27" spans="2:13" ht="20.65" thickBot="1">
      <c r="B27" s="223" t="s">
        <v>1455</v>
      </c>
      <c r="C27" s="299"/>
      <c r="D27" s="300"/>
      <c r="E27" s="300"/>
      <c r="F27" s="300"/>
      <c r="G27" s="300"/>
      <c r="H27" s="300"/>
      <c r="I27" s="300"/>
      <c r="J27" s="300"/>
      <c r="K27" s="301"/>
    </row>
    <row r="28" spans="2:13" ht="20.65" thickBot="1">
      <c r="B28" s="223" t="s">
        <v>1424</v>
      </c>
      <c r="C28" s="304">
        <f ca="1">SUMIFS(F_Outputs!$F:$F,F_Outputs!$B:$B,C61)</f>
        <v>0</v>
      </c>
      <c r="D28" s="302">
        <f ca="1">SUMIFS(F_Outputs!$F:$F,F_Outputs!$B:$B,D61)</f>
        <v>0</v>
      </c>
      <c r="E28" s="302">
        <f ca="1">SUMIFS(F_Outputs!$F:$F,F_Outputs!$B:$B,E61)</f>
        <v>0</v>
      </c>
      <c r="F28" s="300"/>
      <c r="G28" s="302">
        <f ca="1">SUMIFS(F_Outputs!$F:$F,F_Outputs!$B:$B,G61)</f>
        <v>0</v>
      </c>
      <c r="H28" s="302">
        <f>SUMIFS(F_Outputs!$F:$F,F_Outputs!$B:$B,H61)</f>
        <v>0</v>
      </c>
      <c r="I28" s="300"/>
      <c r="J28" s="300"/>
      <c r="K28" s="303">
        <f ca="1">SUMIFS(F_Outputs!$F:$F,F_Outputs!$B:$B,K61)</f>
        <v>0</v>
      </c>
    </row>
    <row r="29" spans="2:13" ht="20.65" thickBot="1">
      <c r="B29" s="223" t="s">
        <v>1425</v>
      </c>
      <c r="C29" s="304">
        <f>SUMIFS(F_Outputs!$F:$F,F_Outputs!$B:$B,C62)</f>
        <v>0</v>
      </c>
      <c r="D29" s="302">
        <f ca="1">SUMIFS(F_Outputs!$F:$F,F_Outputs!$B:$B,D62)</f>
        <v>25.847242928011326</v>
      </c>
      <c r="E29" s="302">
        <f ca="1">SUMIFS(F_Outputs!$F:$F,F_Outputs!$B:$B,E62)</f>
        <v>-8.6550290101600904</v>
      </c>
      <c r="F29" s="300"/>
      <c r="G29" s="302">
        <f ca="1">SUMIFS(F_Outputs!$F:$F,F_Outputs!$B:$B,G62)</f>
        <v>0</v>
      </c>
      <c r="H29" s="302">
        <f>SUMIFS(F_Outputs!$F:$F,F_Outputs!$B:$B,H62)</f>
        <v>0</v>
      </c>
      <c r="I29" s="300"/>
      <c r="J29" s="300"/>
      <c r="K29" s="303">
        <f ca="1">SUMIFS(F_Outputs!$F:$F,F_Outputs!$B:$B,K62)</f>
        <v>17.192213917851234</v>
      </c>
    </row>
    <row r="30" spans="2:13" ht="20.65" thickBot="1">
      <c r="B30" s="223" t="s">
        <v>1426</v>
      </c>
      <c r="C30" s="304">
        <f ca="1">SUMIFS(F_Outputs!$F:$F,F_Outputs!$B:$B,C63)</f>
        <v>0</v>
      </c>
      <c r="D30" s="302">
        <f ca="1">SUMIFS(F_Outputs!$F:$F,F_Outputs!$B:$B,D63)</f>
        <v>-0.77246054028309263</v>
      </c>
      <c r="E30" s="302">
        <f ca="1">SUMIFS(F_Outputs!$F:$F,F_Outputs!$B:$B,E63)</f>
        <v>0.28945517306907309</v>
      </c>
      <c r="F30" s="300"/>
      <c r="G30" s="302">
        <f ca="1">SUMIFS(F_Outputs!$F:$F,F_Outputs!$B:$B,G63)</f>
        <v>0</v>
      </c>
      <c r="H30" s="302">
        <f>SUMIFS(F_Outputs!$F:$F,F_Outputs!$B:$B,H63)</f>
        <v>0</v>
      </c>
      <c r="I30" s="300"/>
      <c r="J30" s="300"/>
      <c r="K30" s="303">
        <f ca="1">SUMIFS(F_Outputs!$F:$F,F_Outputs!$B:$B,K63)</f>
        <v>-0.48300536721401954</v>
      </c>
      <c r="M30" s="312"/>
    </row>
    <row r="31" spans="2:13" ht="20.65" thickBot="1">
      <c r="B31" s="223" t="s">
        <v>1427</v>
      </c>
      <c r="C31" s="304">
        <f ca="1">SUMIFS(F_Outputs!$F:$F,F_Outputs!$B:$B,C64)</f>
        <v>-1.1369853567167107</v>
      </c>
      <c r="D31" s="302">
        <f ca="1">SUMIFS(F_Outputs!$F:$F,F_Outputs!$B:$B,D64)</f>
        <v>-12.391247957767254</v>
      </c>
      <c r="E31" s="302">
        <f ca="1">SUMIFS(F_Outputs!$F:$F,F_Outputs!$B:$B,E64)</f>
        <v>-11.920898683546929</v>
      </c>
      <c r="F31" s="302">
        <f ca="1">SUMIFS(F_Outputs!$F:$F,F_Outputs!$B:$B,F64)</f>
        <v>-1.507077126932244</v>
      </c>
      <c r="G31" s="302">
        <f ca="1">SUMIFS(F_Outputs!$F:$F,F_Outputs!$B:$B,G64)</f>
        <v>0</v>
      </c>
      <c r="H31" s="302">
        <f>SUMIFS(F_Outputs!$F:$F,F_Outputs!$B:$B,H64)</f>
        <v>0</v>
      </c>
      <c r="I31" s="300"/>
      <c r="J31" s="300"/>
      <c r="K31" s="303">
        <f ca="1">SUMIFS(F_Outputs!$F:$F,F_Outputs!$B:$B,K64)</f>
        <v>-26.956209124963138</v>
      </c>
    </row>
    <row r="32" spans="2:13" ht="20.65" thickBot="1">
      <c r="B32" s="223" t="s">
        <v>1428</v>
      </c>
      <c r="C32" s="304">
        <f>SUMIFS(F_Outputs!$F:$F,F_Outputs!$B:$B,C65)</f>
        <v>0</v>
      </c>
      <c r="D32" s="302">
        <f ca="1">SUMIFS(F_Outputs!$F:$F,F_Outputs!$B:$B,D65)</f>
        <v>0</v>
      </c>
      <c r="E32" s="302">
        <f ca="1">SUMIFS(F_Outputs!$F:$F,F_Outputs!$B:$B,E65)</f>
        <v>0</v>
      </c>
      <c r="F32" s="300"/>
      <c r="G32" s="302">
        <f ca="1">SUMIFS(F_Outputs!$F:$F,F_Outputs!$B:$B,G65)</f>
        <v>0</v>
      </c>
      <c r="H32" s="302">
        <f>SUMIFS(F_Outputs!$F:$F,F_Outputs!$B:$B,H65)</f>
        <v>0</v>
      </c>
      <c r="I32" s="300"/>
      <c r="J32" s="300"/>
      <c r="K32" s="303">
        <f ca="1">SUMIFS(F_Outputs!$F:$F,F_Outputs!$B:$B,K65)</f>
        <v>0</v>
      </c>
      <c r="M32" s="312"/>
    </row>
    <row r="33" spans="1:13" ht="20.65" thickBot="1">
      <c r="B33" s="223" t="s">
        <v>1429</v>
      </c>
      <c r="C33" s="305">
        <f ca="1">SUMIFS(F_Outputs!$F:$F,F_Outputs!$B:$B,C66)</f>
        <v>0</v>
      </c>
      <c r="D33" s="306">
        <f ca="1">SUMIFS(F_Outputs!$F:$F,F_Outputs!$B:$B,D66)</f>
        <v>0</v>
      </c>
      <c r="E33" s="306">
        <f ca="1">SUMIFS(F_Outputs!$F:$F,F_Outputs!$B:$B,E66)</f>
        <v>0</v>
      </c>
      <c r="F33" s="306">
        <f ca="1">SUMIFS(F_Outputs!$F:$F,F_Outputs!$B:$B,F66)</f>
        <v>0</v>
      </c>
      <c r="G33" s="306">
        <f ca="1">SUMIFS(F_Outputs!$F:$F,F_Outputs!$B:$B,G66)</f>
        <v>0</v>
      </c>
      <c r="H33" s="306">
        <f>SUMIFS(F_Outputs!$F:$F,F_Outputs!$B:$B,H66)</f>
        <v>0</v>
      </c>
      <c r="I33" s="307"/>
      <c r="J33" s="307"/>
      <c r="K33" s="308">
        <f ca="1">SUMIFS(F_Outputs!$F:$F,F_Outputs!$B:$B,K66)</f>
        <v>0</v>
      </c>
    </row>
    <row r="34" spans="1:13">
      <c r="C34" s="244"/>
      <c r="D34" s="245"/>
      <c r="E34" s="245"/>
      <c r="F34" s="245"/>
      <c r="G34" s="245"/>
      <c r="H34" s="245"/>
      <c r="I34" s="245"/>
      <c r="J34" s="245"/>
      <c r="K34" s="245"/>
    </row>
    <row r="35" spans="1:13">
      <c r="C35" s="244"/>
      <c r="D35" s="245"/>
      <c r="E35" s="245"/>
      <c r="F35" s="245"/>
      <c r="G35" s="245"/>
      <c r="H35" s="245"/>
      <c r="I35" s="245"/>
      <c r="J35" s="245"/>
      <c r="K35" s="245"/>
      <c r="M35" s="248"/>
    </row>
    <row r="36" spans="1:13" ht="39.75" thickBot="1">
      <c r="A36" s="271" t="s">
        <v>1398</v>
      </c>
    </row>
    <row r="37" spans="1:13" ht="22.5" thickBot="1">
      <c r="A37" s="222"/>
      <c r="B37" s="319" t="s">
        <v>1433</v>
      </c>
      <c r="C37" s="316" t="s">
        <v>1434</v>
      </c>
      <c r="D37" s="317"/>
      <c r="E37" s="317"/>
      <c r="F37" s="317"/>
      <c r="G37" s="317"/>
      <c r="H37" s="317"/>
      <c r="I37" s="317"/>
      <c r="J37" s="317"/>
      <c r="K37" s="318"/>
    </row>
    <row r="38" spans="1:13" ht="40.9" thickBot="1">
      <c r="A38" s="222"/>
      <c r="B38" s="320"/>
      <c r="C38" s="225" t="s">
        <v>1435</v>
      </c>
      <c r="D38" s="225" t="s">
        <v>1436</v>
      </c>
      <c r="E38" s="225" t="s">
        <v>1437</v>
      </c>
      <c r="F38" s="225" t="s">
        <v>1438</v>
      </c>
      <c r="G38" s="225" t="s">
        <v>1439</v>
      </c>
      <c r="H38" s="225" t="s">
        <v>1440</v>
      </c>
      <c r="I38" s="225" t="s">
        <v>1441</v>
      </c>
      <c r="J38" s="225" t="s">
        <v>1442</v>
      </c>
      <c r="K38" s="225" t="s">
        <v>704</v>
      </c>
    </row>
    <row r="39" spans="1:13" ht="20.65" thickBot="1">
      <c r="B39" s="223" t="s">
        <v>1443</v>
      </c>
      <c r="C39" s="273" t="s">
        <v>776</v>
      </c>
      <c r="D39" s="274" t="s">
        <v>776</v>
      </c>
      <c r="E39" s="274" t="s">
        <v>776</v>
      </c>
      <c r="F39" s="274" t="s">
        <v>776</v>
      </c>
      <c r="G39" s="274" t="s">
        <v>776</v>
      </c>
      <c r="H39" s="274" t="s">
        <v>776</v>
      </c>
      <c r="I39" s="274" t="s">
        <v>776</v>
      </c>
      <c r="J39" s="274" t="s">
        <v>776</v>
      </c>
      <c r="K39" s="275" t="s">
        <v>776</v>
      </c>
    </row>
    <row r="40" spans="1:13" ht="20.65" thickBot="1">
      <c r="B40" s="223" t="s">
        <v>1444</v>
      </c>
      <c r="C40" s="276" t="s">
        <v>776</v>
      </c>
      <c r="D40" s="272" t="s">
        <v>776</v>
      </c>
      <c r="E40" s="272" t="s">
        <v>776</v>
      </c>
      <c r="F40" s="272" t="s">
        <v>776</v>
      </c>
      <c r="G40" s="272" t="s">
        <v>776</v>
      </c>
      <c r="H40" s="272" t="s">
        <v>776</v>
      </c>
      <c r="I40" s="272" t="s">
        <v>776</v>
      </c>
      <c r="J40" s="272" t="s">
        <v>776</v>
      </c>
      <c r="K40" s="277" t="s">
        <v>776</v>
      </c>
    </row>
    <row r="41" spans="1:13" ht="20.65" thickBot="1">
      <c r="B41" s="223" t="s">
        <v>1445</v>
      </c>
      <c r="C41" s="276" t="s">
        <v>776</v>
      </c>
      <c r="D41" s="272" t="s">
        <v>776</v>
      </c>
      <c r="E41" s="272" t="s">
        <v>776</v>
      </c>
      <c r="F41" s="272" t="s">
        <v>776</v>
      </c>
      <c r="G41" s="272" t="s">
        <v>776</v>
      </c>
      <c r="H41" s="272" t="s">
        <v>776</v>
      </c>
      <c r="I41" s="272" t="s">
        <v>776</v>
      </c>
      <c r="J41" s="272" t="s">
        <v>776</v>
      </c>
      <c r="K41" s="277" t="s">
        <v>776</v>
      </c>
    </row>
    <row r="42" spans="1:13" ht="20.65" thickBot="1">
      <c r="B42" s="223" t="s">
        <v>1438</v>
      </c>
      <c r="C42" s="276" t="s">
        <v>776</v>
      </c>
      <c r="D42" s="272" t="s">
        <v>776</v>
      </c>
      <c r="E42" s="272" t="s">
        <v>776</v>
      </c>
      <c r="F42" s="272" t="s">
        <v>776</v>
      </c>
      <c r="G42" s="272" t="s">
        <v>776</v>
      </c>
      <c r="H42" s="272" t="s">
        <v>776</v>
      </c>
      <c r="I42" s="272" t="s">
        <v>776</v>
      </c>
      <c r="J42" s="272" t="s">
        <v>776</v>
      </c>
      <c r="K42" s="277" t="s">
        <v>776</v>
      </c>
    </row>
    <row r="43" spans="1:13" ht="20.65" thickBot="1">
      <c r="B43" s="223" t="s">
        <v>1446</v>
      </c>
      <c r="C43" s="276" t="s">
        <v>776</v>
      </c>
      <c r="D43" s="272" t="s">
        <v>776</v>
      </c>
      <c r="E43" s="272" t="s">
        <v>776</v>
      </c>
      <c r="F43" s="272" t="s">
        <v>776</v>
      </c>
      <c r="G43" s="272" t="s">
        <v>776</v>
      </c>
      <c r="H43" s="272" t="s">
        <v>776</v>
      </c>
      <c r="I43" s="272" t="s">
        <v>776</v>
      </c>
      <c r="J43" s="272" t="s">
        <v>776</v>
      </c>
      <c r="K43" s="277" t="s">
        <v>776</v>
      </c>
    </row>
    <row r="44" spans="1:13" ht="20.65" thickBot="1">
      <c r="B44" s="223" t="s">
        <v>1447</v>
      </c>
      <c r="C44" s="276" t="s">
        <v>776</v>
      </c>
      <c r="D44" s="272" t="s">
        <v>776</v>
      </c>
      <c r="E44" s="272" t="s">
        <v>776</v>
      </c>
      <c r="F44" s="272" t="s">
        <v>776</v>
      </c>
      <c r="G44" s="272" t="s">
        <v>776</v>
      </c>
      <c r="H44" s="272" t="s">
        <v>776</v>
      </c>
      <c r="I44" s="272" t="s">
        <v>776</v>
      </c>
      <c r="J44" s="272" t="s">
        <v>776</v>
      </c>
      <c r="K44" s="277" t="s">
        <v>776</v>
      </c>
    </row>
    <row r="45" spans="1:13" ht="20.65" thickBot="1">
      <c r="B45" s="223" t="s">
        <v>1448</v>
      </c>
      <c r="C45" s="276" t="s">
        <v>776</v>
      </c>
      <c r="D45" s="272" t="s">
        <v>776</v>
      </c>
      <c r="E45" s="272" t="s">
        <v>776</v>
      </c>
      <c r="F45" s="272" t="s">
        <v>776</v>
      </c>
      <c r="G45" s="272" t="s">
        <v>776</v>
      </c>
      <c r="H45" s="272" t="s">
        <v>776</v>
      </c>
      <c r="I45" s="272" t="s">
        <v>776</v>
      </c>
      <c r="J45" s="272" t="s">
        <v>776</v>
      </c>
      <c r="K45" s="277" t="s">
        <v>776</v>
      </c>
    </row>
    <row r="46" spans="1:13" ht="20.65" thickBot="1">
      <c r="B46" s="223" t="s">
        <v>1449</v>
      </c>
      <c r="C46" s="276" t="s">
        <v>776</v>
      </c>
      <c r="D46" s="272" t="s">
        <v>776</v>
      </c>
      <c r="E46" s="272" t="s">
        <v>776</v>
      </c>
      <c r="F46" s="272" t="s">
        <v>776</v>
      </c>
      <c r="G46" s="272" t="s">
        <v>776</v>
      </c>
      <c r="H46" s="272" t="s">
        <v>776</v>
      </c>
      <c r="I46" s="272" t="s">
        <v>776</v>
      </c>
      <c r="J46" s="272" t="s">
        <v>776</v>
      </c>
      <c r="K46" s="277" t="s">
        <v>776</v>
      </c>
    </row>
    <row r="47" spans="1:13" ht="20.65" thickBot="1">
      <c r="B47" s="223" t="s">
        <v>1450</v>
      </c>
      <c r="C47" s="276" t="s">
        <v>776</v>
      </c>
      <c r="D47" s="272" t="s">
        <v>776</v>
      </c>
      <c r="E47" s="272" t="s">
        <v>776</v>
      </c>
      <c r="F47" s="272" t="s">
        <v>776</v>
      </c>
      <c r="G47" s="272" t="s">
        <v>776</v>
      </c>
      <c r="H47" s="272" t="s">
        <v>776</v>
      </c>
      <c r="I47" s="272" t="s">
        <v>776</v>
      </c>
      <c r="J47" s="272" t="s">
        <v>776</v>
      </c>
      <c r="K47" s="277" t="s">
        <v>776</v>
      </c>
    </row>
    <row r="48" spans="1:13" ht="20.65" thickBot="1">
      <c r="B48" s="223" t="s">
        <v>1451</v>
      </c>
      <c r="C48" s="276" t="s">
        <v>776</v>
      </c>
      <c r="D48" s="272" t="s">
        <v>776</v>
      </c>
      <c r="E48" s="272" t="s">
        <v>776</v>
      </c>
      <c r="F48" s="272" t="s">
        <v>776</v>
      </c>
      <c r="G48" s="272" t="s">
        <v>776</v>
      </c>
      <c r="H48" s="272" t="s">
        <v>776</v>
      </c>
      <c r="I48" s="272" t="s">
        <v>776</v>
      </c>
      <c r="J48" s="272" t="s">
        <v>776</v>
      </c>
      <c r="K48" s="277" t="s">
        <v>776</v>
      </c>
    </row>
    <row r="49" spans="2:11" ht="20.65" thickBot="1">
      <c r="B49" s="223" t="s">
        <v>1452</v>
      </c>
      <c r="C49" s="276" t="s">
        <v>776</v>
      </c>
      <c r="D49" s="272" t="s">
        <v>776</v>
      </c>
      <c r="E49" s="272" t="s">
        <v>776</v>
      </c>
      <c r="F49" s="272" t="s">
        <v>776</v>
      </c>
      <c r="G49" s="272" t="s">
        <v>776</v>
      </c>
      <c r="H49" s="272" t="s">
        <v>776</v>
      </c>
      <c r="I49" s="272" t="s">
        <v>776</v>
      </c>
      <c r="J49" s="272" t="s">
        <v>776</v>
      </c>
      <c r="K49" s="277" t="s">
        <v>776</v>
      </c>
    </row>
    <row r="50" spans="2:11" ht="37.15" thickBot="1">
      <c r="B50" s="223" t="s">
        <v>1404</v>
      </c>
      <c r="C50" s="281" t="s">
        <v>1272</v>
      </c>
      <c r="D50" s="282" t="s">
        <v>1273</v>
      </c>
      <c r="E50" s="282" t="s">
        <v>1274</v>
      </c>
      <c r="F50" s="282" t="s">
        <v>1275</v>
      </c>
      <c r="G50" s="282" t="s">
        <v>1276</v>
      </c>
      <c r="H50" s="282" t="s">
        <v>1277</v>
      </c>
      <c r="I50" s="272" t="s">
        <v>776</v>
      </c>
      <c r="J50" s="272" t="s">
        <v>776</v>
      </c>
      <c r="K50" s="285" t="s">
        <v>1278</v>
      </c>
    </row>
    <row r="51" spans="2:11" ht="37.15" thickBot="1">
      <c r="B51" s="223" t="s">
        <v>1407</v>
      </c>
      <c r="C51" s="281" t="s">
        <v>1286</v>
      </c>
      <c r="D51" s="282" t="s">
        <v>1287</v>
      </c>
      <c r="E51" s="282" t="s">
        <v>1288</v>
      </c>
      <c r="F51" s="272" t="s">
        <v>776</v>
      </c>
      <c r="G51" s="282" t="s">
        <v>1290</v>
      </c>
      <c r="H51" s="282" t="s">
        <v>1291</v>
      </c>
      <c r="I51" s="272" t="s">
        <v>776</v>
      </c>
      <c r="J51" s="272" t="s">
        <v>776</v>
      </c>
      <c r="K51" s="285" t="s">
        <v>1292</v>
      </c>
    </row>
    <row r="52" spans="2:11" ht="37.15" thickBot="1">
      <c r="B52" s="223" t="s">
        <v>1409</v>
      </c>
      <c r="C52" s="281" t="s">
        <v>1307</v>
      </c>
      <c r="D52" s="282" t="s">
        <v>1308</v>
      </c>
      <c r="E52" s="282" t="s">
        <v>1309</v>
      </c>
      <c r="F52" s="282" t="s">
        <v>1310</v>
      </c>
      <c r="G52" s="272" t="s">
        <v>776</v>
      </c>
      <c r="H52" s="272" t="s">
        <v>776</v>
      </c>
      <c r="I52" s="272" t="s">
        <v>776</v>
      </c>
      <c r="J52" s="272" t="s">
        <v>776</v>
      </c>
      <c r="K52" s="285" t="s">
        <v>1313</v>
      </c>
    </row>
    <row r="53" spans="2:11" ht="37.15" thickBot="1">
      <c r="B53" s="223" t="s">
        <v>1411</v>
      </c>
      <c r="C53" s="281" t="s">
        <v>1265</v>
      </c>
      <c r="D53" s="282" t="s">
        <v>1266</v>
      </c>
      <c r="E53" s="282" t="s">
        <v>1267</v>
      </c>
      <c r="F53" s="282" t="s">
        <v>1268</v>
      </c>
      <c r="G53" s="282" t="s">
        <v>1269</v>
      </c>
      <c r="H53" s="282" t="s">
        <v>1270</v>
      </c>
      <c r="I53" s="272" t="s">
        <v>776</v>
      </c>
      <c r="J53" s="272" t="s">
        <v>776</v>
      </c>
      <c r="K53" s="285" t="s">
        <v>1271</v>
      </c>
    </row>
    <row r="54" spans="2:11" ht="37.15" thickBot="1">
      <c r="B54" s="223" t="s">
        <v>1413</v>
      </c>
      <c r="C54" s="281" t="s">
        <v>1279</v>
      </c>
      <c r="D54" s="282" t="s">
        <v>1280</v>
      </c>
      <c r="E54" s="282" t="s">
        <v>1281</v>
      </c>
      <c r="F54" s="282" t="s">
        <v>1282</v>
      </c>
      <c r="G54" s="282" t="s">
        <v>1283</v>
      </c>
      <c r="H54" s="282" t="s">
        <v>1284</v>
      </c>
      <c r="I54" s="272" t="s">
        <v>776</v>
      </c>
      <c r="J54" s="272" t="s">
        <v>776</v>
      </c>
      <c r="K54" s="285" t="s">
        <v>1285</v>
      </c>
    </row>
    <row r="55" spans="2:11" ht="37.15" thickBot="1">
      <c r="B55" s="223" t="s">
        <v>1415</v>
      </c>
      <c r="C55" s="281" t="s">
        <v>1293</v>
      </c>
      <c r="D55" s="282" t="s">
        <v>1294</v>
      </c>
      <c r="E55" s="282" t="s">
        <v>1295</v>
      </c>
      <c r="F55" s="282" t="s">
        <v>1296</v>
      </c>
      <c r="G55" s="282" t="s">
        <v>1297</v>
      </c>
      <c r="H55" s="282" t="s">
        <v>1298</v>
      </c>
      <c r="I55" s="272" t="s">
        <v>776</v>
      </c>
      <c r="J55" s="272" t="s">
        <v>776</v>
      </c>
      <c r="K55" s="285" t="s">
        <v>1299</v>
      </c>
    </row>
    <row r="56" spans="2:11" ht="37.15" thickBot="1">
      <c r="B56" s="223" t="s">
        <v>1417</v>
      </c>
      <c r="C56" s="281" t="s">
        <v>1300</v>
      </c>
      <c r="D56" s="282" t="s">
        <v>1301</v>
      </c>
      <c r="E56" s="272" t="s">
        <v>776</v>
      </c>
      <c r="F56" s="272" t="s">
        <v>776</v>
      </c>
      <c r="G56" s="272" t="s">
        <v>776</v>
      </c>
      <c r="H56" s="272" t="s">
        <v>776</v>
      </c>
      <c r="I56" s="272" t="s">
        <v>776</v>
      </c>
      <c r="J56" s="272" t="s">
        <v>776</v>
      </c>
      <c r="K56" s="285" t="s">
        <v>1306</v>
      </c>
    </row>
    <row r="57" spans="2:11" ht="37.15" thickBot="1">
      <c r="B57" s="223" t="s">
        <v>1419</v>
      </c>
      <c r="C57" s="272"/>
      <c r="D57" s="272"/>
      <c r="E57" s="272"/>
      <c r="F57" s="272"/>
      <c r="G57" s="282" t="s">
        <v>1318</v>
      </c>
      <c r="H57" s="272"/>
      <c r="I57" s="272"/>
      <c r="J57" s="272"/>
      <c r="K57" s="285" t="s">
        <v>1320</v>
      </c>
    </row>
    <row r="58" spans="2:11" ht="37.15" thickBot="1">
      <c r="B58" s="223" t="s">
        <v>1453</v>
      </c>
      <c r="C58" s="281" t="s">
        <v>1321</v>
      </c>
      <c r="D58" s="282" t="s">
        <v>1322</v>
      </c>
      <c r="E58" s="282" t="s">
        <v>1323</v>
      </c>
      <c r="F58" s="282" t="s">
        <v>1324</v>
      </c>
      <c r="G58" s="282" t="s">
        <v>1325</v>
      </c>
      <c r="H58" s="282" t="s">
        <v>1326</v>
      </c>
      <c r="I58" s="272" t="s">
        <v>776</v>
      </c>
      <c r="J58" s="272" t="s">
        <v>776</v>
      </c>
      <c r="K58" s="285" t="s">
        <v>1327</v>
      </c>
    </row>
    <row r="59" spans="2:11" ht="20.65" thickBot="1">
      <c r="B59" s="223" t="s">
        <v>1454</v>
      </c>
      <c r="C59" s="276" t="s">
        <v>776</v>
      </c>
      <c r="D59" s="272" t="s">
        <v>776</v>
      </c>
      <c r="E59" s="272" t="s">
        <v>776</v>
      </c>
      <c r="F59" s="272" t="s">
        <v>776</v>
      </c>
      <c r="G59" s="272" t="s">
        <v>776</v>
      </c>
      <c r="H59" s="272" t="s">
        <v>776</v>
      </c>
      <c r="I59" s="272" t="s">
        <v>776</v>
      </c>
      <c r="J59" s="272" t="s">
        <v>776</v>
      </c>
      <c r="K59" s="277" t="s">
        <v>776</v>
      </c>
    </row>
    <row r="60" spans="2:11" ht="20.65" thickBot="1">
      <c r="B60" s="223" t="s">
        <v>1455</v>
      </c>
      <c r="C60" s="276" t="s">
        <v>776</v>
      </c>
      <c r="D60" s="272" t="s">
        <v>776</v>
      </c>
      <c r="E60" s="272" t="s">
        <v>776</v>
      </c>
      <c r="F60" s="272" t="s">
        <v>776</v>
      </c>
      <c r="G60" s="272" t="s">
        <v>776</v>
      </c>
      <c r="H60" s="272" t="s">
        <v>776</v>
      </c>
      <c r="I60" s="272" t="s">
        <v>776</v>
      </c>
      <c r="J60" s="272" t="s">
        <v>776</v>
      </c>
      <c r="K60" s="277" t="s">
        <v>776</v>
      </c>
    </row>
    <row r="61" spans="2:11" ht="37.15" thickBot="1">
      <c r="B61" s="223" t="s">
        <v>1424</v>
      </c>
      <c r="C61" s="281" t="s">
        <v>1223</v>
      </c>
      <c r="D61" s="282" t="s">
        <v>1224</v>
      </c>
      <c r="E61" s="282" t="s">
        <v>1225</v>
      </c>
      <c r="F61" s="272" t="s">
        <v>776</v>
      </c>
      <c r="G61" s="282" t="s">
        <v>1227</v>
      </c>
      <c r="H61" s="282" t="s">
        <v>1228</v>
      </c>
      <c r="I61" s="272" t="s">
        <v>776</v>
      </c>
      <c r="J61" s="272" t="s">
        <v>776</v>
      </c>
      <c r="K61" s="285" t="s">
        <v>1229</v>
      </c>
    </row>
    <row r="62" spans="2:11" ht="37.15" thickBot="1">
      <c r="B62" s="223" t="s">
        <v>1425</v>
      </c>
      <c r="C62" s="281" t="s">
        <v>1230</v>
      </c>
      <c r="D62" s="282" t="s">
        <v>1231</v>
      </c>
      <c r="E62" s="282" t="s">
        <v>1232</v>
      </c>
      <c r="F62" s="272" t="s">
        <v>776</v>
      </c>
      <c r="G62" s="282" t="s">
        <v>1234</v>
      </c>
      <c r="H62" s="282" t="s">
        <v>1235</v>
      </c>
      <c r="I62" s="272" t="s">
        <v>776</v>
      </c>
      <c r="J62" s="272" t="s">
        <v>776</v>
      </c>
      <c r="K62" s="285" t="s">
        <v>1236</v>
      </c>
    </row>
    <row r="63" spans="2:11" ht="37.15" thickBot="1">
      <c r="B63" s="223" t="s">
        <v>1426</v>
      </c>
      <c r="C63" s="281" t="s">
        <v>1237</v>
      </c>
      <c r="D63" s="282" t="s">
        <v>1238</v>
      </c>
      <c r="E63" s="282" t="s">
        <v>1239</v>
      </c>
      <c r="F63" s="272" t="s">
        <v>776</v>
      </c>
      <c r="G63" s="282" t="s">
        <v>1241</v>
      </c>
      <c r="H63" s="282" t="s">
        <v>1242</v>
      </c>
      <c r="I63" s="272" t="s">
        <v>776</v>
      </c>
      <c r="J63" s="272" t="s">
        <v>776</v>
      </c>
      <c r="K63" s="285" t="s">
        <v>1243</v>
      </c>
    </row>
    <row r="64" spans="2:11" ht="37.15" thickBot="1">
      <c r="B64" s="223" t="s">
        <v>1427</v>
      </c>
      <c r="C64" s="281" t="s">
        <v>1244</v>
      </c>
      <c r="D64" s="282" t="s">
        <v>1245</v>
      </c>
      <c r="E64" s="282" t="s">
        <v>1246</v>
      </c>
      <c r="F64" s="282" t="s">
        <v>1247</v>
      </c>
      <c r="G64" s="282" t="s">
        <v>1248</v>
      </c>
      <c r="H64" s="282" t="s">
        <v>1249</v>
      </c>
      <c r="I64" s="272" t="s">
        <v>776</v>
      </c>
      <c r="J64" s="272" t="s">
        <v>776</v>
      </c>
      <c r="K64" s="285" t="s">
        <v>1250</v>
      </c>
    </row>
    <row r="65" spans="2:11" ht="37.15" thickBot="1">
      <c r="B65" s="223" t="s">
        <v>1428</v>
      </c>
      <c r="C65" s="281" t="s">
        <v>1251</v>
      </c>
      <c r="D65" s="282" t="s">
        <v>1252</v>
      </c>
      <c r="E65" s="282" t="s">
        <v>1253</v>
      </c>
      <c r="F65" s="272" t="s">
        <v>776</v>
      </c>
      <c r="G65" s="282" t="s">
        <v>1255</v>
      </c>
      <c r="H65" s="282" t="s">
        <v>1256</v>
      </c>
      <c r="I65" s="272" t="s">
        <v>776</v>
      </c>
      <c r="J65" s="272" t="s">
        <v>776</v>
      </c>
      <c r="K65" s="285" t="s">
        <v>1257</v>
      </c>
    </row>
    <row r="66" spans="2:11" ht="37.15" thickBot="1">
      <c r="B66" s="223" t="s">
        <v>1429</v>
      </c>
      <c r="C66" s="283" t="s">
        <v>1258</v>
      </c>
      <c r="D66" s="284" t="s">
        <v>1259</v>
      </c>
      <c r="E66" s="284" t="s">
        <v>1260</v>
      </c>
      <c r="F66" s="284" t="s">
        <v>1261</v>
      </c>
      <c r="G66" s="284" t="s">
        <v>1262</v>
      </c>
      <c r="H66" s="284" t="s">
        <v>1263</v>
      </c>
      <c r="I66" s="278" t="s">
        <v>776</v>
      </c>
      <c r="J66" s="278" t="s">
        <v>1456</v>
      </c>
      <c r="K66" s="286" t="s">
        <v>1264</v>
      </c>
    </row>
    <row r="68" spans="2:11" ht="20.25">
      <c r="B68" s="309"/>
    </row>
  </sheetData>
  <mergeCells count="4">
    <mergeCell ref="C4:K4"/>
    <mergeCell ref="B4:B5"/>
    <mergeCell ref="B37:B38"/>
    <mergeCell ref="C37:K37"/>
  </mergeCells>
  <pageMargins left="0.70866141732283472" right="0.70866141732283472" top="0.74803149606299213" bottom="0.74803149606299213" header="0.31496062992125984" footer="0.31496062992125984"/>
  <pageSetup paperSize="8" scale="86" fitToHeight="0" orientation="landscape" r:id="rId1"/>
  <headerFooter>
    <oddHeader>&amp;L&amp;F&amp;C&amp;A</oddHeader>
    <oddFooter>&amp;LPrinted on &amp;D at &amp;T&amp;CPage &amp;P of &amp;N&amp;ROfwat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D9D38-C42E-4C38-BC9B-0503BE30AF1E}">
  <sheetPr>
    <pageSetUpPr fitToPage="1"/>
  </sheetPr>
  <dimension ref="A2:C20"/>
  <sheetViews>
    <sheetView zoomScale="80" zoomScaleNormal="80" workbookViewId="0"/>
  </sheetViews>
  <sheetFormatPr defaultRowHeight="9.75"/>
  <cols>
    <col min="1" max="1" width="39.5" bestFit="1" customWidth="1"/>
    <col min="2" max="2" width="17" bestFit="1" customWidth="1"/>
  </cols>
  <sheetData>
    <row r="2" spans="1:3" ht="13.15">
      <c r="A2" s="173" t="s">
        <v>93</v>
      </c>
      <c r="B2" s="174" t="s">
        <v>94</v>
      </c>
      <c r="C2" s="175"/>
    </row>
    <row r="3" spans="1:3" ht="12.75">
      <c r="A3" s="176" t="s">
        <v>95</v>
      </c>
      <c r="B3" s="176" t="s">
        <v>96</v>
      </c>
      <c r="C3" s="176"/>
    </row>
    <row r="4" spans="1:3" ht="12.75">
      <c r="A4" s="176" t="s">
        <v>97</v>
      </c>
      <c r="B4" s="176" t="s">
        <v>98</v>
      </c>
      <c r="C4" s="176"/>
    </row>
    <row r="5" spans="1:3" ht="12.75">
      <c r="A5" s="176" t="s">
        <v>99</v>
      </c>
      <c r="B5" s="176" t="s">
        <v>100</v>
      </c>
      <c r="C5" s="176"/>
    </row>
    <row r="6" spans="1:3" ht="12.75">
      <c r="A6" s="176" t="s">
        <v>101</v>
      </c>
      <c r="B6" s="176" t="s">
        <v>102</v>
      </c>
      <c r="C6" s="176"/>
    </row>
    <row r="7" spans="1:3" ht="12.75">
      <c r="A7" s="176" t="s">
        <v>103</v>
      </c>
      <c r="B7" s="176" t="s">
        <v>104</v>
      </c>
      <c r="C7" s="176"/>
    </row>
    <row r="8" spans="1:3" ht="12.75">
      <c r="A8" s="176" t="s">
        <v>105</v>
      </c>
      <c r="B8" s="176" t="s">
        <v>106</v>
      </c>
      <c r="C8" s="176"/>
    </row>
    <row r="9" spans="1:3" ht="12.75">
      <c r="A9" s="176" t="s">
        <v>107</v>
      </c>
      <c r="B9" s="176" t="s">
        <v>108</v>
      </c>
      <c r="C9" s="176"/>
    </row>
    <row r="10" spans="1:3" ht="12.75">
      <c r="A10" s="176" t="s">
        <v>109</v>
      </c>
      <c r="B10" s="176" t="s">
        <v>110</v>
      </c>
      <c r="C10" s="176"/>
    </row>
    <row r="11" spans="1:3" ht="12.75">
      <c r="A11" s="176" t="s">
        <v>111</v>
      </c>
      <c r="B11" s="176" t="s">
        <v>112</v>
      </c>
      <c r="C11" s="176"/>
    </row>
    <row r="12" spans="1:3" ht="12.75">
      <c r="A12" s="176" t="s">
        <v>113</v>
      </c>
      <c r="B12" s="176" t="s">
        <v>114</v>
      </c>
      <c r="C12" s="176"/>
    </row>
    <row r="13" spans="1:3" ht="12.75">
      <c r="A13" s="176" t="s">
        <v>115</v>
      </c>
      <c r="B13" s="176" t="s">
        <v>116</v>
      </c>
      <c r="C13" s="176"/>
    </row>
    <row r="14" spans="1:3" ht="12.75">
      <c r="A14" s="176" t="s">
        <v>117</v>
      </c>
      <c r="B14" s="176" t="s">
        <v>118</v>
      </c>
      <c r="C14" s="176"/>
    </row>
    <row r="15" spans="1:3" ht="12.75">
      <c r="A15" s="176" t="s">
        <v>119</v>
      </c>
      <c r="B15" s="176" t="s">
        <v>120</v>
      </c>
      <c r="C15" s="176"/>
    </row>
    <row r="16" spans="1:3" ht="12.75">
      <c r="A16" s="176" t="s">
        <v>121</v>
      </c>
      <c r="B16" s="176" t="s">
        <v>122</v>
      </c>
      <c r="C16" s="176"/>
    </row>
    <row r="17" spans="1:3" ht="12.75">
      <c r="A17" s="176" t="s">
        <v>123</v>
      </c>
      <c r="B17" s="176" t="s">
        <v>124</v>
      </c>
      <c r="C17" s="176"/>
    </row>
    <row r="18" spans="1:3" ht="12.75">
      <c r="A18" s="176" t="s">
        <v>125</v>
      </c>
      <c r="B18" s="176" t="s">
        <v>126</v>
      </c>
      <c r="C18" s="176"/>
    </row>
    <row r="19" spans="1:3" ht="12.75">
      <c r="A19" s="176" t="s">
        <v>127</v>
      </c>
      <c r="B19" s="176" t="s">
        <v>128</v>
      </c>
      <c r="C19" s="176"/>
    </row>
    <row r="20" spans="1:3" ht="12.75">
      <c r="A20" s="176" t="s">
        <v>129</v>
      </c>
      <c r="B20" s="176" t="s">
        <v>130</v>
      </c>
      <c r="C20" s="176"/>
    </row>
  </sheetData>
  <pageMargins left="0.70866141732283472" right="0.70866141732283472" top="0.74803149606299213" bottom="0.74803149606299213" header="0.31496062992125984" footer="0.31496062992125984"/>
  <pageSetup paperSize="8" fitToHeight="0" orientation="landscape" r:id="rId1"/>
  <headerFooter>
    <oddHeader>&amp;L&amp;F&amp;C&amp;A</oddHeader>
    <oddFooter>&amp;LPrinted on &amp;D at &amp;T&amp;CPage &amp;P of &amp;N&amp;ROfwat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D7B0A-C1B2-42D5-AED0-19181BF928E8}">
  <sheetPr>
    <pageSetUpPr fitToPage="1"/>
  </sheetPr>
  <dimension ref="A1:CW808"/>
  <sheetViews>
    <sheetView showGridLines="0" zoomScale="80" zoomScaleNormal="80" workbookViewId="0"/>
  </sheetViews>
  <sheetFormatPr defaultColWidth="0" defaultRowHeight="10.15"/>
  <cols>
    <col min="1" max="1" width="36.83203125" style="47" customWidth="1"/>
    <col min="2" max="2" width="28.1640625" style="47" customWidth="1"/>
    <col min="3" max="3" width="23.1640625" style="47" customWidth="1"/>
    <col min="4" max="26" width="9.33203125" style="47" customWidth="1"/>
    <col min="27" max="55" width="9.1640625" style="47" hidden="1" customWidth="1"/>
    <col min="56" max="102" width="9.33203125" style="47" hidden="1" customWidth="1"/>
    <col min="103" max="16384" width="9.33203125" style="47" hidden="1"/>
  </cols>
  <sheetData>
    <row r="1" spans="1:101" s="1" customFormat="1" ht="30.75">
      <c r="A1" s="1" t="e">
        <f ca="1" xml:space="preserve"> RIGHT(CELL("filename", A1), LEN(CELL("filename", A1)) - SEARCH("]", CELL("filename", A1)))</f>
        <v>#VALUE!</v>
      </c>
    </row>
    <row r="5" spans="1:101" s="46" customFormat="1" ht="15.75">
      <c r="A5" s="8" t="s">
        <v>131</v>
      </c>
      <c r="B5" s="8"/>
      <c r="C5" s="8"/>
    </row>
    <row r="6" spans="1:101" ht="15.75">
      <c r="A6" s="49"/>
      <c r="B6" s="52"/>
      <c r="C6" s="51"/>
    </row>
    <row r="7" spans="1:101" ht="15.75">
      <c r="A7" s="8" t="s">
        <v>132</v>
      </c>
      <c r="B7" s="8" t="s">
        <v>133</v>
      </c>
      <c r="C7" s="8" t="s">
        <v>134</v>
      </c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</row>
    <row r="8" spans="1:101" ht="15.75">
      <c r="A8" s="49"/>
      <c r="B8" s="52"/>
      <c r="C8" s="51"/>
    </row>
    <row r="9" spans="1:101" ht="15.75">
      <c r="A9" s="49" t="e">
        <f ca="1">InpS!A1</f>
        <v>#VALUE!</v>
      </c>
      <c r="B9" s="52"/>
      <c r="C9" s="51"/>
    </row>
    <row r="10" spans="1:101" ht="15.75">
      <c r="A10" s="49"/>
      <c r="B10" s="52" t="str">
        <f>InpS!A8</f>
        <v>OTHER INPUTS</v>
      </c>
      <c r="C10" s="51"/>
    </row>
    <row r="11" spans="1:101" ht="15.75">
      <c r="A11" s="49"/>
      <c r="B11" s="52" t="str">
        <f>InpS!A16</f>
        <v>INDEXATION</v>
      </c>
      <c r="C11" s="51"/>
    </row>
    <row r="12" spans="1:101" ht="15.75">
      <c r="A12" s="49"/>
      <c r="B12" s="52" t="str">
        <f>InpS!A57</f>
        <v>RCV ADJUSTMENTS</v>
      </c>
      <c r="C12" s="51"/>
    </row>
    <row r="13" spans="1:101" ht="15.75">
      <c r="A13" s="49"/>
      <c r="B13" s="52"/>
      <c r="C13" s="51"/>
    </row>
    <row r="14" spans="1:101" ht="15.75">
      <c r="A14" s="49" t="e">
        <f ca="1">Time!A1</f>
        <v>#VALUE!</v>
      </c>
      <c r="B14" s="52"/>
      <c r="C14" s="51"/>
    </row>
    <row r="15" spans="1:101" ht="15.75">
      <c r="A15" s="49"/>
      <c r="B15" s="52"/>
      <c r="C15" s="51"/>
    </row>
    <row r="16" spans="1:101" ht="15.75">
      <c r="A16" s="49" t="e">
        <f ca="1">Indexation!A1</f>
        <v>#VALUE!</v>
      </c>
      <c r="B16" s="52"/>
      <c r="C16" s="51"/>
    </row>
    <row r="17" spans="1:3" ht="15.75">
      <c r="A17" s="49"/>
      <c r="B17" s="52" t="str">
        <f>Indexation!A8</f>
        <v>CPIH Monthly Index</v>
      </c>
      <c r="C17" s="51"/>
    </row>
    <row r="18" spans="1:3" ht="15.75">
      <c r="A18" s="49"/>
      <c r="B18" s="52" t="str">
        <f>Indexation!A69</f>
        <v>CPIH Index Calculations</v>
      </c>
      <c r="C18" s="51"/>
    </row>
    <row r="19" spans="1:3" ht="15.75">
      <c r="A19" s="49"/>
      <c r="B19" s="52" t="str">
        <f>Indexation!A85</f>
        <v>CPIH INFLATORS</v>
      </c>
      <c r="C19" s="51"/>
    </row>
    <row r="20" spans="1:3" ht="15.75">
      <c r="A20" s="49"/>
      <c r="B20" s="52"/>
      <c r="C20" s="51"/>
    </row>
    <row r="21" spans="1:3" ht="15.75">
      <c r="A21" s="49" t="e">
        <f ca="1">Calc!A1</f>
        <v>#VALUE!</v>
      </c>
      <c r="B21" s="52"/>
      <c r="C21" s="51"/>
    </row>
    <row r="22" spans="1:3" ht="15.75">
      <c r="A22" s="49"/>
      <c r="B22" s="52" t="str">
        <f>Calc!A8</f>
        <v>ADJUST DEFRA ACCELERATED PROGRAMME &amp; TRANSITION EXPENDITURE PROGRAMME ADJUSTMENTS TO 2017-18 FYA PRICES</v>
      </c>
      <c r="C22" s="51"/>
    </row>
    <row r="23" spans="1:3" ht="15.75">
      <c r="A23" s="49"/>
      <c r="B23" s="52" t="str">
        <f>Calc!A51</f>
        <v>ADJUST RECONCILIATION ADJUSTMENTS TO PR24 BASE YEAR (2022-23) FYA PRICES</v>
      </c>
      <c r="C23" s="51"/>
    </row>
    <row r="24" spans="1:3" ht="15.75">
      <c r="A24" s="49"/>
      <c r="B24" s="52" t="str">
        <f>Calc!$A$514</f>
        <v>RCV OPENING BALANCES AS AT 1 APRIL 2025 EXPRESSED IN PR24 BASE YEAR PRICES</v>
      </c>
      <c r="C24" s="51"/>
    </row>
    <row r="25" spans="1:3" ht="15.75">
      <c r="A25" s="49"/>
      <c r="B25" s="52" t="str">
        <f>Calc!$A$715</f>
        <v>RCV OPENING BALANCES AS AT 1 APRIL 2025 EXPRESSED IN FYE YEAR PRICES</v>
      </c>
      <c r="C25" s="51"/>
    </row>
    <row r="26" spans="1:3" ht="15.75">
      <c r="A26" s="49"/>
      <c r="B26" s="52"/>
      <c r="C26" s="51"/>
    </row>
    <row r="27" spans="1:3" ht="15.75">
      <c r="A27" s="49" t="e">
        <f ca="1">Outputs!A1</f>
        <v>#VALUE!</v>
      </c>
      <c r="B27" s="52"/>
      <c r="C27" s="51"/>
    </row>
    <row r="28" spans="1:3" ht="15.75">
      <c r="A28" s="49"/>
      <c r="B28" s="52" t="str">
        <f>Outputs!$A$8</f>
        <v>BUSINESS PLAN TABLE PD11</v>
      </c>
      <c r="C28" s="51"/>
    </row>
    <row r="29" spans="1:3" ht="15.75">
      <c r="A29" s="49"/>
      <c r="B29" s="52" t="str">
        <f>Outputs!$A$43</f>
        <v>VALUES FOR INPUT TO PR24 FINANCIAL MODEL (IN PR24 BASE YEAR (2022-23) FYA PRICES)</v>
      </c>
      <c r="C29" s="51"/>
    </row>
    <row r="30" spans="1:3" ht="15.75">
      <c r="A30" s="49"/>
      <c r="B30" s="52"/>
      <c r="C30" s="51"/>
    </row>
    <row r="31" spans="1:3" ht="15.75">
      <c r="A31" s="49"/>
      <c r="B31" s="52"/>
      <c r="C31" s="51"/>
    </row>
    <row r="32" spans="1:3" ht="15.75">
      <c r="A32" s="49"/>
      <c r="B32" s="52"/>
      <c r="C32" s="51"/>
    </row>
    <row r="33" spans="1:3" ht="15.75">
      <c r="A33" s="49"/>
      <c r="B33" s="52"/>
      <c r="C33" s="51"/>
    </row>
    <row r="34" spans="1:3" ht="15.75">
      <c r="A34" s="49"/>
      <c r="B34" s="52"/>
      <c r="C34" s="51"/>
    </row>
    <row r="35" spans="1:3" ht="15.75">
      <c r="A35" s="49"/>
      <c r="B35" s="52"/>
      <c r="C35" s="51"/>
    </row>
    <row r="36" spans="1:3" ht="15.75">
      <c r="A36" s="49"/>
      <c r="B36" s="52"/>
      <c r="C36" s="51"/>
    </row>
    <row r="37" spans="1:3" ht="15.75">
      <c r="A37" s="49"/>
      <c r="B37" s="52"/>
      <c r="C37" s="51"/>
    </row>
    <row r="38" spans="1:3" ht="15.75">
      <c r="A38" s="49"/>
      <c r="B38" s="52"/>
      <c r="C38" s="51"/>
    </row>
    <row r="39" spans="1:3" ht="15.75">
      <c r="A39" s="49"/>
      <c r="B39" s="52"/>
      <c r="C39" s="51"/>
    </row>
    <row r="40" spans="1:3" ht="15.75">
      <c r="A40" s="49"/>
      <c r="B40" s="52"/>
      <c r="C40" s="51"/>
    </row>
    <row r="41" spans="1:3" ht="15.75">
      <c r="A41" s="49"/>
      <c r="B41" s="52"/>
      <c r="C41" s="51"/>
    </row>
    <row r="42" spans="1:3" ht="15.75">
      <c r="A42" s="49"/>
      <c r="B42" s="52"/>
      <c r="C42" s="51"/>
    </row>
    <row r="43" spans="1:3" ht="15.75">
      <c r="A43" s="49"/>
      <c r="B43" s="52"/>
      <c r="C43" s="51"/>
    </row>
    <row r="44" spans="1:3" ht="15.75">
      <c r="A44" s="49"/>
      <c r="B44" s="52"/>
      <c r="C44" s="51"/>
    </row>
    <row r="45" spans="1:3" ht="15.75">
      <c r="A45" s="49"/>
      <c r="B45" s="52"/>
      <c r="C45" s="51"/>
    </row>
    <row r="46" spans="1:3" ht="15.75">
      <c r="A46" s="49"/>
      <c r="B46" s="52"/>
      <c r="C46" s="51"/>
    </row>
    <row r="47" spans="1:3" ht="15.75">
      <c r="A47" s="49"/>
      <c r="B47" s="52"/>
      <c r="C47" s="51"/>
    </row>
    <row r="48" spans="1:3" ht="15.75">
      <c r="A48" s="49"/>
      <c r="B48" s="52"/>
      <c r="C48" s="51"/>
    </row>
    <row r="49" spans="1:3" ht="15.75">
      <c r="A49" s="49"/>
      <c r="B49" s="52"/>
      <c r="C49" s="51"/>
    </row>
    <row r="50" spans="1:3" ht="15.75">
      <c r="A50" s="49"/>
      <c r="B50" s="52"/>
      <c r="C50" s="51"/>
    </row>
    <row r="51" spans="1:3" ht="15.75">
      <c r="A51" s="49"/>
      <c r="B51" s="52"/>
      <c r="C51" s="51"/>
    </row>
    <row r="52" spans="1:3" ht="15.75">
      <c r="A52" s="49"/>
      <c r="B52" s="52"/>
      <c r="C52" s="51"/>
    </row>
    <row r="53" spans="1:3" ht="15.75">
      <c r="A53" s="49"/>
      <c r="B53" s="52"/>
      <c r="C53" s="51"/>
    </row>
    <row r="54" spans="1:3" ht="15.75">
      <c r="A54" s="49"/>
      <c r="B54" s="52"/>
      <c r="C54" s="51"/>
    </row>
    <row r="55" spans="1:3" ht="15.75">
      <c r="A55" s="49"/>
      <c r="B55" s="52"/>
      <c r="C55" s="51"/>
    </row>
    <row r="56" spans="1:3" ht="15.75">
      <c r="A56" s="49"/>
      <c r="B56" s="52"/>
      <c r="C56" s="51"/>
    </row>
    <row r="57" spans="1:3" ht="15.75">
      <c r="A57" s="49"/>
      <c r="B57" s="52"/>
      <c r="C57" s="51"/>
    </row>
    <row r="58" spans="1:3" ht="15.75">
      <c r="A58" s="49"/>
      <c r="B58" s="52"/>
      <c r="C58" s="51"/>
    </row>
    <row r="59" spans="1:3" ht="15.75">
      <c r="A59" s="49"/>
      <c r="B59" s="52"/>
      <c r="C59" s="51"/>
    </row>
    <row r="60" spans="1:3" ht="15.75">
      <c r="A60" s="49"/>
      <c r="B60" s="52"/>
      <c r="C60" s="51"/>
    </row>
    <row r="61" spans="1:3" ht="15.75">
      <c r="A61" s="49"/>
      <c r="B61" s="52"/>
      <c r="C61" s="51"/>
    </row>
    <row r="62" spans="1:3" ht="15.75">
      <c r="A62" s="49"/>
      <c r="B62" s="52"/>
      <c r="C62" s="51"/>
    </row>
    <row r="63" spans="1:3" ht="15.75">
      <c r="A63" s="49"/>
      <c r="B63" s="52"/>
      <c r="C63" s="51"/>
    </row>
    <row r="64" spans="1:3" ht="15.75">
      <c r="A64" s="49"/>
      <c r="B64" s="52"/>
      <c r="C64" s="51"/>
    </row>
    <row r="65" spans="1:3" ht="15.75">
      <c r="A65" s="49"/>
      <c r="B65" s="52"/>
      <c r="C65" s="51"/>
    </row>
    <row r="66" spans="1:3" ht="15.75">
      <c r="A66" s="49"/>
      <c r="B66" s="52"/>
      <c r="C66" s="51"/>
    </row>
    <row r="67" spans="1:3" ht="15.75">
      <c r="A67" s="49"/>
      <c r="B67" s="52"/>
      <c r="C67" s="51"/>
    </row>
    <row r="68" spans="1:3" ht="15.75">
      <c r="A68" s="49"/>
      <c r="B68" s="52"/>
      <c r="C68" s="51"/>
    </row>
    <row r="69" spans="1:3" ht="15.75">
      <c r="A69" s="49"/>
      <c r="B69" s="52"/>
      <c r="C69" s="51"/>
    </row>
    <row r="70" spans="1:3" ht="15.75">
      <c r="A70" s="49"/>
      <c r="B70" s="52"/>
      <c r="C70" s="51"/>
    </row>
    <row r="71" spans="1:3" ht="15.75">
      <c r="A71" s="49"/>
      <c r="B71" s="52"/>
      <c r="C71" s="51"/>
    </row>
    <row r="72" spans="1:3" ht="15.75">
      <c r="A72" s="49"/>
      <c r="B72" s="52"/>
      <c r="C72" s="51"/>
    </row>
    <row r="73" spans="1:3" ht="15.75">
      <c r="A73" s="49"/>
      <c r="B73" s="52"/>
      <c r="C73" s="51"/>
    </row>
    <row r="74" spans="1:3" ht="15.75">
      <c r="A74" s="49"/>
      <c r="B74" s="52"/>
      <c r="C74" s="51"/>
    </row>
    <row r="75" spans="1:3" ht="15.75">
      <c r="A75" s="49"/>
      <c r="B75" s="52"/>
      <c r="C75" s="51"/>
    </row>
    <row r="76" spans="1:3" ht="15.75">
      <c r="A76" s="49"/>
      <c r="B76" s="52"/>
      <c r="C76" s="51"/>
    </row>
    <row r="77" spans="1:3" ht="15.75">
      <c r="A77" s="49"/>
      <c r="B77" s="52"/>
      <c r="C77" s="51"/>
    </row>
    <row r="78" spans="1:3" ht="15.75">
      <c r="A78" s="49"/>
      <c r="B78" s="52"/>
      <c r="C78" s="51"/>
    </row>
    <row r="79" spans="1:3" ht="15.75">
      <c r="A79" s="49"/>
      <c r="B79" s="52"/>
      <c r="C79" s="51"/>
    </row>
    <row r="80" spans="1:3" ht="15.75">
      <c r="A80" s="49"/>
      <c r="B80" s="52"/>
      <c r="C80" s="51"/>
    </row>
    <row r="81" spans="1:3" ht="15.75">
      <c r="A81" s="49"/>
      <c r="B81" s="52"/>
      <c r="C81" s="51"/>
    </row>
    <row r="82" spans="1:3" ht="15.75">
      <c r="A82" s="49"/>
      <c r="B82" s="52"/>
      <c r="C82" s="51"/>
    </row>
    <row r="83" spans="1:3" ht="15.75">
      <c r="A83" s="49"/>
      <c r="B83" s="52"/>
      <c r="C83" s="51"/>
    </row>
    <row r="84" spans="1:3" ht="15.75">
      <c r="A84" s="49"/>
      <c r="B84" s="52"/>
      <c r="C84" s="51"/>
    </row>
    <row r="85" spans="1:3" ht="15.75">
      <c r="A85" s="49"/>
      <c r="B85" s="52"/>
      <c r="C85" s="51"/>
    </row>
    <row r="86" spans="1:3" ht="15.75">
      <c r="A86" s="49"/>
      <c r="B86" s="52"/>
      <c r="C86" s="51"/>
    </row>
    <row r="87" spans="1:3" ht="15.75">
      <c r="A87" s="49"/>
      <c r="B87" s="52"/>
      <c r="C87" s="51"/>
    </row>
    <row r="88" spans="1:3" ht="15.75">
      <c r="A88" s="49"/>
      <c r="B88" s="52"/>
      <c r="C88" s="51"/>
    </row>
    <row r="89" spans="1:3" ht="15.75">
      <c r="A89" s="49"/>
      <c r="B89" s="52"/>
      <c r="C89" s="51"/>
    </row>
    <row r="90" spans="1:3" ht="15.75">
      <c r="A90" s="49"/>
      <c r="B90" s="52"/>
      <c r="C90" s="51"/>
    </row>
    <row r="91" spans="1:3" ht="15.75">
      <c r="A91" s="49"/>
      <c r="B91" s="52"/>
      <c r="C91" s="51"/>
    </row>
    <row r="92" spans="1:3" ht="15.75">
      <c r="A92" s="49"/>
      <c r="B92" s="52"/>
      <c r="C92" s="51"/>
    </row>
    <row r="93" spans="1:3" ht="15.75">
      <c r="A93" s="49"/>
      <c r="B93" s="52"/>
      <c r="C93" s="51"/>
    </row>
    <row r="94" spans="1:3" ht="15.75">
      <c r="A94" s="49"/>
      <c r="B94" s="52"/>
      <c r="C94" s="51"/>
    </row>
    <row r="95" spans="1:3" ht="15.75">
      <c r="A95" s="49"/>
      <c r="B95" s="52"/>
      <c r="C95" s="51"/>
    </row>
    <row r="96" spans="1:3" ht="15.75">
      <c r="A96" s="49"/>
      <c r="B96" s="52"/>
      <c r="C96" s="51"/>
    </row>
    <row r="97" spans="1:3" ht="15.75">
      <c r="A97" s="49"/>
      <c r="B97" s="52"/>
      <c r="C97" s="51"/>
    </row>
    <row r="98" spans="1:3" ht="15.75">
      <c r="A98" s="49"/>
      <c r="B98" s="52"/>
      <c r="C98" s="51"/>
    </row>
    <row r="99" spans="1:3" ht="15.75">
      <c r="A99" s="49"/>
      <c r="B99" s="52"/>
      <c r="C99" s="51"/>
    </row>
    <row r="100" spans="1:3" ht="15.75">
      <c r="A100" s="49"/>
      <c r="B100" s="52"/>
      <c r="C100" s="51"/>
    </row>
    <row r="101" spans="1:3" ht="15.75">
      <c r="A101" s="49"/>
      <c r="B101" s="52"/>
      <c r="C101" s="51"/>
    </row>
    <row r="102" spans="1:3" ht="15.75">
      <c r="A102" s="49"/>
      <c r="B102" s="52"/>
      <c r="C102" s="51"/>
    </row>
    <row r="103" spans="1:3" ht="15.75">
      <c r="A103" s="49"/>
      <c r="B103" s="52"/>
      <c r="C103" s="51"/>
    </row>
    <row r="104" spans="1:3" ht="15.75">
      <c r="A104" s="49"/>
      <c r="B104" s="52"/>
      <c r="C104" s="51"/>
    </row>
    <row r="105" spans="1:3" ht="15.75">
      <c r="A105" s="49"/>
      <c r="B105" s="52"/>
      <c r="C105" s="51"/>
    </row>
    <row r="106" spans="1:3" ht="15.75">
      <c r="A106" s="49"/>
      <c r="B106" s="52"/>
      <c r="C106" s="51"/>
    </row>
    <row r="107" spans="1:3" ht="15.75">
      <c r="A107" s="49"/>
      <c r="B107" s="52"/>
      <c r="C107" s="51"/>
    </row>
    <row r="108" spans="1:3" ht="15.75">
      <c r="A108" s="49"/>
      <c r="B108" s="52"/>
      <c r="C108" s="51"/>
    </row>
    <row r="109" spans="1:3" ht="15.75">
      <c r="A109" s="49"/>
      <c r="B109" s="52"/>
      <c r="C109" s="51"/>
    </row>
    <row r="110" spans="1:3" ht="15.75">
      <c r="A110" s="49"/>
      <c r="B110" s="52"/>
      <c r="C110" s="51"/>
    </row>
    <row r="111" spans="1:3" ht="15.75">
      <c r="A111" s="49"/>
      <c r="B111" s="52"/>
      <c r="C111" s="51"/>
    </row>
    <row r="112" spans="1:3" ht="15.75">
      <c r="A112" s="49"/>
      <c r="B112" s="52"/>
      <c r="C112" s="51"/>
    </row>
    <row r="113" spans="1:3" ht="15.75">
      <c r="A113" s="49"/>
      <c r="B113" s="52"/>
      <c r="C113" s="51"/>
    </row>
    <row r="114" spans="1:3" ht="15.75">
      <c r="A114" s="49"/>
      <c r="B114" s="52"/>
      <c r="C114" s="51"/>
    </row>
    <row r="115" spans="1:3" ht="15.75">
      <c r="A115" s="49"/>
      <c r="B115" s="52"/>
      <c r="C115" s="51"/>
    </row>
    <row r="116" spans="1:3" ht="15.75">
      <c r="A116" s="49"/>
      <c r="B116" s="52"/>
      <c r="C116" s="51"/>
    </row>
    <row r="117" spans="1:3" ht="15.75">
      <c r="A117" s="49"/>
      <c r="B117" s="52"/>
      <c r="C117" s="51"/>
    </row>
    <row r="118" spans="1:3" ht="15.75">
      <c r="A118" s="49"/>
      <c r="B118" s="52"/>
      <c r="C118" s="51"/>
    </row>
    <row r="119" spans="1:3" ht="15.75">
      <c r="A119" s="49"/>
      <c r="B119" s="52"/>
      <c r="C119" s="51"/>
    </row>
    <row r="120" spans="1:3" ht="15.75">
      <c r="A120" s="49"/>
      <c r="B120" s="52"/>
      <c r="C120" s="51"/>
    </row>
    <row r="121" spans="1:3" ht="15.75">
      <c r="A121" s="49"/>
      <c r="B121" s="52"/>
      <c r="C121" s="51"/>
    </row>
    <row r="122" spans="1:3" ht="15.75">
      <c r="A122" s="49"/>
      <c r="B122" s="52"/>
      <c r="C122" s="51"/>
    </row>
    <row r="123" spans="1:3" ht="15.75">
      <c r="A123" s="49"/>
      <c r="B123" s="52"/>
      <c r="C123" s="51"/>
    </row>
    <row r="124" spans="1:3" ht="15.75">
      <c r="A124" s="49"/>
      <c r="B124" s="52"/>
      <c r="C124" s="51"/>
    </row>
    <row r="125" spans="1:3" ht="15.75">
      <c r="A125" s="49"/>
      <c r="B125" s="52"/>
      <c r="C125" s="51"/>
    </row>
    <row r="126" spans="1:3" ht="15.75">
      <c r="A126" s="49"/>
      <c r="B126" s="52"/>
      <c r="C126" s="51"/>
    </row>
    <row r="127" spans="1:3" ht="15.75">
      <c r="A127" s="49"/>
      <c r="B127" s="52"/>
      <c r="C127" s="51"/>
    </row>
    <row r="128" spans="1:3" ht="15.75">
      <c r="A128" s="49"/>
      <c r="B128" s="52"/>
      <c r="C128" s="51"/>
    </row>
    <row r="129" spans="1:3" ht="15.75">
      <c r="A129" s="49"/>
      <c r="B129" s="52"/>
      <c r="C129" s="51"/>
    </row>
    <row r="130" spans="1:3" ht="15.75">
      <c r="A130" s="49"/>
      <c r="B130" s="52"/>
      <c r="C130" s="51"/>
    </row>
    <row r="131" spans="1:3" ht="15.75">
      <c r="A131" s="49"/>
      <c r="B131" s="52"/>
      <c r="C131" s="51"/>
    </row>
    <row r="132" spans="1:3" ht="15.75">
      <c r="A132" s="49"/>
      <c r="B132" s="52"/>
      <c r="C132" s="51"/>
    </row>
    <row r="133" spans="1:3" ht="15.75">
      <c r="A133" s="49"/>
      <c r="B133" s="52"/>
      <c r="C133" s="51"/>
    </row>
    <row r="134" spans="1:3" ht="15.75">
      <c r="A134" s="49"/>
      <c r="B134" s="52"/>
      <c r="C134" s="51"/>
    </row>
    <row r="135" spans="1:3" ht="15.75">
      <c r="A135" s="49"/>
      <c r="B135" s="52"/>
      <c r="C135" s="51"/>
    </row>
    <row r="136" spans="1:3" ht="15.75">
      <c r="A136" s="49"/>
      <c r="B136" s="52"/>
      <c r="C136" s="51"/>
    </row>
    <row r="137" spans="1:3" ht="15.75">
      <c r="A137" s="49"/>
      <c r="B137" s="52"/>
      <c r="C137" s="51"/>
    </row>
    <row r="138" spans="1:3" ht="15.75">
      <c r="A138" s="49"/>
      <c r="B138" s="52"/>
      <c r="C138" s="51"/>
    </row>
    <row r="139" spans="1:3" ht="15.75">
      <c r="A139" s="49"/>
      <c r="B139" s="52"/>
      <c r="C139" s="51"/>
    </row>
    <row r="140" spans="1:3" ht="15.75">
      <c r="A140" s="49"/>
      <c r="B140" s="52"/>
      <c r="C140" s="51"/>
    </row>
    <row r="141" spans="1:3" ht="15.75">
      <c r="A141" s="49"/>
      <c r="B141" s="52"/>
      <c r="C141" s="51"/>
    </row>
    <row r="142" spans="1:3" ht="15.75">
      <c r="A142" s="49"/>
      <c r="B142" s="52"/>
      <c r="C142" s="51"/>
    </row>
    <row r="143" spans="1:3" ht="15.75">
      <c r="A143" s="49"/>
      <c r="B143" s="52"/>
      <c r="C143" s="51"/>
    </row>
    <row r="144" spans="1:3" ht="15.75">
      <c r="A144" s="49"/>
      <c r="B144" s="52"/>
      <c r="C144" s="51"/>
    </row>
    <row r="145" spans="1:3" ht="15.75">
      <c r="A145" s="49"/>
      <c r="B145" s="52"/>
      <c r="C145" s="51"/>
    </row>
    <row r="146" spans="1:3" ht="15.75">
      <c r="A146" s="49"/>
      <c r="B146" s="52"/>
      <c r="C146" s="51"/>
    </row>
    <row r="147" spans="1:3" ht="15.75">
      <c r="A147" s="49"/>
      <c r="B147" s="52"/>
      <c r="C147" s="51"/>
    </row>
    <row r="148" spans="1:3" ht="15.75">
      <c r="A148" s="49"/>
      <c r="B148" s="52"/>
      <c r="C148" s="51"/>
    </row>
    <row r="149" spans="1:3" ht="15.75">
      <c r="A149" s="49"/>
      <c r="B149" s="52"/>
      <c r="C149" s="51"/>
    </row>
    <row r="150" spans="1:3" ht="15.75">
      <c r="A150" s="49"/>
      <c r="B150" s="52"/>
      <c r="C150" s="51"/>
    </row>
    <row r="151" spans="1:3" ht="15.75">
      <c r="A151" s="49"/>
      <c r="B151" s="52"/>
      <c r="C151" s="51"/>
    </row>
    <row r="152" spans="1:3" ht="15.75">
      <c r="A152" s="49"/>
      <c r="B152" s="52"/>
      <c r="C152" s="51"/>
    </row>
    <row r="153" spans="1:3" ht="15.75">
      <c r="A153" s="49"/>
      <c r="B153" s="52"/>
      <c r="C153" s="51"/>
    </row>
    <row r="154" spans="1:3" ht="15.75">
      <c r="A154" s="49"/>
      <c r="B154" s="52"/>
      <c r="C154" s="51"/>
    </row>
    <row r="155" spans="1:3" ht="15.75">
      <c r="A155" s="49"/>
      <c r="B155" s="52"/>
      <c r="C155" s="51"/>
    </row>
    <row r="156" spans="1:3" ht="15.75">
      <c r="A156" s="49"/>
      <c r="B156" s="52"/>
      <c r="C156" s="51"/>
    </row>
    <row r="157" spans="1:3" ht="15.75">
      <c r="A157" s="49"/>
      <c r="B157" s="52"/>
      <c r="C157" s="51"/>
    </row>
    <row r="158" spans="1:3" ht="15.75">
      <c r="A158" s="49"/>
      <c r="B158" s="52"/>
      <c r="C158" s="51"/>
    </row>
    <row r="159" spans="1:3" ht="15.75">
      <c r="A159" s="49"/>
      <c r="B159" s="52"/>
      <c r="C159" s="51"/>
    </row>
    <row r="160" spans="1:3" ht="15.75">
      <c r="A160" s="49"/>
      <c r="B160" s="52"/>
      <c r="C160" s="51"/>
    </row>
    <row r="161" spans="1:3" ht="15.75">
      <c r="A161" s="49"/>
      <c r="B161" s="52"/>
      <c r="C161" s="51"/>
    </row>
    <row r="162" spans="1:3" ht="15.75">
      <c r="A162" s="49"/>
      <c r="B162" s="52"/>
      <c r="C162" s="51"/>
    </row>
    <row r="163" spans="1:3" ht="15.75">
      <c r="A163" s="49"/>
      <c r="B163" s="52"/>
      <c r="C163" s="51"/>
    </row>
    <row r="164" spans="1:3" ht="15.75">
      <c r="A164" s="49"/>
      <c r="B164" s="52"/>
      <c r="C164" s="51"/>
    </row>
    <row r="165" spans="1:3" ht="15.75">
      <c r="A165" s="49"/>
      <c r="B165" s="52"/>
      <c r="C165" s="51"/>
    </row>
    <row r="166" spans="1:3" ht="15.75">
      <c r="A166" s="49"/>
      <c r="B166" s="52"/>
      <c r="C166" s="51"/>
    </row>
    <row r="167" spans="1:3" ht="15.75">
      <c r="A167" s="49"/>
      <c r="B167" s="52"/>
      <c r="C167" s="51"/>
    </row>
    <row r="168" spans="1:3" ht="15.75">
      <c r="A168" s="49"/>
      <c r="B168" s="52"/>
      <c r="C168" s="51"/>
    </row>
    <row r="169" spans="1:3" ht="15.75">
      <c r="A169" s="49"/>
      <c r="B169" s="52"/>
      <c r="C169" s="51"/>
    </row>
    <row r="170" spans="1:3" ht="15.75">
      <c r="A170" s="49"/>
      <c r="B170" s="52"/>
      <c r="C170" s="51"/>
    </row>
    <row r="171" spans="1:3" ht="15.75">
      <c r="A171" s="49"/>
      <c r="B171" s="52"/>
      <c r="C171" s="51"/>
    </row>
    <row r="172" spans="1:3" ht="15.75">
      <c r="A172" s="49"/>
      <c r="B172" s="52"/>
      <c r="C172" s="51"/>
    </row>
    <row r="173" spans="1:3" ht="15.75">
      <c r="A173" s="49"/>
      <c r="B173" s="52"/>
      <c r="C173" s="51"/>
    </row>
    <row r="174" spans="1:3" ht="15.75">
      <c r="A174" s="49"/>
      <c r="B174" s="52"/>
      <c r="C174" s="51"/>
    </row>
    <row r="175" spans="1:3" ht="15.75">
      <c r="A175" s="49"/>
      <c r="B175" s="52"/>
      <c r="C175" s="51"/>
    </row>
    <row r="176" spans="1:3" ht="15.75">
      <c r="A176" s="49"/>
      <c r="B176" s="52"/>
      <c r="C176" s="51"/>
    </row>
    <row r="177" spans="1:3" ht="15.75">
      <c r="A177" s="49"/>
      <c r="B177" s="52"/>
      <c r="C177" s="51"/>
    </row>
    <row r="178" spans="1:3" ht="15.75">
      <c r="A178" s="49"/>
      <c r="B178" s="52"/>
      <c r="C178" s="51"/>
    </row>
    <row r="179" spans="1:3" ht="15.75">
      <c r="A179" s="49"/>
      <c r="B179" s="52"/>
      <c r="C179" s="51"/>
    </row>
    <row r="180" spans="1:3" ht="15.75">
      <c r="A180" s="49"/>
      <c r="B180" s="52"/>
      <c r="C180" s="51"/>
    </row>
    <row r="181" spans="1:3" ht="15.75">
      <c r="A181" s="49"/>
      <c r="B181" s="52"/>
      <c r="C181" s="51"/>
    </row>
    <row r="182" spans="1:3" ht="15.75">
      <c r="A182" s="49"/>
      <c r="B182" s="52"/>
      <c r="C182" s="51"/>
    </row>
    <row r="183" spans="1:3" ht="15.75">
      <c r="A183" s="49"/>
      <c r="B183" s="52"/>
      <c r="C183" s="51"/>
    </row>
    <row r="184" spans="1:3" ht="15.75">
      <c r="A184" s="49"/>
      <c r="B184" s="52"/>
      <c r="C184" s="51"/>
    </row>
    <row r="185" spans="1:3" ht="15.75">
      <c r="A185" s="49"/>
      <c r="B185" s="52"/>
      <c r="C185" s="51"/>
    </row>
    <row r="186" spans="1:3" ht="15.75">
      <c r="A186" s="49"/>
      <c r="B186" s="52"/>
      <c r="C186" s="51"/>
    </row>
    <row r="187" spans="1:3" ht="15.75">
      <c r="A187" s="49"/>
      <c r="B187" s="52"/>
      <c r="C187" s="51"/>
    </row>
    <row r="188" spans="1:3" ht="15.75">
      <c r="A188" s="49"/>
      <c r="B188" s="52"/>
      <c r="C188" s="51"/>
    </row>
    <row r="189" spans="1:3" ht="15.75">
      <c r="A189" s="49"/>
      <c r="B189" s="52"/>
      <c r="C189" s="51"/>
    </row>
    <row r="190" spans="1:3" ht="15.75">
      <c r="A190" s="49"/>
      <c r="B190" s="52"/>
      <c r="C190" s="51"/>
    </row>
    <row r="191" spans="1:3" ht="15.75">
      <c r="A191" s="49"/>
      <c r="B191" s="52"/>
      <c r="C191" s="51"/>
    </row>
    <row r="192" spans="1:3" ht="15.75">
      <c r="A192" s="49"/>
      <c r="B192" s="52"/>
      <c r="C192" s="51"/>
    </row>
    <row r="193" spans="1:3" ht="15.75">
      <c r="A193" s="49"/>
      <c r="B193" s="52"/>
      <c r="C193" s="51"/>
    </row>
    <row r="194" spans="1:3" ht="15.75">
      <c r="A194" s="49"/>
      <c r="B194" s="52"/>
      <c r="C194" s="51"/>
    </row>
    <row r="195" spans="1:3" ht="15.75">
      <c r="A195" s="49"/>
      <c r="B195" s="52"/>
      <c r="C195" s="51"/>
    </row>
    <row r="196" spans="1:3" ht="15.75">
      <c r="A196" s="49"/>
      <c r="B196" s="52"/>
      <c r="C196" s="51"/>
    </row>
    <row r="197" spans="1:3" ht="15.75">
      <c r="A197" s="49"/>
      <c r="B197" s="52"/>
      <c r="C197" s="51"/>
    </row>
    <row r="198" spans="1:3" ht="15.75">
      <c r="A198" s="49"/>
      <c r="B198" s="52"/>
      <c r="C198" s="51"/>
    </row>
    <row r="199" spans="1:3" ht="15.75">
      <c r="A199" s="49"/>
      <c r="B199" s="52"/>
      <c r="C199" s="51"/>
    </row>
    <row r="200" spans="1:3" ht="15.75">
      <c r="A200" s="49"/>
      <c r="B200" s="52"/>
      <c r="C200" s="51"/>
    </row>
    <row r="201" spans="1:3" ht="15.75">
      <c r="A201" s="49"/>
      <c r="B201" s="52"/>
      <c r="C201" s="51"/>
    </row>
    <row r="202" spans="1:3" ht="15.75">
      <c r="A202" s="49"/>
      <c r="B202" s="52"/>
      <c r="C202" s="51"/>
    </row>
    <row r="203" spans="1:3" ht="15.75">
      <c r="A203" s="49"/>
      <c r="B203" s="52"/>
      <c r="C203" s="51"/>
    </row>
    <row r="204" spans="1:3" ht="15.75">
      <c r="A204" s="49"/>
      <c r="B204" s="52"/>
      <c r="C204" s="51"/>
    </row>
    <row r="205" spans="1:3" ht="15.75">
      <c r="A205" s="49"/>
      <c r="B205" s="52"/>
      <c r="C205" s="51"/>
    </row>
    <row r="206" spans="1:3" ht="15.75">
      <c r="A206" s="49"/>
      <c r="B206" s="52"/>
      <c r="C206" s="51"/>
    </row>
    <row r="207" spans="1:3" ht="15.75">
      <c r="A207" s="49"/>
      <c r="B207" s="52"/>
      <c r="C207" s="51"/>
    </row>
    <row r="208" spans="1:3" ht="15.75">
      <c r="A208" s="49"/>
      <c r="B208" s="52"/>
      <c r="C208" s="51"/>
    </row>
    <row r="209" spans="1:3" ht="15.75">
      <c r="A209" s="49"/>
      <c r="B209" s="52"/>
      <c r="C209" s="51"/>
    </row>
    <row r="210" spans="1:3" ht="15.75">
      <c r="A210" s="49"/>
      <c r="B210" s="52"/>
      <c r="C210" s="51"/>
    </row>
    <row r="211" spans="1:3" ht="15.75">
      <c r="A211" s="49"/>
      <c r="B211" s="52"/>
      <c r="C211" s="51"/>
    </row>
    <row r="212" spans="1:3" ht="15.75">
      <c r="A212" s="49"/>
      <c r="B212" s="52"/>
      <c r="C212" s="51"/>
    </row>
    <row r="213" spans="1:3" ht="15.75">
      <c r="A213" s="49"/>
      <c r="B213" s="52"/>
      <c r="C213" s="51"/>
    </row>
    <row r="214" spans="1:3" ht="15.75">
      <c r="A214" s="49"/>
      <c r="B214" s="52"/>
      <c r="C214" s="51"/>
    </row>
    <row r="215" spans="1:3" ht="15.75">
      <c r="A215" s="49"/>
      <c r="B215" s="52"/>
      <c r="C215" s="51"/>
    </row>
    <row r="216" spans="1:3" ht="15.75">
      <c r="A216" s="49"/>
      <c r="B216" s="52"/>
      <c r="C216" s="51"/>
    </row>
    <row r="217" spans="1:3" ht="15.75">
      <c r="A217" s="49"/>
      <c r="B217" s="52"/>
      <c r="C217" s="51"/>
    </row>
    <row r="218" spans="1:3" ht="15.75">
      <c r="A218" s="49"/>
      <c r="B218" s="52"/>
      <c r="C218" s="51"/>
    </row>
    <row r="219" spans="1:3" ht="15.75">
      <c r="A219" s="49"/>
      <c r="B219" s="52"/>
      <c r="C219" s="51"/>
    </row>
    <row r="220" spans="1:3" ht="15.75">
      <c r="A220" s="49"/>
      <c r="B220" s="52"/>
      <c r="C220" s="51"/>
    </row>
    <row r="221" spans="1:3" ht="15.75">
      <c r="A221" s="49"/>
      <c r="B221" s="52"/>
      <c r="C221" s="51"/>
    </row>
    <row r="222" spans="1:3" ht="15.75">
      <c r="A222" s="49"/>
      <c r="B222" s="52"/>
      <c r="C222" s="51"/>
    </row>
    <row r="223" spans="1:3" ht="15.75">
      <c r="A223" s="49"/>
      <c r="B223" s="52"/>
      <c r="C223" s="51"/>
    </row>
    <row r="224" spans="1:3" ht="15.75">
      <c r="A224" s="49"/>
      <c r="B224" s="52"/>
      <c r="C224" s="51"/>
    </row>
    <row r="225" spans="1:3" ht="15.75">
      <c r="A225" s="49"/>
      <c r="B225" s="52"/>
      <c r="C225" s="51"/>
    </row>
    <row r="226" spans="1:3" ht="15.75">
      <c r="A226" s="49"/>
      <c r="B226" s="52"/>
      <c r="C226" s="51"/>
    </row>
    <row r="227" spans="1:3" ht="15.75">
      <c r="A227" s="49"/>
      <c r="B227" s="52"/>
      <c r="C227" s="51"/>
    </row>
    <row r="228" spans="1:3" ht="15.75">
      <c r="A228" s="49"/>
      <c r="B228" s="52"/>
      <c r="C228" s="51"/>
    </row>
    <row r="229" spans="1:3" ht="15.75">
      <c r="A229" s="49"/>
      <c r="B229" s="52"/>
      <c r="C229" s="51"/>
    </row>
    <row r="230" spans="1:3" ht="15.75">
      <c r="A230" s="49"/>
      <c r="B230" s="52"/>
      <c r="C230" s="51"/>
    </row>
    <row r="231" spans="1:3" ht="15.75">
      <c r="A231" s="49"/>
      <c r="B231" s="52"/>
      <c r="C231" s="51"/>
    </row>
    <row r="232" spans="1:3" ht="15.75">
      <c r="A232" s="49"/>
      <c r="B232" s="52"/>
      <c r="C232" s="51"/>
    </row>
    <row r="233" spans="1:3" ht="15.75">
      <c r="A233" s="49"/>
      <c r="B233" s="52"/>
      <c r="C233" s="51"/>
    </row>
    <row r="234" spans="1:3" ht="15.75">
      <c r="A234" s="49"/>
      <c r="B234" s="52"/>
      <c r="C234" s="51"/>
    </row>
    <row r="235" spans="1:3" ht="15.75">
      <c r="A235" s="49"/>
      <c r="B235" s="52"/>
      <c r="C235" s="51"/>
    </row>
    <row r="236" spans="1:3" ht="15.75">
      <c r="A236" s="49"/>
      <c r="B236" s="52"/>
      <c r="C236" s="51"/>
    </row>
    <row r="237" spans="1:3" ht="15.75">
      <c r="A237" s="49"/>
      <c r="B237" s="52"/>
      <c r="C237" s="51"/>
    </row>
    <row r="238" spans="1:3" ht="15.75">
      <c r="A238" s="49"/>
      <c r="B238" s="52"/>
      <c r="C238" s="51"/>
    </row>
    <row r="239" spans="1:3" ht="15.75">
      <c r="A239" s="49"/>
      <c r="B239" s="52"/>
      <c r="C239" s="51"/>
    </row>
    <row r="240" spans="1:3" ht="15.75">
      <c r="A240" s="49"/>
      <c r="B240" s="52"/>
      <c r="C240" s="51"/>
    </row>
    <row r="241" spans="1:3" ht="15.75">
      <c r="A241" s="49"/>
      <c r="B241" s="52"/>
      <c r="C241" s="51"/>
    </row>
    <row r="242" spans="1:3" ht="15.75">
      <c r="A242" s="49"/>
      <c r="B242" s="52"/>
      <c r="C242" s="51"/>
    </row>
    <row r="243" spans="1:3" ht="15.75">
      <c r="A243" s="49"/>
      <c r="B243" s="52"/>
      <c r="C243" s="51"/>
    </row>
    <row r="244" spans="1:3" ht="15.75">
      <c r="A244" s="49"/>
      <c r="B244" s="52"/>
      <c r="C244" s="51"/>
    </row>
    <row r="245" spans="1:3" ht="15.75">
      <c r="A245" s="49"/>
      <c r="B245" s="52"/>
      <c r="C245" s="51"/>
    </row>
    <row r="246" spans="1:3" ht="15.75">
      <c r="A246" s="49"/>
      <c r="B246" s="52"/>
      <c r="C246" s="51"/>
    </row>
    <row r="247" spans="1:3" ht="15.75">
      <c r="A247" s="49"/>
      <c r="B247" s="52"/>
      <c r="C247" s="51"/>
    </row>
    <row r="248" spans="1:3" ht="15.75">
      <c r="A248" s="49"/>
      <c r="B248" s="52"/>
      <c r="C248" s="51"/>
    </row>
    <row r="249" spans="1:3" ht="15.75">
      <c r="A249" s="49"/>
      <c r="B249" s="52"/>
      <c r="C249" s="51"/>
    </row>
    <row r="250" spans="1:3" ht="15.75">
      <c r="A250" s="49"/>
      <c r="B250" s="52"/>
      <c r="C250" s="51"/>
    </row>
    <row r="251" spans="1:3" ht="15.75">
      <c r="A251" s="49"/>
      <c r="B251" s="52"/>
      <c r="C251" s="51"/>
    </row>
    <row r="252" spans="1:3" ht="15.75">
      <c r="A252" s="49"/>
      <c r="B252" s="52"/>
      <c r="C252" s="51"/>
    </row>
    <row r="253" spans="1:3" ht="15.75">
      <c r="A253" s="49"/>
      <c r="B253" s="52"/>
      <c r="C253" s="51"/>
    </row>
    <row r="254" spans="1:3" ht="15.75">
      <c r="A254" s="49"/>
      <c r="B254" s="52"/>
      <c r="C254" s="51"/>
    </row>
    <row r="255" spans="1:3" ht="15.75">
      <c r="A255" s="49"/>
      <c r="B255" s="52"/>
      <c r="C255" s="51"/>
    </row>
    <row r="256" spans="1:3" ht="15.75">
      <c r="A256" s="49"/>
      <c r="B256" s="52"/>
      <c r="C256" s="51"/>
    </row>
    <row r="257" spans="1:3" ht="15.75">
      <c r="A257" s="49"/>
      <c r="B257" s="52"/>
      <c r="C257" s="51"/>
    </row>
    <row r="258" spans="1:3" ht="15.75">
      <c r="A258" s="49"/>
      <c r="B258" s="52"/>
      <c r="C258" s="51"/>
    </row>
    <row r="259" spans="1:3" ht="15.75">
      <c r="A259" s="49"/>
      <c r="B259" s="52"/>
      <c r="C259" s="51"/>
    </row>
    <row r="260" spans="1:3" ht="15.75">
      <c r="A260" s="49"/>
      <c r="B260" s="52"/>
      <c r="C260" s="51"/>
    </row>
    <row r="261" spans="1:3" ht="15.75">
      <c r="A261" s="49"/>
      <c r="B261" s="52"/>
      <c r="C261" s="51"/>
    </row>
    <row r="262" spans="1:3" ht="15.75">
      <c r="A262" s="49"/>
      <c r="B262" s="52"/>
      <c r="C262" s="51"/>
    </row>
    <row r="263" spans="1:3" ht="15.75">
      <c r="A263" s="49"/>
      <c r="B263" s="52"/>
      <c r="C263" s="51"/>
    </row>
    <row r="264" spans="1:3" ht="15.75">
      <c r="A264" s="49"/>
      <c r="B264" s="52"/>
      <c r="C264" s="51"/>
    </row>
    <row r="265" spans="1:3" ht="15.75">
      <c r="A265" s="49"/>
      <c r="B265" s="52"/>
      <c r="C265" s="51"/>
    </row>
    <row r="266" spans="1:3" ht="15.75">
      <c r="A266" s="49"/>
      <c r="B266" s="52"/>
      <c r="C266" s="51"/>
    </row>
    <row r="267" spans="1:3" ht="15.75">
      <c r="A267" s="49"/>
      <c r="B267" s="52"/>
      <c r="C267" s="51"/>
    </row>
    <row r="268" spans="1:3" ht="15.75">
      <c r="A268" s="49"/>
      <c r="B268" s="52"/>
      <c r="C268" s="51"/>
    </row>
    <row r="269" spans="1:3" ht="15.75">
      <c r="A269" s="49"/>
      <c r="B269" s="52"/>
      <c r="C269" s="51"/>
    </row>
    <row r="270" spans="1:3" ht="15.75">
      <c r="A270" s="49"/>
      <c r="B270" s="52"/>
      <c r="C270" s="51"/>
    </row>
    <row r="271" spans="1:3" ht="15.75">
      <c r="A271" s="49"/>
      <c r="B271" s="52"/>
      <c r="C271" s="51"/>
    </row>
    <row r="272" spans="1:3" ht="15.75">
      <c r="A272" s="49"/>
      <c r="B272" s="52"/>
      <c r="C272" s="51"/>
    </row>
    <row r="273" spans="1:3" ht="15.75">
      <c r="A273" s="49"/>
      <c r="B273" s="52"/>
      <c r="C273" s="51"/>
    </row>
    <row r="274" spans="1:3" ht="15.75">
      <c r="A274" s="49"/>
      <c r="B274" s="52"/>
      <c r="C274" s="51"/>
    </row>
    <row r="275" spans="1:3" ht="15.75">
      <c r="A275" s="49"/>
      <c r="B275" s="52"/>
      <c r="C275" s="51"/>
    </row>
    <row r="276" spans="1:3" ht="15.75">
      <c r="A276" s="49"/>
      <c r="B276" s="52"/>
      <c r="C276" s="51"/>
    </row>
    <row r="277" spans="1:3" ht="15.75">
      <c r="A277" s="49"/>
      <c r="B277" s="52"/>
      <c r="C277" s="51"/>
    </row>
    <row r="278" spans="1:3" ht="15.75">
      <c r="A278" s="49"/>
      <c r="B278" s="52"/>
      <c r="C278" s="51"/>
    </row>
    <row r="279" spans="1:3" ht="15.75">
      <c r="A279" s="49"/>
      <c r="B279" s="52"/>
      <c r="C279" s="51"/>
    </row>
    <row r="280" spans="1:3" ht="15.75">
      <c r="A280" s="49"/>
      <c r="B280" s="52"/>
      <c r="C280" s="51"/>
    </row>
    <row r="281" spans="1:3" ht="15.75">
      <c r="A281" s="49"/>
      <c r="B281" s="52"/>
      <c r="C281" s="51"/>
    </row>
    <row r="282" spans="1:3" ht="15.75">
      <c r="A282" s="49"/>
      <c r="B282" s="52"/>
      <c r="C282" s="51"/>
    </row>
    <row r="283" spans="1:3" ht="15.75">
      <c r="A283" s="49"/>
      <c r="B283" s="52"/>
      <c r="C283" s="51"/>
    </row>
    <row r="284" spans="1:3" ht="15.75">
      <c r="A284" s="49"/>
      <c r="B284" s="52"/>
      <c r="C284" s="51"/>
    </row>
    <row r="285" spans="1:3" ht="15.75">
      <c r="A285" s="49"/>
      <c r="B285" s="52"/>
      <c r="C285" s="51"/>
    </row>
    <row r="286" spans="1:3" ht="15.75">
      <c r="A286" s="49"/>
      <c r="B286" s="52"/>
      <c r="C286" s="51"/>
    </row>
    <row r="287" spans="1:3" ht="15.75">
      <c r="A287" s="49"/>
      <c r="B287" s="52"/>
      <c r="C287" s="51"/>
    </row>
    <row r="288" spans="1:3" ht="15.75">
      <c r="A288" s="49"/>
      <c r="B288" s="52"/>
      <c r="C288" s="51"/>
    </row>
    <row r="289" spans="1:3" ht="15.75">
      <c r="A289" s="49"/>
      <c r="B289" s="52"/>
      <c r="C289" s="51"/>
    </row>
    <row r="290" spans="1:3" ht="15.75">
      <c r="A290" s="49"/>
      <c r="B290" s="52"/>
      <c r="C290" s="51"/>
    </row>
    <row r="291" spans="1:3" ht="15.75">
      <c r="A291" s="49"/>
      <c r="B291" s="52"/>
      <c r="C291" s="51"/>
    </row>
    <row r="292" spans="1:3" ht="15.75">
      <c r="A292" s="49"/>
      <c r="B292" s="52"/>
      <c r="C292" s="51"/>
    </row>
    <row r="293" spans="1:3" ht="15.75">
      <c r="A293" s="49"/>
      <c r="B293" s="52"/>
      <c r="C293" s="51"/>
    </row>
    <row r="294" spans="1:3" ht="15.75">
      <c r="A294" s="49"/>
      <c r="B294" s="52"/>
      <c r="C294" s="51"/>
    </row>
    <row r="295" spans="1:3" ht="15.75">
      <c r="A295" s="49"/>
      <c r="B295" s="52"/>
      <c r="C295" s="51"/>
    </row>
    <row r="296" spans="1:3" ht="15.75">
      <c r="A296" s="49"/>
      <c r="B296" s="52"/>
      <c r="C296" s="51"/>
    </row>
    <row r="297" spans="1:3" ht="15.75">
      <c r="A297" s="49"/>
      <c r="B297" s="52"/>
      <c r="C297" s="51"/>
    </row>
    <row r="298" spans="1:3" ht="15.75">
      <c r="A298" s="49"/>
      <c r="B298" s="52"/>
      <c r="C298" s="51"/>
    </row>
    <row r="299" spans="1:3" ht="15.75">
      <c r="A299" s="49"/>
      <c r="B299" s="52"/>
      <c r="C299" s="51"/>
    </row>
    <row r="300" spans="1:3" ht="15.75">
      <c r="A300" s="49"/>
      <c r="B300" s="52"/>
      <c r="C300" s="51"/>
    </row>
    <row r="301" spans="1:3" ht="15.75">
      <c r="A301" s="49"/>
      <c r="B301" s="52"/>
      <c r="C301" s="51"/>
    </row>
    <row r="302" spans="1:3" ht="15.75">
      <c r="A302" s="49"/>
      <c r="B302" s="52"/>
      <c r="C302" s="51"/>
    </row>
    <row r="303" spans="1:3" ht="15.75">
      <c r="A303" s="49"/>
      <c r="B303" s="52"/>
      <c r="C303" s="51"/>
    </row>
    <row r="304" spans="1:3" ht="15.75">
      <c r="A304" s="49"/>
      <c r="B304" s="52"/>
      <c r="C304" s="51"/>
    </row>
    <row r="305" spans="1:3" ht="15.75">
      <c r="A305" s="49"/>
      <c r="B305" s="52"/>
      <c r="C305" s="51"/>
    </row>
    <row r="306" spans="1:3" ht="15.75">
      <c r="A306" s="49"/>
      <c r="B306" s="52"/>
      <c r="C306" s="51"/>
    </row>
    <row r="307" spans="1:3" ht="15.75">
      <c r="A307" s="49"/>
      <c r="B307" s="52"/>
      <c r="C307" s="51"/>
    </row>
    <row r="308" spans="1:3" ht="15.75">
      <c r="A308" s="49"/>
      <c r="B308" s="52"/>
      <c r="C308" s="51"/>
    </row>
    <row r="309" spans="1:3" ht="15.75">
      <c r="A309" s="49"/>
      <c r="B309" s="52"/>
      <c r="C309" s="51"/>
    </row>
    <row r="310" spans="1:3" ht="15.75">
      <c r="A310" s="49"/>
      <c r="B310" s="52"/>
      <c r="C310" s="51"/>
    </row>
    <row r="311" spans="1:3" ht="15.75">
      <c r="A311" s="49"/>
      <c r="B311" s="52"/>
      <c r="C311" s="51"/>
    </row>
    <row r="312" spans="1:3" ht="15.75">
      <c r="A312" s="49"/>
      <c r="B312" s="52"/>
      <c r="C312" s="51"/>
    </row>
    <row r="313" spans="1:3" ht="15.75">
      <c r="A313" s="49"/>
      <c r="B313" s="52"/>
      <c r="C313" s="51"/>
    </row>
    <row r="314" spans="1:3" ht="15.75">
      <c r="A314" s="49"/>
      <c r="B314" s="52"/>
      <c r="C314" s="51"/>
    </row>
    <row r="315" spans="1:3" ht="15.75">
      <c r="A315" s="49"/>
      <c r="B315" s="52"/>
      <c r="C315" s="51"/>
    </row>
    <row r="316" spans="1:3" ht="15.75">
      <c r="A316" s="49"/>
      <c r="B316" s="52"/>
      <c r="C316" s="51"/>
    </row>
    <row r="317" spans="1:3" ht="15.75">
      <c r="A317" s="49"/>
      <c r="B317" s="52"/>
      <c r="C317" s="51"/>
    </row>
    <row r="318" spans="1:3" ht="15.75">
      <c r="A318" s="49"/>
      <c r="B318" s="52"/>
      <c r="C318" s="51"/>
    </row>
    <row r="319" spans="1:3" ht="15.75">
      <c r="A319" s="49"/>
      <c r="B319" s="52"/>
      <c r="C319" s="51"/>
    </row>
    <row r="320" spans="1:3" ht="15.75">
      <c r="A320" s="49"/>
      <c r="B320" s="52"/>
      <c r="C320" s="51"/>
    </row>
    <row r="321" spans="1:3" ht="15.75">
      <c r="A321" s="49"/>
      <c r="B321" s="52"/>
      <c r="C321" s="51"/>
    </row>
    <row r="322" spans="1:3" ht="15.75">
      <c r="A322" s="49"/>
      <c r="B322" s="52"/>
      <c r="C322" s="51"/>
    </row>
    <row r="323" spans="1:3" ht="15.75">
      <c r="A323" s="49"/>
      <c r="B323" s="52"/>
      <c r="C323" s="51"/>
    </row>
    <row r="324" spans="1:3" ht="15.75">
      <c r="A324" s="49"/>
      <c r="B324" s="52"/>
      <c r="C324" s="51"/>
    </row>
    <row r="325" spans="1:3" ht="15.75">
      <c r="A325" s="49"/>
      <c r="B325" s="52"/>
      <c r="C325" s="51"/>
    </row>
    <row r="326" spans="1:3" ht="15.75">
      <c r="A326" s="49"/>
      <c r="B326" s="52"/>
      <c r="C326" s="51"/>
    </row>
    <row r="327" spans="1:3" ht="15.75">
      <c r="A327" s="49"/>
      <c r="B327" s="52"/>
      <c r="C327" s="51"/>
    </row>
    <row r="328" spans="1:3" ht="15.75">
      <c r="A328" s="49"/>
      <c r="B328" s="52"/>
      <c r="C328" s="51"/>
    </row>
    <row r="329" spans="1:3" ht="15.75">
      <c r="A329" s="49"/>
      <c r="B329" s="52"/>
      <c r="C329" s="51"/>
    </row>
    <row r="330" spans="1:3" ht="15.75">
      <c r="A330" s="49"/>
      <c r="B330" s="52"/>
      <c r="C330" s="51"/>
    </row>
    <row r="331" spans="1:3" ht="15.75">
      <c r="A331" s="49"/>
      <c r="B331" s="52"/>
      <c r="C331" s="51"/>
    </row>
    <row r="332" spans="1:3" ht="15.75">
      <c r="A332" s="49"/>
      <c r="B332" s="52"/>
      <c r="C332" s="51"/>
    </row>
    <row r="333" spans="1:3" ht="15.75">
      <c r="A333" s="49"/>
      <c r="B333" s="52"/>
      <c r="C333" s="51"/>
    </row>
    <row r="334" spans="1:3" ht="15.75">
      <c r="A334" s="49"/>
      <c r="B334" s="52"/>
      <c r="C334" s="51"/>
    </row>
    <row r="335" spans="1:3" ht="15.75">
      <c r="A335" s="49"/>
      <c r="B335" s="52"/>
      <c r="C335" s="51"/>
    </row>
    <row r="336" spans="1:3" ht="15.75">
      <c r="A336" s="49"/>
      <c r="B336" s="52"/>
      <c r="C336" s="51"/>
    </row>
    <row r="337" spans="1:3" ht="15.75">
      <c r="A337" s="49"/>
      <c r="B337" s="52"/>
      <c r="C337" s="51"/>
    </row>
    <row r="338" spans="1:3" ht="15.75">
      <c r="A338" s="49"/>
      <c r="B338" s="52"/>
      <c r="C338" s="51"/>
    </row>
    <row r="339" spans="1:3" ht="15.75">
      <c r="A339" s="49"/>
      <c r="B339" s="52"/>
      <c r="C339" s="51"/>
    </row>
    <row r="340" spans="1:3" ht="15.75">
      <c r="A340" s="49"/>
      <c r="B340" s="52"/>
      <c r="C340" s="51"/>
    </row>
    <row r="341" spans="1:3" ht="15.75">
      <c r="A341" s="49"/>
      <c r="B341" s="52"/>
      <c r="C341" s="51"/>
    </row>
    <row r="342" spans="1:3" ht="15.75">
      <c r="A342" s="49"/>
      <c r="B342" s="52"/>
      <c r="C342" s="51"/>
    </row>
    <row r="343" spans="1:3" ht="15.75">
      <c r="A343" s="49"/>
      <c r="B343" s="52"/>
      <c r="C343" s="51"/>
    </row>
    <row r="344" spans="1:3" ht="15.75">
      <c r="A344" s="49"/>
      <c r="B344" s="52"/>
      <c r="C344" s="51"/>
    </row>
    <row r="345" spans="1:3" ht="15.75">
      <c r="A345" s="49"/>
      <c r="B345" s="52"/>
      <c r="C345" s="51"/>
    </row>
    <row r="346" spans="1:3" ht="15.75">
      <c r="A346" s="49"/>
      <c r="B346" s="52"/>
      <c r="C346" s="51"/>
    </row>
    <row r="347" spans="1:3" ht="15.75">
      <c r="A347" s="49"/>
      <c r="B347" s="52"/>
      <c r="C347" s="51"/>
    </row>
    <row r="348" spans="1:3" ht="15.75">
      <c r="A348" s="49"/>
      <c r="B348" s="52"/>
      <c r="C348" s="51"/>
    </row>
    <row r="349" spans="1:3" ht="15.75">
      <c r="A349" s="49"/>
      <c r="B349" s="52"/>
      <c r="C349" s="51"/>
    </row>
    <row r="350" spans="1:3" ht="15.75">
      <c r="A350" s="49"/>
      <c r="B350" s="52"/>
      <c r="C350" s="51"/>
    </row>
    <row r="351" spans="1:3" ht="15.75">
      <c r="A351" s="49"/>
      <c r="B351" s="52"/>
      <c r="C351" s="51"/>
    </row>
    <row r="352" spans="1:3" ht="15.75">
      <c r="A352" s="49"/>
      <c r="B352" s="52"/>
      <c r="C352" s="51"/>
    </row>
    <row r="353" spans="1:3" ht="15.75">
      <c r="A353" s="49"/>
      <c r="B353" s="52"/>
      <c r="C353" s="51"/>
    </row>
    <row r="354" spans="1:3" ht="15.75">
      <c r="A354" s="49"/>
      <c r="B354" s="52"/>
      <c r="C354" s="51"/>
    </row>
    <row r="355" spans="1:3" ht="15.75">
      <c r="A355" s="49"/>
      <c r="B355" s="52"/>
      <c r="C355" s="51"/>
    </row>
    <row r="356" spans="1:3" ht="15.75">
      <c r="A356" s="49"/>
      <c r="B356" s="52"/>
      <c r="C356" s="51"/>
    </row>
    <row r="357" spans="1:3" ht="15.75">
      <c r="A357" s="49"/>
      <c r="B357" s="52"/>
      <c r="C357" s="51"/>
    </row>
    <row r="358" spans="1:3" ht="15.75">
      <c r="A358" s="49"/>
      <c r="B358" s="52"/>
      <c r="C358" s="51"/>
    </row>
    <row r="359" spans="1:3" ht="15.75">
      <c r="A359" s="49"/>
      <c r="B359" s="52"/>
      <c r="C359" s="51"/>
    </row>
    <row r="360" spans="1:3" ht="15.75">
      <c r="A360" s="49"/>
      <c r="B360" s="52"/>
      <c r="C360" s="51"/>
    </row>
    <row r="361" spans="1:3" ht="15.75">
      <c r="A361" s="49"/>
      <c r="B361" s="52"/>
      <c r="C361" s="51"/>
    </row>
    <row r="362" spans="1:3" ht="15.75">
      <c r="A362" s="49"/>
      <c r="B362" s="52"/>
      <c r="C362" s="51"/>
    </row>
    <row r="363" spans="1:3" ht="15.75">
      <c r="A363" s="49"/>
      <c r="B363" s="52"/>
      <c r="C363" s="51"/>
    </row>
    <row r="364" spans="1:3" ht="15.75">
      <c r="A364" s="49"/>
      <c r="B364" s="52"/>
      <c r="C364" s="51"/>
    </row>
    <row r="365" spans="1:3" ht="15.75">
      <c r="A365" s="49"/>
      <c r="B365" s="52"/>
      <c r="C365" s="51"/>
    </row>
    <row r="366" spans="1:3" ht="15.75">
      <c r="A366" s="49"/>
      <c r="B366" s="52"/>
      <c r="C366" s="51"/>
    </row>
    <row r="367" spans="1:3" ht="15.75">
      <c r="A367" s="49"/>
      <c r="B367" s="52"/>
      <c r="C367" s="51"/>
    </row>
    <row r="368" spans="1:3" ht="15.75">
      <c r="A368" s="49"/>
      <c r="B368" s="52"/>
      <c r="C368" s="51"/>
    </row>
    <row r="369" spans="1:3" ht="15.75">
      <c r="A369" s="49"/>
      <c r="B369" s="52"/>
      <c r="C369" s="51"/>
    </row>
    <row r="370" spans="1:3" ht="15.75">
      <c r="A370" s="49"/>
      <c r="B370" s="52"/>
      <c r="C370" s="51"/>
    </row>
    <row r="371" spans="1:3" ht="15.75">
      <c r="A371" s="49"/>
      <c r="B371" s="52"/>
      <c r="C371" s="51"/>
    </row>
    <row r="372" spans="1:3" ht="15.75">
      <c r="A372" s="49"/>
      <c r="B372" s="52"/>
      <c r="C372" s="51"/>
    </row>
    <row r="373" spans="1:3" ht="15.75">
      <c r="A373" s="49"/>
      <c r="B373" s="52"/>
      <c r="C373" s="51"/>
    </row>
    <row r="374" spans="1:3" ht="15.75">
      <c r="A374" s="49"/>
      <c r="B374" s="52"/>
      <c r="C374" s="51"/>
    </row>
    <row r="375" spans="1:3" ht="15.75">
      <c r="A375" s="49"/>
      <c r="B375" s="52"/>
      <c r="C375" s="51"/>
    </row>
    <row r="376" spans="1:3" ht="15.75">
      <c r="A376" s="49"/>
      <c r="B376" s="52"/>
      <c r="C376" s="51"/>
    </row>
    <row r="377" spans="1:3" ht="15.75">
      <c r="A377" s="49"/>
      <c r="B377" s="52"/>
      <c r="C377" s="51"/>
    </row>
    <row r="378" spans="1:3" ht="15.75">
      <c r="A378" s="49"/>
      <c r="B378" s="52"/>
      <c r="C378" s="51"/>
    </row>
    <row r="379" spans="1:3" ht="15.75">
      <c r="A379" s="49"/>
      <c r="B379" s="52"/>
      <c r="C379" s="51"/>
    </row>
    <row r="380" spans="1:3" ht="15.75">
      <c r="A380" s="49"/>
      <c r="B380" s="52"/>
      <c r="C380" s="51"/>
    </row>
    <row r="381" spans="1:3" ht="15.75">
      <c r="A381" s="49"/>
      <c r="B381" s="52"/>
      <c r="C381" s="51"/>
    </row>
    <row r="382" spans="1:3" ht="15.75">
      <c r="A382" s="49"/>
      <c r="B382" s="52"/>
      <c r="C382" s="51"/>
    </row>
    <row r="383" spans="1:3" ht="15.75">
      <c r="A383" s="49"/>
      <c r="B383" s="52"/>
      <c r="C383" s="51"/>
    </row>
    <row r="384" spans="1:3" ht="15.75">
      <c r="A384" s="49"/>
      <c r="B384" s="52"/>
      <c r="C384" s="51"/>
    </row>
    <row r="385" spans="1:3" ht="15.75">
      <c r="A385" s="49"/>
      <c r="B385" s="52"/>
      <c r="C385" s="51"/>
    </row>
    <row r="386" spans="1:3" ht="15.75">
      <c r="A386" s="49"/>
      <c r="B386" s="52"/>
      <c r="C386" s="51"/>
    </row>
    <row r="387" spans="1:3" ht="15.75">
      <c r="A387" s="49"/>
      <c r="B387" s="52"/>
      <c r="C387" s="51"/>
    </row>
    <row r="388" spans="1:3" ht="15.75">
      <c r="A388" s="49"/>
      <c r="B388" s="52"/>
      <c r="C388" s="51"/>
    </row>
    <row r="389" spans="1:3" ht="15.75">
      <c r="A389" s="49"/>
      <c r="B389" s="52"/>
      <c r="C389" s="51"/>
    </row>
    <row r="390" spans="1:3" ht="15.75">
      <c r="A390" s="49"/>
      <c r="B390" s="52"/>
      <c r="C390" s="51"/>
    </row>
    <row r="391" spans="1:3" ht="15.75">
      <c r="A391" s="49"/>
      <c r="B391" s="52"/>
      <c r="C391" s="51"/>
    </row>
    <row r="392" spans="1:3" ht="15.75">
      <c r="A392" s="49"/>
      <c r="B392" s="52"/>
      <c r="C392" s="51"/>
    </row>
    <row r="393" spans="1:3" ht="15.75">
      <c r="A393" s="49"/>
      <c r="B393" s="52"/>
      <c r="C393" s="51"/>
    </row>
    <row r="394" spans="1:3" ht="15.75">
      <c r="A394" s="49"/>
      <c r="B394" s="52"/>
      <c r="C394" s="51"/>
    </row>
    <row r="395" spans="1:3" ht="15.75">
      <c r="A395" s="49"/>
      <c r="B395" s="52"/>
      <c r="C395" s="51"/>
    </row>
    <row r="396" spans="1:3" ht="15.75">
      <c r="A396" s="49"/>
      <c r="B396" s="52"/>
      <c r="C396" s="51"/>
    </row>
    <row r="397" spans="1:3" ht="15.75">
      <c r="A397" s="49"/>
      <c r="B397" s="52"/>
      <c r="C397" s="51"/>
    </row>
    <row r="398" spans="1:3" ht="15.75">
      <c r="A398" s="49"/>
      <c r="B398" s="52"/>
      <c r="C398" s="51"/>
    </row>
    <row r="399" spans="1:3" ht="15.75">
      <c r="A399" s="49"/>
      <c r="B399" s="52"/>
      <c r="C399" s="51"/>
    </row>
    <row r="400" spans="1:3" ht="15.75">
      <c r="A400" s="49"/>
      <c r="B400" s="52"/>
      <c r="C400" s="51"/>
    </row>
    <row r="401" spans="1:3" ht="15.75">
      <c r="A401" s="49"/>
      <c r="B401" s="52"/>
      <c r="C401" s="51"/>
    </row>
    <row r="402" spans="1:3" ht="15.75">
      <c r="A402" s="49"/>
      <c r="B402" s="52"/>
      <c r="C402" s="51"/>
    </row>
    <row r="403" spans="1:3" ht="15.75">
      <c r="A403" s="49"/>
      <c r="B403" s="52"/>
      <c r="C403" s="51"/>
    </row>
    <row r="404" spans="1:3" ht="15.75">
      <c r="A404" s="49"/>
      <c r="B404" s="52"/>
      <c r="C404" s="51"/>
    </row>
    <row r="405" spans="1:3" ht="15.75">
      <c r="A405" s="49"/>
      <c r="B405" s="52"/>
      <c r="C405" s="51"/>
    </row>
    <row r="406" spans="1:3" ht="15.75">
      <c r="A406" s="49"/>
      <c r="B406" s="52"/>
      <c r="C406" s="51"/>
    </row>
    <row r="407" spans="1:3" ht="15.75">
      <c r="A407" s="49"/>
      <c r="B407" s="52"/>
      <c r="C407" s="51"/>
    </row>
    <row r="408" spans="1:3" ht="15.75">
      <c r="A408" s="49"/>
      <c r="B408" s="52"/>
      <c r="C408" s="51"/>
    </row>
    <row r="409" spans="1:3" ht="15.75">
      <c r="A409" s="49"/>
      <c r="B409" s="52"/>
      <c r="C409" s="51"/>
    </row>
    <row r="410" spans="1:3" ht="15.75">
      <c r="A410" s="49"/>
      <c r="B410" s="52"/>
      <c r="C410" s="51"/>
    </row>
    <row r="411" spans="1:3" ht="15.75">
      <c r="A411" s="49"/>
      <c r="B411" s="52"/>
      <c r="C411" s="51"/>
    </row>
    <row r="412" spans="1:3" ht="15.75">
      <c r="A412" s="49"/>
      <c r="B412" s="52"/>
      <c r="C412" s="51"/>
    </row>
    <row r="413" spans="1:3" ht="15.75">
      <c r="A413" s="49"/>
      <c r="B413" s="52"/>
      <c r="C413" s="51"/>
    </row>
    <row r="414" spans="1:3" ht="15.75">
      <c r="A414" s="49"/>
      <c r="B414" s="52"/>
      <c r="C414" s="51"/>
    </row>
    <row r="415" spans="1:3" ht="15.75">
      <c r="A415" s="49"/>
      <c r="B415" s="52"/>
      <c r="C415" s="51"/>
    </row>
    <row r="416" spans="1:3" ht="15.75">
      <c r="A416" s="49"/>
      <c r="B416" s="52"/>
      <c r="C416" s="51"/>
    </row>
    <row r="417" spans="1:3" ht="15.75">
      <c r="A417" s="49"/>
      <c r="B417" s="52"/>
      <c r="C417" s="51"/>
    </row>
    <row r="418" spans="1:3" ht="15.75">
      <c r="A418" s="49"/>
      <c r="B418" s="52"/>
      <c r="C418" s="51"/>
    </row>
    <row r="419" spans="1:3" ht="15.75">
      <c r="A419" s="49"/>
      <c r="B419" s="52"/>
      <c r="C419" s="51"/>
    </row>
    <row r="420" spans="1:3" ht="15.75">
      <c r="A420" s="49"/>
      <c r="B420" s="52"/>
      <c r="C420" s="51"/>
    </row>
    <row r="421" spans="1:3" ht="15.75">
      <c r="A421" s="49"/>
      <c r="B421" s="52"/>
      <c r="C421" s="51"/>
    </row>
    <row r="422" spans="1:3" ht="15.75">
      <c r="A422" s="49"/>
      <c r="B422" s="52"/>
      <c r="C422" s="51"/>
    </row>
    <row r="423" spans="1:3" ht="15.75">
      <c r="A423" s="49"/>
      <c r="B423" s="52"/>
      <c r="C423" s="51"/>
    </row>
    <row r="424" spans="1:3" ht="15.75">
      <c r="A424" s="49"/>
      <c r="B424" s="52"/>
      <c r="C424" s="51"/>
    </row>
    <row r="425" spans="1:3" ht="15.75">
      <c r="A425" s="49"/>
      <c r="B425" s="52"/>
      <c r="C425" s="51"/>
    </row>
    <row r="426" spans="1:3" ht="15.75">
      <c r="A426" s="49"/>
      <c r="B426" s="52"/>
      <c r="C426" s="51"/>
    </row>
    <row r="427" spans="1:3" ht="15.75">
      <c r="A427" s="49"/>
      <c r="B427" s="52"/>
      <c r="C427" s="51"/>
    </row>
    <row r="428" spans="1:3" ht="15.75">
      <c r="A428" s="49"/>
      <c r="B428" s="52"/>
      <c r="C428" s="51"/>
    </row>
    <row r="429" spans="1:3" ht="15.75">
      <c r="A429" s="49"/>
      <c r="B429" s="52"/>
      <c r="C429" s="51"/>
    </row>
    <row r="430" spans="1:3" ht="15.75">
      <c r="A430" s="49"/>
      <c r="B430" s="52"/>
      <c r="C430" s="51"/>
    </row>
    <row r="431" spans="1:3" ht="15.75">
      <c r="A431" s="49"/>
      <c r="B431" s="52"/>
      <c r="C431" s="51"/>
    </row>
    <row r="432" spans="1:3" ht="15.75">
      <c r="A432" s="49"/>
      <c r="B432" s="52"/>
      <c r="C432" s="51"/>
    </row>
    <row r="433" spans="1:3" ht="15.75">
      <c r="A433" s="49"/>
      <c r="B433" s="52"/>
      <c r="C433" s="51"/>
    </row>
    <row r="434" spans="1:3" ht="15.75">
      <c r="A434" s="49"/>
      <c r="B434" s="52"/>
      <c r="C434" s="51"/>
    </row>
    <row r="435" spans="1:3" ht="15.75">
      <c r="A435" s="49"/>
      <c r="B435" s="52"/>
      <c r="C435" s="51"/>
    </row>
    <row r="436" spans="1:3" ht="15.75">
      <c r="A436" s="49"/>
      <c r="B436" s="52"/>
      <c r="C436" s="51"/>
    </row>
    <row r="437" spans="1:3" ht="15.75">
      <c r="A437" s="49"/>
      <c r="B437" s="52"/>
      <c r="C437" s="51"/>
    </row>
    <row r="438" spans="1:3" ht="15.75">
      <c r="A438" s="49"/>
      <c r="B438" s="52"/>
      <c r="C438" s="51"/>
    </row>
    <row r="439" spans="1:3" ht="15.75">
      <c r="A439" s="49"/>
      <c r="B439" s="52"/>
      <c r="C439" s="51"/>
    </row>
    <row r="440" spans="1:3" ht="15.75">
      <c r="A440" s="49"/>
      <c r="B440" s="52"/>
      <c r="C440" s="51"/>
    </row>
    <row r="441" spans="1:3" ht="15.75">
      <c r="A441" s="49"/>
      <c r="B441" s="52"/>
      <c r="C441" s="51"/>
    </row>
    <row r="442" spans="1:3" ht="15.75">
      <c r="A442" s="49"/>
      <c r="B442" s="52"/>
      <c r="C442" s="51"/>
    </row>
    <row r="443" spans="1:3" ht="15.75">
      <c r="A443" s="49"/>
      <c r="B443" s="52"/>
      <c r="C443" s="51"/>
    </row>
    <row r="444" spans="1:3" ht="15.75">
      <c r="A444" s="49"/>
      <c r="B444" s="52"/>
      <c r="C444" s="51"/>
    </row>
    <row r="445" spans="1:3" ht="15.75">
      <c r="A445" s="49"/>
      <c r="B445" s="52"/>
      <c r="C445" s="51"/>
    </row>
    <row r="446" spans="1:3" ht="15.75">
      <c r="A446" s="49"/>
      <c r="B446" s="52"/>
      <c r="C446" s="51"/>
    </row>
    <row r="447" spans="1:3" ht="15.75">
      <c r="A447" s="49"/>
      <c r="B447" s="52"/>
      <c r="C447" s="51"/>
    </row>
    <row r="448" spans="1:3" ht="15.75">
      <c r="A448" s="49"/>
      <c r="B448" s="52"/>
      <c r="C448" s="51"/>
    </row>
    <row r="449" spans="1:3" ht="15.75">
      <c r="A449" s="49"/>
      <c r="B449" s="52"/>
      <c r="C449" s="51"/>
    </row>
    <row r="450" spans="1:3" ht="15.75">
      <c r="A450" s="49"/>
      <c r="B450" s="52"/>
      <c r="C450" s="51"/>
    </row>
    <row r="451" spans="1:3" ht="15.75">
      <c r="A451" s="49"/>
      <c r="B451" s="52"/>
      <c r="C451" s="51"/>
    </row>
    <row r="452" spans="1:3" ht="15.75">
      <c r="A452" s="49"/>
      <c r="B452" s="52"/>
      <c r="C452" s="51"/>
    </row>
    <row r="453" spans="1:3" ht="15.75">
      <c r="A453" s="49"/>
      <c r="B453" s="52"/>
      <c r="C453" s="51"/>
    </row>
    <row r="454" spans="1:3" ht="15.75">
      <c r="A454" s="49"/>
      <c r="B454" s="52"/>
      <c r="C454" s="51"/>
    </row>
    <row r="455" spans="1:3" ht="15.75">
      <c r="A455" s="49"/>
      <c r="B455" s="52"/>
      <c r="C455" s="51"/>
    </row>
    <row r="456" spans="1:3" ht="15.75">
      <c r="A456" s="49"/>
      <c r="B456" s="52"/>
      <c r="C456" s="51"/>
    </row>
    <row r="457" spans="1:3" ht="15.75">
      <c r="A457" s="49"/>
      <c r="B457" s="52"/>
      <c r="C457" s="51"/>
    </row>
    <row r="458" spans="1:3" ht="15.75">
      <c r="A458" s="49"/>
      <c r="B458" s="52"/>
      <c r="C458" s="51"/>
    </row>
    <row r="459" spans="1:3" ht="15.75">
      <c r="A459" s="49"/>
      <c r="B459" s="52"/>
      <c r="C459" s="51"/>
    </row>
    <row r="460" spans="1:3" ht="15.75">
      <c r="A460" s="49"/>
      <c r="B460" s="52"/>
      <c r="C460" s="51"/>
    </row>
    <row r="461" spans="1:3" ht="15.75">
      <c r="A461" s="49"/>
      <c r="B461" s="52"/>
      <c r="C461" s="51"/>
    </row>
    <row r="462" spans="1:3" ht="15.75">
      <c r="A462" s="49"/>
      <c r="B462" s="52"/>
      <c r="C462" s="51"/>
    </row>
    <row r="463" spans="1:3" ht="15.75">
      <c r="A463" s="49"/>
      <c r="B463" s="52"/>
      <c r="C463" s="51"/>
    </row>
    <row r="464" spans="1:3" ht="15.75">
      <c r="A464" s="49"/>
      <c r="B464" s="52"/>
      <c r="C464" s="51"/>
    </row>
    <row r="465" spans="1:3" ht="15.75">
      <c r="A465" s="49"/>
      <c r="B465" s="52"/>
      <c r="C465" s="51"/>
    </row>
    <row r="466" spans="1:3" ht="15.75">
      <c r="A466" s="49"/>
      <c r="B466" s="52"/>
      <c r="C466" s="51"/>
    </row>
    <row r="467" spans="1:3" ht="15.75">
      <c r="A467" s="49"/>
      <c r="B467" s="52"/>
      <c r="C467" s="51"/>
    </row>
    <row r="468" spans="1:3" ht="15.75">
      <c r="A468" s="49"/>
      <c r="B468" s="52"/>
      <c r="C468" s="51"/>
    </row>
    <row r="469" spans="1:3" ht="15.75">
      <c r="A469" s="49"/>
      <c r="B469" s="52"/>
      <c r="C469" s="51"/>
    </row>
    <row r="470" spans="1:3" ht="15.75">
      <c r="A470" s="49"/>
      <c r="B470" s="52"/>
      <c r="C470" s="51"/>
    </row>
    <row r="471" spans="1:3" ht="15.75">
      <c r="A471" s="49"/>
      <c r="B471" s="52"/>
      <c r="C471" s="51"/>
    </row>
    <row r="472" spans="1:3" ht="15.75">
      <c r="A472" s="49"/>
      <c r="B472" s="52"/>
      <c r="C472" s="51"/>
    </row>
    <row r="473" spans="1:3" ht="15.75">
      <c r="A473" s="49"/>
      <c r="B473" s="52"/>
      <c r="C473" s="51"/>
    </row>
    <row r="474" spans="1:3" ht="15.75">
      <c r="A474" s="49"/>
      <c r="B474" s="52"/>
      <c r="C474" s="51"/>
    </row>
    <row r="475" spans="1:3" ht="15.75">
      <c r="A475" s="49"/>
      <c r="B475" s="52"/>
      <c r="C475" s="51"/>
    </row>
    <row r="476" spans="1:3" ht="15.75">
      <c r="A476" s="49"/>
      <c r="B476" s="52"/>
      <c r="C476" s="51"/>
    </row>
    <row r="477" spans="1:3" ht="15.75">
      <c r="A477" s="49"/>
      <c r="B477" s="52"/>
      <c r="C477" s="51"/>
    </row>
    <row r="478" spans="1:3" ht="15.75">
      <c r="A478" s="49"/>
      <c r="B478" s="52"/>
      <c r="C478" s="51"/>
    </row>
    <row r="479" spans="1:3" ht="15.75">
      <c r="A479" s="49"/>
      <c r="B479" s="52"/>
      <c r="C479" s="51"/>
    </row>
    <row r="480" spans="1:3" ht="15.75">
      <c r="A480" s="49"/>
      <c r="B480" s="52"/>
      <c r="C480" s="51"/>
    </row>
    <row r="481" spans="1:3" ht="15.75">
      <c r="A481" s="49"/>
      <c r="B481" s="52"/>
      <c r="C481" s="51"/>
    </row>
    <row r="482" spans="1:3" ht="15.75">
      <c r="A482" s="49"/>
      <c r="B482" s="52"/>
      <c r="C482" s="51"/>
    </row>
    <row r="483" spans="1:3" ht="15.75">
      <c r="A483" s="49"/>
      <c r="B483" s="52"/>
      <c r="C483" s="51"/>
    </row>
    <row r="484" spans="1:3" ht="15.75">
      <c r="A484" s="49"/>
      <c r="B484" s="52"/>
      <c r="C484" s="51"/>
    </row>
    <row r="485" spans="1:3" ht="15.75">
      <c r="A485" s="49"/>
      <c r="B485" s="52"/>
      <c r="C485" s="51"/>
    </row>
    <row r="486" spans="1:3" ht="15.75">
      <c r="A486" s="49"/>
      <c r="B486" s="52"/>
      <c r="C486" s="51"/>
    </row>
    <row r="487" spans="1:3" ht="15.75">
      <c r="A487" s="49"/>
      <c r="B487" s="52"/>
      <c r="C487" s="51"/>
    </row>
    <row r="488" spans="1:3" ht="15.75">
      <c r="A488" s="49"/>
      <c r="B488" s="52"/>
      <c r="C488" s="51"/>
    </row>
    <row r="489" spans="1:3" ht="15.75">
      <c r="A489" s="49"/>
      <c r="B489" s="52"/>
      <c r="C489" s="51"/>
    </row>
    <row r="490" spans="1:3" ht="15.75">
      <c r="A490" s="49"/>
      <c r="B490" s="52"/>
      <c r="C490" s="51"/>
    </row>
    <row r="491" spans="1:3" ht="15.75">
      <c r="A491" s="49"/>
      <c r="B491" s="52"/>
      <c r="C491" s="51"/>
    </row>
    <row r="492" spans="1:3" ht="15.75">
      <c r="A492" s="49"/>
      <c r="B492" s="52"/>
      <c r="C492" s="51"/>
    </row>
    <row r="493" spans="1:3" ht="15.75">
      <c r="A493" s="49"/>
      <c r="B493" s="52"/>
      <c r="C493" s="51"/>
    </row>
    <row r="494" spans="1:3" ht="15.75">
      <c r="A494" s="49"/>
      <c r="B494" s="52"/>
      <c r="C494" s="51"/>
    </row>
    <row r="495" spans="1:3" ht="15.75">
      <c r="A495" s="49"/>
      <c r="B495" s="52"/>
      <c r="C495" s="51"/>
    </row>
    <row r="496" spans="1:3" ht="15.75">
      <c r="A496" s="49"/>
      <c r="B496" s="52"/>
      <c r="C496" s="51"/>
    </row>
    <row r="497" spans="1:3" ht="15.75">
      <c r="A497" s="49"/>
      <c r="B497" s="52"/>
      <c r="C497" s="51"/>
    </row>
    <row r="498" spans="1:3" ht="15.75">
      <c r="A498" s="49"/>
      <c r="B498" s="52"/>
      <c r="C498" s="51"/>
    </row>
    <row r="499" spans="1:3" ht="15.75">
      <c r="A499" s="49"/>
      <c r="B499" s="52"/>
      <c r="C499" s="51"/>
    </row>
    <row r="500" spans="1:3" ht="15.75">
      <c r="A500" s="49"/>
      <c r="B500" s="52"/>
      <c r="C500" s="51"/>
    </row>
    <row r="501" spans="1:3" ht="15.75">
      <c r="A501" s="49"/>
      <c r="B501" s="52"/>
      <c r="C501" s="51"/>
    </row>
    <row r="502" spans="1:3" ht="15.75">
      <c r="A502" s="49"/>
      <c r="B502" s="52"/>
      <c r="C502" s="51"/>
    </row>
    <row r="503" spans="1:3" ht="15.75">
      <c r="A503" s="49"/>
      <c r="B503" s="52"/>
      <c r="C503" s="51"/>
    </row>
    <row r="504" spans="1:3" ht="15.75">
      <c r="A504" s="49"/>
      <c r="B504" s="52"/>
      <c r="C504" s="51"/>
    </row>
    <row r="505" spans="1:3" ht="15.75">
      <c r="A505" s="49"/>
      <c r="B505" s="52"/>
      <c r="C505" s="51"/>
    </row>
    <row r="506" spans="1:3" ht="15.75">
      <c r="A506" s="49"/>
      <c r="B506" s="52"/>
      <c r="C506" s="51"/>
    </row>
    <row r="507" spans="1:3" ht="15.75">
      <c r="A507" s="49"/>
      <c r="B507" s="52"/>
      <c r="C507" s="51"/>
    </row>
    <row r="508" spans="1:3" ht="15.75">
      <c r="A508" s="49"/>
      <c r="B508" s="52"/>
      <c r="C508" s="51"/>
    </row>
    <row r="509" spans="1:3" ht="15.75">
      <c r="A509" s="49"/>
      <c r="B509" s="52"/>
      <c r="C509" s="51"/>
    </row>
    <row r="510" spans="1:3" ht="15.75">
      <c r="A510" s="49"/>
      <c r="B510" s="52"/>
      <c r="C510" s="51"/>
    </row>
    <row r="511" spans="1:3" ht="15.75">
      <c r="A511" s="49"/>
      <c r="B511" s="52"/>
      <c r="C511" s="51"/>
    </row>
    <row r="512" spans="1:3" ht="15.75">
      <c r="A512" s="49"/>
      <c r="B512" s="52"/>
      <c r="C512" s="51"/>
    </row>
    <row r="513" spans="1:3" ht="15.75">
      <c r="A513" s="49"/>
      <c r="B513" s="52"/>
      <c r="C513" s="51"/>
    </row>
    <row r="514" spans="1:3" ht="15.75">
      <c r="A514" s="49"/>
      <c r="B514" s="52"/>
      <c r="C514" s="51"/>
    </row>
    <row r="515" spans="1:3" ht="15.75">
      <c r="A515" s="49"/>
      <c r="B515" s="52"/>
      <c r="C515" s="51"/>
    </row>
    <row r="516" spans="1:3" ht="15.75">
      <c r="A516" s="49"/>
      <c r="B516" s="52"/>
      <c r="C516" s="51"/>
    </row>
    <row r="517" spans="1:3" ht="15.75">
      <c r="A517" s="49"/>
      <c r="B517" s="52"/>
      <c r="C517" s="51"/>
    </row>
    <row r="518" spans="1:3" ht="15.75">
      <c r="A518" s="49"/>
      <c r="B518" s="52"/>
      <c r="C518" s="51"/>
    </row>
    <row r="519" spans="1:3" ht="15.75">
      <c r="A519" s="49"/>
      <c r="B519" s="52"/>
      <c r="C519" s="51"/>
    </row>
    <row r="520" spans="1:3" ht="15.75">
      <c r="A520" s="49"/>
      <c r="B520" s="52"/>
      <c r="C520" s="51"/>
    </row>
    <row r="521" spans="1:3" ht="15.75">
      <c r="A521" s="49"/>
      <c r="B521" s="52"/>
      <c r="C521" s="51"/>
    </row>
    <row r="522" spans="1:3" ht="15.75">
      <c r="A522" s="49"/>
      <c r="B522" s="52"/>
      <c r="C522" s="51"/>
    </row>
    <row r="523" spans="1:3" ht="15.75">
      <c r="A523" s="49"/>
      <c r="B523" s="52"/>
      <c r="C523" s="51"/>
    </row>
    <row r="524" spans="1:3" ht="15.75">
      <c r="A524" s="49"/>
      <c r="B524" s="52"/>
      <c r="C524" s="51"/>
    </row>
    <row r="525" spans="1:3" ht="15.75">
      <c r="A525" s="49"/>
      <c r="B525" s="52"/>
      <c r="C525" s="51"/>
    </row>
    <row r="526" spans="1:3" ht="15.75">
      <c r="A526" s="49"/>
      <c r="B526" s="52"/>
      <c r="C526" s="51"/>
    </row>
    <row r="527" spans="1:3" ht="15.75">
      <c r="A527" s="49"/>
      <c r="B527" s="52"/>
      <c r="C527" s="51"/>
    </row>
    <row r="528" spans="1:3" ht="15.75">
      <c r="A528" s="49"/>
      <c r="B528" s="52"/>
      <c r="C528" s="51"/>
    </row>
    <row r="529" spans="1:3" ht="15.75">
      <c r="A529" s="49"/>
      <c r="B529" s="52"/>
      <c r="C529" s="51"/>
    </row>
    <row r="530" spans="1:3" ht="15.75">
      <c r="A530" s="49"/>
      <c r="B530" s="52"/>
      <c r="C530" s="51"/>
    </row>
    <row r="531" spans="1:3" ht="15.75">
      <c r="A531" s="49"/>
      <c r="B531" s="52"/>
      <c r="C531" s="51"/>
    </row>
    <row r="532" spans="1:3" ht="15.75">
      <c r="A532" s="49"/>
      <c r="B532" s="52"/>
      <c r="C532" s="51"/>
    </row>
    <row r="533" spans="1:3" ht="15.75">
      <c r="A533" s="49"/>
      <c r="B533" s="52"/>
      <c r="C533" s="51"/>
    </row>
    <row r="534" spans="1:3" ht="15.75">
      <c r="A534" s="49"/>
      <c r="B534" s="52"/>
      <c r="C534" s="51"/>
    </row>
    <row r="535" spans="1:3" ht="15.75">
      <c r="A535" s="49"/>
      <c r="B535" s="52"/>
      <c r="C535" s="51"/>
    </row>
    <row r="536" spans="1:3" ht="15.75">
      <c r="A536" s="49"/>
      <c r="B536" s="52"/>
      <c r="C536" s="51"/>
    </row>
    <row r="537" spans="1:3" ht="15.75">
      <c r="A537" s="49"/>
      <c r="B537" s="52"/>
      <c r="C537" s="51"/>
    </row>
    <row r="538" spans="1:3" ht="15.75">
      <c r="A538" s="49"/>
      <c r="B538" s="52"/>
      <c r="C538" s="51"/>
    </row>
    <row r="539" spans="1:3" ht="15.75">
      <c r="A539" s="49"/>
      <c r="B539" s="52"/>
      <c r="C539" s="51"/>
    </row>
    <row r="540" spans="1:3" ht="15.75">
      <c r="A540" s="49"/>
      <c r="B540" s="52"/>
      <c r="C540" s="51"/>
    </row>
    <row r="541" spans="1:3" ht="15.75">
      <c r="A541" s="49"/>
      <c r="B541" s="52"/>
      <c r="C541" s="51"/>
    </row>
    <row r="542" spans="1:3" ht="15.75">
      <c r="A542" s="49"/>
      <c r="B542" s="52"/>
      <c r="C542" s="51"/>
    </row>
    <row r="543" spans="1:3" ht="15.75">
      <c r="A543" s="49"/>
      <c r="B543" s="52"/>
      <c r="C543" s="51"/>
    </row>
    <row r="544" spans="1:3" ht="15.75">
      <c r="A544" s="49"/>
      <c r="B544" s="52"/>
      <c r="C544" s="51"/>
    </row>
    <row r="545" spans="1:3" ht="15.75">
      <c r="A545" s="49"/>
      <c r="B545" s="52"/>
      <c r="C545" s="51"/>
    </row>
    <row r="546" spans="1:3" ht="15.75">
      <c r="A546" s="49"/>
      <c r="B546" s="52"/>
      <c r="C546" s="51"/>
    </row>
    <row r="547" spans="1:3" ht="15.75">
      <c r="A547" s="49"/>
      <c r="B547" s="52"/>
      <c r="C547" s="51"/>
    </row>
    <row r="548" spans="1:3" ht="15.75">
      <c r="A548" s="49"/>
      <c r="B548" s="52"/>
      <c r="C548" s="51"/>
    </row>
    <row r="549" spans="1:3" ht="15.75">
      <c r="A549" s="49"/>
      <c r="B549" s="52"/>
      <c r="C549" s="51"/>
    </row>
    <row r="550" spans="1:3" ht="15.75">
      <c r="A550" s="49"/>
      <c r="B550" s="52"/>
      <c r="C550" s="51"/>
    </row>
    <row r="551" spans="1:3" ht="15.75">
      <c r="A551" s="49"/>
      <c r="B551" s="52"/>
      <c r="C551" s="51"/>
    </row>
    <row r="552" spans="1:3" ht="15.75">
      <c r="A552" s="49"/>
      <c r="B552" s="52"/>
      <c r="C552" s="51"/>
    </row>
    <row r="553" spans="1:3" ht="15.75">
      <c r="A553" s="49"/>
      <c r="B553" s="52"/>
      <c r="C553" s="51"/>
    </row>
    <row r="554" spans="1:3" ht="15.75">
      <c r="A554" s="49"/>
      <c r="B554" s="52"/>
      <c r="C554" s="51"/>
    </row>
    <row r="555" spans="1:3" ht="15.75">
      <c r="A555" s="49"/>
      <c r="B555" s="52"/>
      <c r="C555" s="51"/>
    </row>
    <row r="556" spans="1:3" ht="15.75">
      <c r="A556" s="49"/>
      <c r="B556" s="52"/>
      <c r="C556" s="51"/>
    </row>
    <row r="557" spans="1:3" ht="15.75">
      <c r="A557" s="49"/>
      <c r="B557" s="52"/>
      <c r="C557" s="51"/>
    </row>
    <row r="558" spans="1:3" ht="15.75">
      <c r="A558" s="49"/>
      <c r="B558" s="52"/>
      <c r="C558" s="51"/>
    </row>
    <row r="559" spans="1:3" ht="15.75">
      <c r="A559" s="49"/>
      <c r="B559" s="52"/>
      <c r="C559" s="51"/>
    </row>
    <row r="560" spans="1:3" ht="15.75">
      <c r="A560" s="49"/>
      <c r="B560" s="52"/>
      <c r="C560" s="51"/>
    </row>
    <row r="561" spans="1:3" ht="15.75">
      <c r="A561" s="49"/>
      <c r="B561" s="52"/>
      <c r="C561" s="51"/>
    </row>
    <row r="562" spans="1:3" ht="15.75">
      <c r="A562" s="49"/>
      <c r="B562" s="52"/>
      <c r="C562" s="51"/>
    </row>
    <row r="563" spans="1:3" ht="15.75">
      <c r="A563" s="49"/>
      <c r="B563" s="52"/>
      <c r="C563" s="51"/>
    </row>
    <row r="564" spans="1:3" ht="15.75">
      <c r="A564" s="49"/>
      <c r="B564" s="52"/>
      <c r="C564" s="51"/>
    </row>
    <row r="565" spans="1:3" ht="15.75">
      <c r="A565" s="49"/>
      <c r="B565" s="52"/>
      <c r="C565" s="51"/>
    </row>
    <row r="566" spans="1:3" ht="15.75">
      <c r="A566" s="49"/>
      <c r="B566" s="52"/>
      <c r="C566" s="51"/>
    </row>
    <row r="567" spans="1:3" ht="15.75">
      <c r="A567" s="49"/>
      <c r="B567" s="52"/>
      <c r="C567" s="51"/>
    </row>
    <row r="568" spans="1:3" ht="15.75">
      <c r="A568" s="49"/>
      <c r="B568" s="52"/>
      <c r="C568" s="51"/>
    </row>
    <row r="569" spans="1:3" ht="15.75">
      <c r="A569" s="49"/>
      <c r="B569" s="52"/>
      <c r="C569" s="51"/>
    </row>
    <row r="570" spans="1:3" ht="15.75">
      <c r="A570" s="49"/>
      <c r="B570" s="52"/>
      <c r="C570" s="51"/>
    </row>
    <row r="571" spans="1:3" ht="15.75">
      <c r="A571" s="49"/>
      <c r="B571" s="52"/>
      <c r="C571" s="51"/>
    </row>
    <row r="572" spans="1:3" ht="15.75">
      <c r="A572" s="49"/>
      <c r="B572" s="52"/>
      <c r="C572" s="51"/>
    </row>
    <row r="573" spans="1:3" ht="15.75">
      <c r="A573" s="49"/>
      <c r="B573" s="52"/>
      <c r="C573" s="51"/>
    </row>
    <row r="574" spans="1:3" ht="15.75">
      <c r="A574" s="49"/>
      <c r="B574" s="52"/>
      <c r="C574" s="51"/>
    </row>
    <row r="575" spans="1:3" ht="15.75">
      <c r="A575" s="49"/>
      <c r="B575" s="52"/>
      <c r="C575" s="51"/>
    </row>
    <row r="576" spans="1:3" ht="15.75">
      <c r="A576" s="49"/>
      <c r="B576" s="52"/>
      <c r="C576" s="51"/>
    </row>
    <row r="577" spans="1:3" ht="15.75">
      <c r="A577" s="49"/>
      <c r="B577" s="52"/>
      <c r="C577" s="51"/>
    </row>
    <row r="578" spans="1:3" ht="15.75">
      <c r="A578" s="49"/>
      <c r="B578" s="52"/>
      <c r="C578" s="51"/>
    </row>
    <row r="579" spans="1:3" ht="15.75">
      <c r="A579" s="49"/>
      <c r="B579" s="52"/>
      <c r="C579" s="51"/>
    </row>
    <row r="580" spans="1:3" ht="15.75">
      <c r="A580" s="49"/>
      <c r="B580" s="52"/>
      <c r="C580" s="51"/>
    </row>
    <row r="581" spans="1:3" ht="15.75">
      <c r="A581" s="49"/>
      <c r="B581" s="52"/>
      <c r="C581" s="51"/>
    </row>
    <row r="582" spans="1:3" ht="15.75">
      <c r="A582" s="49"/>
      <c r="B582" s="52"/>
      <c r="C582" s="51"/>
    </row>
    <row r="583" spans="1:3" ht="15.75">
      <c r="A583" s="49"/>
      <c r="B583" s="52"/>
      <c r="C583" s="51"/>
    </row>
    <row r="584" spans="1:3" ht="15.75">
      <c r="A584" s="49"/>
      <c r="B584" s="52"/>
      <c r="C584" s="51"/>
    </row>
    <row r="585" spans="1:3" ht="15.75">
      <c r="A585" s="49"/>
      <c r="B585" s="52"/>
      <c r="C585" s="51"/>
    </row>
    <row r="586" spans="1:3" ht="15.75">
      <c r="A586" s="49"/>
      <c r="B586" s="52"/>
      <c r="C586" s="51"/>
    </row>
    <row r="587" spans="1:3" ht="15.75">
      <c r="A587" s="49"/>
      <c r="B587" s="52"/>
      <c r="C587" s="51"/>
    </row>
    <row r="588" spans="1:3" ht="15.75">
      <c r="A588" s="49"/>
      <c r="B588" s="52"/>
      <c r="C588" s="51"/>
    </row>
    <row r="589" spans="1:3" ht="15.75">
      <c r="A589" s="49"/>
      <c r="B589" s="52"/>
      <c r="C589" s="51"/>
    </row>
    <row r="590" spans="1:3" ht="15.75">
      <c r="A590" s="49"/>
      <c r="B590" s="52"/>
      <c r="C590" s="51"/>
    </row>
    <row r="591" spans="1:3" ht="15.75">
      <c r="A591" s="49"/>
      <c r="B591" s="52"/>
      <c r="C591" s="51"/>
    </row>
    <row r="592" spans="1:3" ht="15.75">
      <c r="A592" s="49"/>
      <c r="B592" s="52"/>
      <c r="C592" s="51"/>
    </row>
    <row r="593" spans="1:3" ht="15.75">
      <c r="A593" s="49"/>
      <c r="B593" s="52"/>
      <c r="C593" s="51"/>
    </row>
    <row r="594" spans="1:3" ht="15.75">
      <c r="A594" s="49"/>
      <c r="B594" s="52"/>
      <c r="C594" s="51"/>
    </row>
    <row r="595" spans="1:3" ht="15.75">
      <c r="A595" s="49"/>
      <c r="B595" s="52"/>
      <c r="C595" s="51"/>
    </row>
    <row r="596" spans="1:3" ht="15.75">
      <c r="A596" s="49"/>
      <c r="B596" s="52"/>
      <c r="C596" s="51"/>
    </row>
    <row r="597" spans="1:3" ht="15.75">
      <c r="A597" s="49"/>
      <c r="B597" s="52"/>
      <c r="C597" s="51"/>
    </row>
    <row r="598" spans="1:3" ht="15.75">
      <c r="A598" s="49"/>
      <c r="B598" s="52"/>
      <c r="C598" s="51"/>
    </row>
    <row r="599" spans="1:3" ht="15.75">
      <c r="A599" s="49"/>
      <c r="B599" s="52"/>
      <c r="C599" s="51"/>
    </row>
    <row r="600" spans="1:3" ht="15.75">
      <c r="A600" s="49"/>
      <c r="B600" s="52"/>
      <c r="C600" s="51"/>
    </row>
    <row r="601" spans="1:3" ht="15.75">
      <c r="A601" s="49"/>
      <c r="B601" s="52"/>
      <c r="C601" s="51"/>
    </row>
    <row r="602" spans="1:3" ht="15.75">
      <c r="A602" s="49"/>
      <c r="B602" s="52"/>
      <c r="C602" s="51"/>
    </row>
    <row r="603" spans="1:3" ht="15.75">
      <c r="A603" s="49"/>
      <c r="B603" s="52"/>
      <c r="C603" s="51"/>
    </row>
    <row r="604" spans="1:3" ht="15.75">
      <c r="A604" s="49"/>
      <c r="B604" s="52"/>
      <c r="C604" s="51"/>
    </row>
    <row r="605" spans="1:3" ht="15.75">
      <c r="A605" s="49"/>
      <c r="B605" s="52"/>
      <c r="C605" s="51"/>
    </row>
    <row r="606" spans="1:3" ht="15.75">
      <c r="A606" s="49"/>
      <c r="B606" s="52"/>
      <c r="C606" s="51"/>
    </row>
    <row r="607" spans="1:3" ht="15.75">
      <c r="A607" s="49"/>
      <c r="B607" s="52"/>
      <c r="C607" s="51"/>
    </row>
    <row r="608" spans="1:3" ht="15.75">
      <c r="A608" s="49"/>
      <c r="B608" s="52"/>
      <c r="C608" s="51"/>
    </row>
    <row r="609" spans="1:3" ht="15.75">
      <c r="A609" s="49"/>
      <c r="B609" s="52"/>
      <c r="C609" s="51"/>
    </row>
    <row r="610" spans="1:3" ht="15.75">
      <c r="A610" s="49"/>
      <c r="B610" s="52"/>
      <c r="C610" s="51"/>
    </row>
    <row r="611" spans="1:3" ht="15.75">
      <c r="A611" s="49"/>
      <c r="B611" s="52"/>
      <c r="C611" s="51"/>
    </row>
    <row r="612" spans="1:3" ht="15.75">
      <c r="A612" s="49"/>
      <c r="B612" s="52"/>
      <c r="C612" s="51"/>
    </row>
    <row r="613" spans="1:3" ht="15.75">
      <c r="A613" s="49"/>
      <c r="B613" s="52"/>
      <c r="C613" s="51"/>
    </row>
    <row r="614" spans="1:3" ht="15.75">
      <c r="A614" s="49"/>
      <c r="B614" s="52"/>
      <c r="C614" s="51"/>
    </row>
    <row r="615" spans="1:3" ht="15.75">
      <c r="A615" s="49"/>
      <c r="B615" s="52"/>
      <c r="C615" s="51"/>
    </row>
    <row r="616" spans="1:3" ht="15.75">
      <c r="A616" s="49"/>
      <c r="B616" s="52"/>
      <c r="C616" s="51"/>
    </row>
    <row r="617" spans="1:3" ht="15.75">
      <c r="A617" s="49"/>
      <c r="B617" s="52"/>
      <c r="C617" s="51"/>
    </row>
    <row r="618" spans="1:3" ht="15.75">
      <c r="A618" s="49"/>
      <c r="B618" s="52"/>
      <c r="C618" s="51"/>
    </row>
    <row r="619" spans="1:3" ht="15.75">
      <c r="A619" s="49"/>
      <c r="B619" s="52"/>
      <c r="C619" s="51"/>
    </row>
    <row r="620" spans="1:3" ht="15.75">
      <c r="A620" s="49"/>
      <c r="B620" s="52"/>
      <c r="C620" s="51"/>
    </row>
    <row r="621" spans="1:3" ht="15.75">
      <c r="A621" s="49"/>
      <c r="B621" s="52"/>
      <c r="C621" s="51"/>
    </row>
    <row r="622" spans="1:3" ht="15.75">
      <c r="A622" s="49"/>
      <c r="B622" s="52"/>
      <c r="C622" s="51"/>
    </row>
    <row r="623" spans="1:3" ht="15.75">
      <c r="A623" s="49"/>
      <c r="B623" s="52"/>
      <c r="C623" s="51"/>
    </row>
    <row r="624" spans="1:3" ht="15.75">
      <c r="A624" s="49"/>
      <c r="B624" s="52"/>
      <c r="C624" s="51"/>
    </row>
    <row r="625" spans="1:3" ht="15.75">
      <c r="A625" s="49"/>
      <c r="B625" s="52"/>
      <c r="C625" s="51"/>
    </row>
    <row r="626" spans="1:3" ht="15.75">
      <c r="A626" s="49"/>
      <c r="B626" s="52"/>
      <c r="C626" s="51"/>
    </row>
    <row r="627" spans="1:3" ht="15.75">
      <c r="A627" s="49"/>
      <c r="B627" s="52"/>
      <c r="C627" s="51"/>
    </row>
    <row r="628" spans="1:3" ht="15.75">
      <c r="A628" s="49"/>
      <c r="B628" s="52"/>
      <c r="C628" s="51"/>
    </row>
    <row r="629" spans="1:3" ht="15.75">
      <c r="A629" s="49"/>
      <c r="B629" s="52"/>
      <c r="C629" s="51"/>
    </row>
    <row r="630" spans="1:3" ht="15.75">
      <c r="A630" s="49"/>
      <c r="B630" s="52"/>
      <c r="C630" s="51"/>
    </row>
    <row r="631" spans="1:3" ht="15.75">
      <c r="A631" s="49"/>
      <c r="B631" s="52"/>
      <c r="C631" s="51"/>
    </row>
    <row r="632" spans="1:3" ht="15.75">
      <c r="A632" s="49"/>
      <c r="B632" s="52"/>
      <c r="C632" s="51"/>
    </row>
    <row r="633" spans="1:3" ht="15.75">
      <c r="A633" s="49"/>
      <c r="B633" s="52"/>
      <c r="C633" s="51"/>
    </row>
    <row r="634" spans="1:3" ht="15.75">
      <c r="A634" s="49"/>
      <c r="B634" s="52"/>
      <c r="C634" s="51"/>
    </row>
    <row r="635" spans="1:3" ht="15.75">
      <c r="A635" s="49"/>
      <c r="B635" s="52"/>
      <c r="C635" s="51"/>
    </row>
    <row r="636" spans="1:3" ht="15.75">
      <c r="A636" s="49"/>
      <c r="B636" s="52"/>
      <c r="C636" s="51"/>
    </row>
    <row r="637" spans="1:3" ht="15.75">
      <c r="A637" s="49"/>
      <c r="B637" s="52"/>
      <c r="C637" s="51"/>
    </row>
    <row r="638" spans="1:3" ht="15.75">
      <c r="A638" s="49"/>
      <c r="B638" s="52"/>
      <c r="C638" s="51"/>
    </row>
    <row r="639" spans="1:3" ht="15.75">
      <c r="A639" s="49"/>
      <c r="B639" s="52"/>
      <c r="C639" s="51"/>
    </row>
    <row r="640" spans="1:3" ht="15.75">
      <c r="A640" s="49"/>
      <c r="B640" s="52"/>
      <c r="C640" s="51"/>
    </row>
    <row r="641" spans="1:3" ht="15.75">
      <c r="A641" s="49"/>
      <c r="B641" s="52"/>
      <c r="C641" s="51"/>
    </row>
    <row r="642" spans="1:3" ht="15.75">
      <c r="A642" s="49"/>
      <c r="B642" s="52"/>
      <c r="C642" s="51"/>
    </row>
    <row r="643" spans="1:3" ht="15.75">
      <c r="A643" s="49"/>
      <c r="B643" s="52"/>
      <c r="C643" s="51"/>
    </row>
    <row r="644" spans="1:3" ht="15.75">
      <c r="A644" s="49"/>
      <c r="B644" s="52"/>
      <c r="C644" s="51"/>
    </row>
    <row r="645" spans="1:3" ht="15.75">
      <c r="A645" s="49"/>
      <c r="B645" s="52"/>
      <c r="C645" s="51"/>
    </row>
    <row r="646" spans="1:3" ht="15.75">
      <c r="A646" s="49"/>
      <c r="B646" s="52"/>
      <c r="C646" s="51"/>
    </row>
    <row r="647" spans="1:3" ht="15.75">
      <c r="A647" s="49"/>
      <c r="B647" s="52"/>
      <c r="C647" s="51"/>
    </row>
    <row r="648" spans="1:3" ht="15.75">
      <c r="A648" s="49"/>
      <c r="B648" s="52"/>
      <c r="C648" s="51"/>
    </row>
    <row r="649" spans="1:3" ht="15.75">
      <c r="A649" s="49"/>
      <c r="B649" s="52"/>
      <c r="C649" s="51"/>
    </row>
    <row r="650" spans="1:3" ht="15.75">
      <c r="A650" s="49"/>
      <c r="B650" s="52"/>
      <c r="C650" s="51"/>
    </row>
    <row r="651" spans="1:3" ht="15.75">
      <c r="A651" s="49"/>
      <c r="B651" s="52"/>
      <c r="C651" s="51"/>
    </row>
    <row r="652" spans="1:3" ht="15.75">
      <c r="A652" s="49"/>
      <c r="B652" s="52"/>
      <c r="C652" s="51"/>
    </row>
    <row r="653" spans="1:3" ht="15.75">
      <c r="A653" s="49"/>
      <c r="B653" s="52"/>
      <c r="C653" s="51"/>
    </row>
    <row r="654" spans="1:3" ht="15.75">
      <c r="A654" s="49"/>
      <c r="B654" s="52"/>
      <c r="C654" s="51"/>
    </row>
    <row r="655" spans="1:3" ht="15.75">
      <c r="A655" s="49"/>
      <c r="B655" s="52"/>
      <c r="C655" s="51"/>
    </row>
    <row r="656" spans="1:3" ht="15.75">
      <c r="A656" s="49"/>
      <c r="B656" s="52"/>
      <c r="C656" s="51"/>
    </row>
    <row r="657" spans="1:3" ht="15.75">
      <c r="A657" s="49"/>
      <c r="B657" s="52"/>
      <c r="C657" s="51"/>
    </row>
    <row r="658" spans="1:3" ht="15.75">
      <c r="A658" s="49"/>
      <c r="B658" s="52"/>
      <c r="C658" s="51"/>
    </row>
    <row r="659" spans="1:3" ht="15.75">
      <c r="A659" s="49"/>
      <c r="B659" s="52"/>
      <c r="C659" s="51"/>
    </row>
    <row r="660" spans="1:3" ht="15.75">
      <c r="A660" s="49"/>
      <c r="B660" s="52"/>
      <c r="C660" s="51"/>
    </row>
    <row r="661" spans="1:3" ht="15.75">
      <c r="A661" s="49"/>
      <c r="B661" s="52"/>
      <c r="C661" s="51"/>
    </row>
    <row r="662" spans="1:3" ht="15.75">
      <c r="A662" s="49"/>
      <c r="B662" s="52"/>
      <c r="C662" s="51"/>
    </row>
    <row r="663" spans="1:3" ht="15.75">
      <c r="A663" s="49"/>
      <c r="B663" s="52"/>
      <c r="C663" s="51"/>
    </row>
    <row r="664" spans="1:3" ht="15.75">
      <c r="A664" s="49"/>
      <c r="B664" s="52"/>
      <c r="C664" s="51"/>
    </row>
    <row r="665" spans="1:3" ht="15.75">
      <c r="A665" s="49"/>
      <c r="B665" s="52"/>
      <c r="C665" s="51"/>
    </row>
    <row r="666" spans="1:3" ht="15.75">
      <c r="A666" s="49"/>
      <c r="B666" s="52"/>
      <c r="C666" s="51"/>
    </row>
    <row r="667" spans="1:3" ht="15.75">
      <c r="A667" s="49"/>
      <c r="B667" s="52"/>
      <c r="C667" s="51"/>
    </row>
    <row r="668" spans="1:3" ht="15.75">
      <c r="A668" s="49"/>
      <c r="B668" s="52"/>
      <c r="C668" s="51"/>
    </row>
    <row r="669" spans="1:3" ht="15.75">
      <c r="A669" s="49"/>
      <c r="B669" s="52"/>
      <c r="C669" s="51"/>
    </row>
    <row r="670" spans="1:3" ht="15.75">
      <c r="A670" s="49"/>
      <c r="B670" s="52"/>
      <c r="C670" s="51"/>
    </row>
    <row r="671" spans="1:3" ht="15.75">
      <c r="A671" s="49"/>
      <c r="B671" s="52"/>
      <c r="C671" s="51"/>
    </row>
    <row r="672" spans="1:3" ht="15.75">
      <c r="A672" s="49"/>
      <c r="B672" s="52"/>
      <c r="C672" s="51"/>
    </row>
    <row r="673" spans="1:3" ht="15.75">
      <c r="A673" s="49"/>
      <c r="B673" s="52"/>
      <c r="C673" s="51"/>
    </row>
    <row r="674" spans="1:3" ht="15.75">
      <c r="A674" s="49"/>
      <c r="B674" s="52"/>
      <c r="C674" s="51"/>
    </row>
    <row r="675" spans="1:3" ht="15.75">
      <c r="A675" s="49"/>
      <c r="B675" s="52"/>
      <c r="C675" s="51"/>
    </row>
    <row r="676" spans="1:3" ht="15.75">
      <c r="A676" s="49"/>
      <c r="B676" s="52"/>
      <c r="C676" s="51"/>
    </row>
    <row r="677" spans="1:3" ht="15.75">
      <c r="A677" s="49"/>
      <c r="B677" s="52"/>
      <c r="C677" s="51"/>
    </row>
    <row r="678" spans="1:3" ht="15.75">
      <c r="A678" s="49"/>
      <c r="B678" s="52"/>
      <c r="C678" s="51"/>
    </row>
    <row r="679" spans="1:3" ht="15.75">
      <c r="A679" s="49"/>
      <c r="B679" s="52"/>
      <c r="C679" s="51"/>
    </row>
    <row r="680" spans="1:3" ht="15.75">
      <c r="A680" s="49"/>
      <c r="B680" s="52"/>
      <c r="C680" s="51"/>
    </row>
    <row r="681" spans="1:3" ht="15.75">
      <c r="A681" s="49"/>
      <c r="B681" s="52"/>
      <c r="C681" s="51"/>
    </row>
    <row r="682" spans="1:3" ht="15.75">
      <c r="A682" s="49"/>
      <c r="B682" s="52"/>
      <c r="C682" s="51"/>
    </row>
    <row r="683" spans="1:3" ht="15.75">
      <c r="A683" s="49"/>
      <c r="B683" s="52"/>
      <c r="C683" s="51"/>
    </row>
    <row r="684" spans="1:3" ht="15.75">
      <c r="A684" s="49"/>
      <c r="B684" s="52"/>
      <c r="C684" s="51"/>
    </row>
    <row r="685" spans="1:3" ht="15.75">
      <c r="A685" s="49"/>
      <c r="B685" s="52"/>
      <c r="C685" s="51"/>
    </row>
    <row r="686" spans="1:3" ht="15.75">
      <c r="A686" s="49"/>
      <c r="B686" s="52"/>
      <c r="C686" s="51"/>
    </row>
    <row r="687" spans="1:3" ht="15.75">
      <c r="A687" s="49"/>
      <c r="B687" s="52"/>
      <c r="C687" s="51"/>
    </row>
    <row r="688" spans="1:3" ht="15.75">
      <c r="A688" s="49"/>
      <c r="B688" s="52"/>
      <c r="C688" s="51"/>
    </row>
    <row r="689" spans="1:3" ht="15.75">
      <c r="A689" s="49"/>
      <c r="B689" s="52"/>
      <c r="C689" s="51"/>
    </row>
    <row r="690" spans="1:3" ht="15.75">
      <c r="A690" s="49"/>
      <c r="B690" s="52"/>
      <c r="C690" s="51"/>
    </row>
    <row r="691" spans="1:3" ht="15.75">
      <c r="A691" s="49"/>
      <c r="B691" s="52"/>
      <c r="C691" s="51"/>
    </row>
    <row r="692" spans="1:3" ht="15.75">
      <c r="A692" s="49"/>
      <c r="B692" s="52"/>
      <c r="C692" s="51"/>
    </row>
    <row r="693" spans="1:3" ht="15.75">
      <c r="A693" s="49"/>
      <c r="B693" s="52"/>
      <c r="C693" s="51"/>
    </row>
    <row r="694" spans="1:3" ht="15.75">
      <c r="A694" s="49"/>
      <c r="B694" s="52"/>
      <c r="C694" s="51"/>
    </row>
    <row r="695" spans="1:3" ht="15.75">
      <c r="A695" s="49"/>
      <c r="B695" s="52"/>
      <c r="C695" s="51"/>
    </row>
    <row r="696" spans="1:3" ht="15.75">
      <c r="A696" s="49"/>
      <c r="B696" s="52"/>
      <c r="C696" s="51"/>
    </row>
    <row r="697" spans="1:3" ht="15.75">
      <c r="A697" s="49"/>
      <c r="B697" s="52"/>
      <c r="C697" s="51"/>
    </row>
    <row r="698" spans="1:3" ht="15.75">
      <c r="A698" s="49"/>
      <c r="B698" s="52"/>
      <c r="C698" s="51"/>
    </row>
    <row r="699" spans="1:3" ht="15.75">
      <c r="A699" s="49"/>
      <c r="B699" s="52"/>
      <c r="C699" s="51"/>
    </row>
    <row r="700" spans="1:3" ht="15.75">
      <c r="A700" s="49"/>
      <c r="B700" s="52"/>
      <c r="C700" s="51"/>
    </row>
    <row r="701" spans="1:3" ht="15.75">
      <c r="A701" s="49"/>
      <c r="B701" s="52"/>
      <c r="C701" s="51"/>
    </row>
    <row r="702" spans="1:3" ht="15.75">
      <c r="A702" s="49"/>
      <c r="B702" s="52"/>
      <c r="C702" s="51"/>
    </row>
    <row r="703" spans="1:3" ht="15.75">
      <c r="A703" s="49"/>
      <c r="B703" s="52"/>
      <c r="C703" s="51"/>
    </row>
    <row r="704" spans="1:3" ht="15.75">
      <c r="A704" s="49"/>
      <c r="B704" s="52"/>
      <c r="C704" s="51"/>
    </row>
    <row r="705" spans="1:3" ht="15.75">
      <c r="A705" s="49"/>
      <c r="B705" s="52"/>
      <c r="C705" s="51"/>
    </row>
    <row r="706" spans="1:3" ht="15.75">
      <c r="A706" s="49"/>
      <c r="B706" s="52"/>
      <c r="C706" s="51"/>
    </row>
    <row r="707" spans="1:3" ht="15.75">
      <c r="A707" s="49"/>
      <c r="B707" s="52"/>
      <c r="C707" s="51"/>
    </row>
    <row r="708" spans="1:3" ht="15.75">
      <c r="A708" s="49"/>
      <c r="B708" s="52"/>
      <c r="C708" s="51"/>
    </row>
    <row r="709" spans="1:3" ht="15.75">
      <c r="A709" s="49"/>
      <c r="B709" s="52"/>
      <c r="C709" s="51"/>
    </row>
    <row r="710" spans="1:3" ht="15.75">
      <c r="A710" s="49"/>
      <c r="B710" s="52"/>
      <c r="C710" s="51"/>
    </row>
    <row r="711" spans="1:3" ht="15.75">
      <c r="A711" s="49"/>
      <c r="B711" s="52"/>
      <c r="C711" s="51"/>
    </row>
    <row r="712" spans="1:3" ht="15.75">
      <c r="A712" s="49"/>
      <c r="B712" s="52"/>
      <c r="C712" s="51"/>
    </row>
    <row r="713" spans="1:3" ht="15.75">
      <c r="A713" s="49"/>
      <c r="B713" s="52"/>
      <c r="C713" s="51"/>
    </row>
    <row r="714" spans="1:3" ht="15.75">
      <c r="A714" s="49"/>
      <c r="B714" s="52"/>
      <c r="C714" s="51"/>
    </row>
    <row r="715" spans="1:3" ht="15.75">
      <c r="A715" s="49"/>
      <c r="B715" s="52"/>
      <c r="C715" s="51"/>
    </row>
    <row r="716" spans="1:3" ht="15.75">
      <c r="A716" s="49"/>
      <c r="B716" s="52"/>
      <c r="C716" s="51"/>
    </row>
    <row r="717" spans="1:3" ht="15.75">
      <c r="A717" s="49"/>
      <c r="B717" s="52"/>
      <c r="C717" s="51"/>
    </row>
    <row r="718" spans="1:3" ht="15.75">
      <c r="A718" s="49"/>
      <c r="B718" s="52"/>
      <c r="C718" s="51"/>
    </row>
    <row r="719" spans="1:3" ht="15.75">
      <c r="A719" s="49"/>
      <c r="B719" s="52"/>
      <c r="C719" s="51"/>
    </row>
    <row r="720" spans="1:3" ht="15.75">
      <c r="A720" s="49"/>
      <c r="B720" s="52"/>
      <c r="C720" s="51"/>
    </row>
    <row r="721" spans="1:3" ht="15.75">
      <c r="A721" s="49"/>
      <c r="B721" s="52"/>
      <c r="C721" s="51"/>
    </row>
    <row r="722" spans="1:3" ht="15.75">
      <c r="A722" s="49"/>
      <c r="B722" s="52"/>
      <c r="C722" s="51"/>
    </row>
    <row r="723" spans="1:3" ht="15.75">
      <c r="A723" s="49"/>
      <c r="B723" s="52"/>
      <c r="C723" s="51"/>
    </row>
    <row r="724" spans="1:3" ht="15.75">
      <c r="A724" s="49"/>
      <c r="B724" s="52"/>
      <c r="C724" s="51"/>
    </row>
    <row r="725" spans="1:3" ht="15.75">
      <c r="A725" s="49"/>
      <c r="B725" s="52"/>
      <c r="C725" s="51"/>
    </row>
    <row r="726" spans="1:3" ht="15.75">
      <c r="A726" s="49"/>
      <c r="B726" s="52"/>
      <c r="C726" s="51"/>
    </row>
    <row r="727" spans="1:3" ht="15.75">
      <c r="A727" s="49"/>
      <c r="B727" s="52"/>
      <c r="C727" s="51"/>
    </row>
    <row r="728" spans="1:3" ht="15.75">
      <c r="A728" s="49"/>
      <c r="B728" s="52"/>
      <c r="C728" s="51"/>
    </row>
    <row r="729" spans="1:3" ht="15.75">
      <c r="A729" s="49"/>
      <c r="B729" s="52"/>
      <c r="C729" s="51"/>
    </row>
    <row r="730" spans="1:3" ht="15.75">
      <c r="A730" s="49"/>
      <c r="B730" s="52"/>
      <c r="C730" s="51"/>
    </row>
    <row r="731" spans="1:3" ht="15.75">
      <c r="A731" s="49"/>
      <c r="B731" s="52"/>
      <c r="C731" s="51"/>
    </row>
    <row r="732" spans="1:3" ht="15.75">
      <c r="A732" s="49"/>
      <c r="B732" s="52"/>
      <c r="C732" s="51"/>
    </row>
    <row r="733" spans="1:3" ht="15.75">
      <c r="A733" s="49"/>
      <c r="B733" s="52"/>
      <c r="C733" s="51"/>
    </row>
    <row r="734" spans="1:3" ht="15.75">
      <c r="A734" s="49"/>
      <c r="B734" s="52"/>
      <c r="C734" s="51"/>
    </row>
    <row r="735" spans="1:3" ht="15.75">
      <c r="A735" s="49"/>
      <c r="B735" s="52"/>
      <c r="C735" s="51"/>
    </row>
    <row r="736" spans="1:3" ht="15.75">
      <c r="A736" s="49"/>
      <c r="B736" s="52"/>
      <c r="C736" s="51"/>
    </row>
    <row r="737" spans="1:3" ht="15.75">
      <c r="A737" s="49"/>
      <c r="B737" s="52"/>
      <c r="C737" s="51"/>
    </row>
    <row r="738" spans="1:3" ht="15.75">
      <c r="A738" s="49"/>
      <c r="B738" s="52"/>
      <c r="C738" s="51"/>
    </row>
    <row r="739" spans="1:3" ht="15.75">
      <c r="A739" s="49"/>
      <c r="B739" s="52"/>
      <c r="C739" s="51"/>
    </row>
    <row r="740" spans="1:3" ht="15.75">
      <c r="A740" s="49"/>
      <c r="B740" s="52"/>
      <c r="C740" s="51"/>
    </row>
    <row r="741" spans="1:3" ht="15.75">
      <c r="A741" s="49"/>
      <c r="B741" s="52"/>
      <c r="C741" s="51"/>
    </row>
    <row r="742" spans="1:3" ht="15.75">
      <c r="A742" s="49"/>
      <c r="B742" s="52"/>
      <c r="C742" s="51"/>
    </row>
    <row r="743" spans="1:3" ht="15.75">
      <c r="A743" s="49"/>
      <c r="B743" s="52"/>
      <c r="C743" s="51"/>
    </row>
    <row r="744" spans="1:3" ht="15.75">
      <c r="A744" s="49"/>
      <c r="B744" s="52"/>
      <c r="C744" s="51"/>
    </row>
    <row r="745" spans="1:3" ht="15.75">
      <c r="A745" s="49"/>
      <c r="B745" s="52"/>
      <c r="C745" s="51"/>
    </row>
    <row r="746" spans="1:3" ht="15.75">
      <c r="A746" s="49"/>
      <c r="B746" s="52"/>
      <c r="C746" s="51"/>
    </row>
    <row r="747" spans="1:3" ht="15.75">
      <c r="A747" s="49"/>
      <c r="B747" s="52"/>
      <c r="C747" s="51"/>
    </row>
    <row r="748" spans="1:3" ht="15.75">
      <c r="A748" s="49"/>
      <c r="B748" s="52"/>
      <c r="C748" s="51"/>
    </row>
    <row r="749" spans="1:3" ht="15.75">
      <c r="A749" s="49"/>
      <c r="B749" s="52"/>
      <c r="C749" s="51"/>
    </row>
    <row r="750" spans="1:3" ht="15.75">
      <c r="A750" s="49"/>
      <c r="B750" s="52"/>
      <c r="C750" s="51"/>
    </row>
    <row r="751" spans="1:3" ht="15.75">
      <c r="A751" s="49"/>
      <c r="B751" s="52"/>
      <c r="C751" s="51"/>
    </row>
    <row r="752" spans="1:3" ht="15.75">
      <c r="A752" s="49"/>
      <c r="B752" s="52"/>
      <c r="C752" s="51"/>
    </row>
    <row r="753" spans="1:3" ht="15.75">
      <c r="A753" s="49"/>
      <c r="B753" s="52"/>
      <c r="C753" s="51"/>
    </row>
    <row r="754" spans="1:3" ht="15.75">
      <c r="A754" s="49"/>
      <c r="B754" s="52"/>
      <c r="C754" s="51"/>
    </row>
    <row r="755" spans="1:3" ht="15.75">
      <c r="A755" s="49"/>
      <c r="B755" s="52"/>
      <c r="C755" s="51"/>
    </row>
    <row r="756" spans="1:3" ht="15.75">
      <c r="A756" s="49"/>
      <c r="B756" s="52"/>
      <c r="C756" s="51"/>
    </row>
    <row r="757" spans="1:3" ht="15.75">
      <c r="A757" s="49"/>
      <c r="B757" s="52"/>
      <c r="C757" s="51"/>
    </row>
    <row r="758" spans="1:3" ht="15.75">
      <c r="A758" s="49"/>
      <c r="B758" s="52"/>
      <c r="C758" s="51"/>
    </row>
    <row r="759" spans="1:3" ht="15.75">
      <c r="A759" s="49"/>
      <c r="B759" s="52"/>
      <c r="C759" s="51"/>
    </row>
    <row r="760" spans="1:3" ht="15.75">
      <c r="A760" s="49"/>
      <c r="B760" s="52"/>
      <c r="C760" s="51"/>
    </row>
    <row r="761" spans="1:3" ht="15.75">
      <c r="A761" s="49"/>
      <c r="B761" s="52"/>
      <c r="C761" s="51"/>
    </row>
    <row r="762" spans="1:3" ht="15.75">
      <c r="A762" s="49"/>
      <c r="B762" s="52"/>
      <c r="C762" s="51"/>
    </row>
    <row r="763" spans="1:3" ht="15.75">
      <c r="A763" s="49"/>
      <c r="B763" s="52"/>
      <c r="C763" s="51"/>
    </row>
    <row r="764" spans="1:3" ht="15.75">
      <c r="A764" s="49"/>
      <c r="B764" s="52"/>
      <c r="C764" s="51"/>
    </row>
    <row r="765" spans="1:3" ht="15.75">
      <c r="A765" s="49"/>
      <c r="B765" s="52"/>
      <c r="C765" s="51"/>
    </row>
    <row r="766" spans="1:3" ht="15.75">
      <c r="A766" s="49"/>
      <c r="B766" s="52"/>
      <c r="C766" s="51"/>
    </row>
    <row r="767" spans="1:3" ht="15.75">
      <c r="A767" s="49"/>
      <c r="B767" s="52"/>
      <c r="C767" s="51"/>
    </row>
    <row r="768" spans="1:3" ht="15.75">
      <c r="A768" s="49"/>
      <c r="B768" s="52"/>
      <c r="C768" s="51"/>
    </row>
    <row r="769" spans="1:3" ht="15.75">
      <c r="A769" s="49"/>
      <c r="B769" s="52"/>
      <c r="C769" s="51"/>
    </row>
    <row r="770" spans="1:3" ht="15.75">
      <c r="A770" s="49"/>
      <c r="B770" s="52"/>
      <c r="C770" s="51"/>
    </row>
    <row r="771" spans="1:3" ht="15.75">
      <c r="A771" s="49"/>
      <c r="B771" s="52"/>
      <c r="C771" s="51"/>
    </row>
    <row r="772" spans="1:3" ht="15.75">
      <c r="A772" s="49"/>
      <c r="B772" s="52"/>
      <c r="C772" s="51"/>
    </row>
    <row r="773" spans="1:3" ht="15.75">
      <c r="A773" s="49"/>
      <c r="B773" s="52"/>
      <c r="C773" s="51"/>
    </row>
    <row r="774" spans="1:3" ht="15.75">
      <c r="A774" s="49"/>
      <c r="B774" s="52"/>
      <c r="C774" s="51"/>
    </row>
    <row r="775" spans="1:3" ht="15.75">
      <c r="A775" s="49"/>
      <c r="B775" s="52"/>
      <c r="C775" s="51"/>
    </row>
    <row r="776" spans="1:3" ht="15.75">
      <c r="A776" s="49"/>
      <c r="B776" s="52"/>
      <c r="C776" s="51"/>
    </row>
    <row r="777" spans="1:3" ht="15.75">
      <c r="A777" s="49"/>
      <c r="B777" s="52"/>
      <c r="C777" s="51"/>
    </row>
    <row r="778" spans="1:3" ht="15.75">
      <c r="A778" s="49"/>
      <c r="B778" s="52"/>
      <c r="C778" s="51"/>
    </row>
    <row r="779" spans="1:3" ht="15.75">
      <c r="A779" s="49"/>
      <c r="B779" s="52"/>
      <c r="C779" s="51"/>
    </row>
    <row r="780" spans="1:3" ht="15.75">
      <c r="A780" s="49"/>
      <c r="B780" s="52"/>
      <c r="C780" s="51"/>
    </row>
    <row r="781" spans="1:3" ht="15.75">
      <c r="A781" s="49"/>
      <c r="B781" s="52"/>
      <c r="C781" s="51"/>
    </row>
    <row r="782" spans="1:3" ht="15.75">
      <c r="A782" s="49"/>
      <c r="B782" s="52"/>
      <c r="C782" s="51"/>
    </row>
    <row r="783" spans="1:3" ht="15.75">
      <c r="A783" s="49"/>
      <c r="B783" s="52"/>
      <c r="C783" s="51"/>
    </row>
    <row r="784" spans="1:3" ht="15.75">
      <c r="A784" s="49"/>
      <c r="B784" s="52"/>
      <c r="C784" s="51"/>
    </row>
    <row r="785" spans="1:3" ht="15.75">
      <c r="A785" s="49"/>
      <c r="B785" s="52"/>
      <c r="C785" s="51"/>
    </row>
    <row r="786" spans="1:3" ht="15.75">
      <c r="A786" s="49"/>
      <c r="B786" s="52"/>
      <c r="C786" s="51"/>
    </row>
    <row r="787" spans="1:3" ht="15.75">
      <c r="A787" s="49"/>
      <c r="B787" s="52"/>
      <c r="C787" s="51"/>
    </row>
    <row r="788" spans="1:3" ht="15.75">
      <c r="A788" s="49"/>
      <c r="B788" s="52"/>
      <c r="C788" s="51"/>
    </row>
    <row r="789" spans="1:3" ht="15.75">
      <c r="A789" s="49"/>
      <c r="B789" s="52"/>
      <c r="C789" s="51"/>
    </row>
    <row r="790" spans="1:3" ht="15.75">
      <c r="A790" s="49"/>
      <c r="B790" s="52"/>
      <c r="C790" s="51"/>
    </row>
    <row r="791" spans="1:3" ht="15.75">
      <c r="A791" s="49"/>
      <c r="B791" s="52"/>
      <c r="C791" s="51"/>
    </row>
    <row r="792" spans="1:3" ht="15.75">
      <c r="A792" s="49"/>
      <c r="B792" s="52"/>
      <c r="C792" s="51"/>
    </row>
    <row r="793" spans="1:3" ht="15.75">
      <c r="A793" s="49"/>
      <c r="B793" s="52"/>
      <c r="C793" s="51"/>
    </row>
    <row r="794" spans="1:3" ht="15.75">
      <c r="A794" s="49"/>
      <c r="B794" s="52"/>
      <c r="C794" s="51"/>
    </row>
    <row r="795" spans="1:3" ht="15.75">
      <c r="A795" s="49"/>
      <c r="B795" s="52"/>
      <c r="C795" s="51"/>
    </row>
    <row r="796" spans="1:3" ht="15.75">
      <c r="A796" s="49"/>
      <c r="B796" s="52"/>
      <c r="C796" s="51"/>
    </row>
    <row r="797" spans="1:3" ht="15.75">
      <c r="A797" s="49"/>
      <c r="B797" s="52"/>
      <c r="C797" s="51"/>
    </row>
    <row r="798" spans="1:3" ht="15.75">
      <c r="A798" s="49"/>
      <c r="B798" s="52"/>
      <c r="C798" s="51"/>
    </row>
    <row r="799" spans="1:3" ht="15.75">
      <c r="A799" s="49"/>
      <c r="B799" s="52"/>
      <c r="C799" s="51"/>
    </row>
    <row r="800" spans="1:3" ht="15.75">
      <c r="A800" s="49"/>
      <c r="B800" s="52"/>
      <c r="C800" s="51"/>
    </row>
    <row r="801" spans="1:3" ht="15.75">
      <c r="A801" s="49"/>
      <c r="B801" s="52"/>
      <c r="C801" s="51"/>
    </row>
    <row r="802" spans="1:3" ht="15.75">
      <c r="A802" s="49"/>
      <c r="B802" s="52"/>
      <c r="C802" s="51"/>
    </row>
    <row r="803" spans="1:3" ht="15.75">
      <c r="A803" s="49"/>
      <c r="B803" s="52"/>
      <c r="C803" s="51"/>
    </row>
    <row r="804" spans="1:3" ht="15.75">
      <c r="A804" s="49"/>
      <c r="B804" s="52"/>
      <c r="C804" s="51"/>
    </row>
    <row r="805" spans="1:3" ht="15.75">
      <c r="A805" s="49"/>
      <c r="B805" s="52"/>
      <c r="C805" s="51"/>
    </row>
    <row r="806" spans="1:3" ht="15.75">
      <c r="A806" s="49"/>
      <c r="B806" s="52"/>
      <c r="C806" s="51"/>
    </row>
    <row r="807" spans="1:3" ht="15.75">
      <c r="A807" s="49"/>
      <c r="B807" s="52"/>
      <c r="C807" s="51"/>
    </row>
    <row r="808" spans="1:3" ht="15.75">
      <c r="A808" s="49"/>
      <c r="B808" s="52"/>
      <c r="C808" s="51"/>
    </row>
  </sheetData>
  <pageMargins left="0.70866141732283472" right="0.70866141732283472" top="0.74803149606299213" bottom="0.74803149606299213" header="0.31496062992125984" footer="0.31496062992125984"/>
  <pageSetup paperSize="8" scale="80" fitToHeight="0" orientation="landscape" r:id="rId1"/>
  <headerFooter>
    <oddHeader>&amp;L&amp;F&amp;C&amp;A</oddHeader>
    <oddFooter>&amp;LPrinted on &amp;D at &amp;T&amp;CPage &amp;P of &amp;N&amp;ROfwat</oddFooter>
  </headerFooter>
  <customProperties>
    <customPr name="MMSheetType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28"/>
  <sheetViews>
    <sheetView zoomScale="80" zoomScaleNormal="80" workbookViewId="0"/>
  </sheetViews>
  <sheetFormatPr defaultRowHeight="9.75"/>
  <sheetData>
    <row r="1" spans="1:8" ht="14.25">
      <c r="C1" s="314" t="s">
        <v>135</v>
      </c>
      <c r="E1" s="314" t="s">
        <v>136</v>
      </c>
    </row>
    <row r="2" spans="1:8" ht="14.25">
      <c r="A2" s="313" t="s">
        <v>94</v>
      </c>
      <c r="B2" s="313" t="s">
        <v>137</v>
      </c>
      <c r="C2" s="313" t="s">
        <v>138</v>
      </c>
      <c r="D2" s="313" t="s">
        <v>139</v>
      </c>
      <c r="E2" s="313" t="s">
        <v>140</v>
      </c>
      <c r="F2" s="313" t="s">
        <v>141</v>
      </c>
      <c r="G2" s="313" t="s">
        <v>142</v>
      </c>
      <c r="H2" s="313" t="s">
        <v>143</v>
      </c>
    </row>
    <row r="4" spans="1:8">
      <c r="A4" s="177" t="s">
        <v>128</v>
      </c>
      <c r="B4" s="177" t="s">
        <v>144</v>
      </c>
      <c r="C4" s="177" t="s">
        <v>145</v>
      </c>
      <c r="D4" s="177" t="s">
        <v>146</v>
      </c>
      <c r="E4" s="177" t="s">
        <v>147</v>
      </c>
      <c r="F4" s="179">
        <v>119</v>
      </c>
      <c r="G4" s="179">
        <v>128.30000000000001</v>
      </c>
      <c r="H4" s="179">
        <v>132.19999999999999</v>
      </c>
    </row>
    <row r="5" spans="1:8">
      <c r="A5" s="177" t="s">
        <v>128</v>
      </c>
      <c r="B5" s="177" t="s">
        <v>148</v>
      </c>
      <c r="C5" s="177" t="s">
        <v>149</v>
      </c>
      <c r="D5" s="177" t="s">
        <v>146</v>
      </c>
      <c r="E5" s="177" t="s">
        <v>147</v>
      </c>
      <c r="F5" s="179">
        <v>119.7</v>
      </c>
      <c r="G5" s="179">
        <v>129.1</v>
      </c>
      <c r="H5" s="179">
        <v>132.69999999999999</v>
      </c>
    </row>
    <row r="6" spans="1:8">
      <c r="A6" s="177" t="s">
        <v>128</v>
      </c>
      <c r="B6" s="177" t="s">
        <v>150</v>
      </c>
      <c r="C6" s="177" t="s">
        <v>151</v>
      </c>
      <c r="D6" s="177" t="s">
        <v>146</v>
      </c>
      <c r="E6" s="177" t="s">
        <v>147</v>
      </c>
      <c r="F6" s="179">
        <v>120.5</v>
      </c>
      <c r="G6" s="179">
        <v>129.4</v>
      </c>
      <c r="H6" s="179">
        <v>133</v>
      </c>
    </row>
    <row r="7" spans="1:8">
      <c r="A7" s="177" t="s">
        <v>128</v>
      </c>
      <c r="B7" s="177" t="s">
        <v>152</v>
      </c>
      <c r="C7" s="177" t="s">
        <v>153</v>
      </c>
      <c r="D7" s="177" t="s">
        <v>146</v>
      </c>
      <c r="E7" s="177" t="s">
        <v>147</v>
      </c>
      <c r="F7" s="179">
        <v>121.2</v>
      </c>
      <c r="G7" s="179">
        <v>129</v>
      </c>
      <c r="H7" s="179">
        <v>132.9</v>
      </c>
    </row>
    <row r="8" spans="1:8">
      <c r="A8" s="177" t="s">
        <v>128</v>
      </c>
      <c r="B8" s="177" t="s">
        <v>154</v>
      </c>
      <c r="C8" s="177" t="s">
        <v>155</v>
      </c>
      <c r="D8" s="177" t="s">
        <v>146</v>
      </c>
      <c r="E8" s="177" t="s">
        <v>147</v>
      </c>
      <c r="F8" s="179">
        <v>121.8</v>
      </c>
      <c r="G8" s="179">
        <v>129.4</v>
      </c>
      <c r="H8" s="179">
        <v>133.4</v>
      </c>
    </row>
    <row r="9" spans="1:8">
      <c r="A9" s="177" t="s">
        <v>128</v>
      </c>
      <c r="B9" s="177" t="s">
        <v>156</v>
      </c>
      <c r="C9" s="177" t="s">
        <v>157</v>
      </c>
      <c r="D9" s="177" t="s">
        <v>146</v>
      </c>
      <c r="E9" s="177" t="s">
        <v>147</v>
      </c>
      <c r="F9" s="179">
        <v>122.3</v>
      </c>
      <c r="G9" s="179">
        <v>130.1</v>
      </c>
      <c r="H9" s="179">
        <v>133.6856451702761</v>
      </c>
    </row>
    <row r="10" spans="1:8">
      <c r="A10" s="177" t="s">
        <v>128</v>
      </c>
      <c r="B10" s="177" t="s">
        <v>158</v>
      </c>
      <c r="C10" s="177" t="s">
        <v>159</v>
      </c>
      <c r="D10" s="177" t="s">
        <v>146</v>
      </c>
      <c r="E10" s="177" t="s">
        <v>147</v>
      </c>
      <c r="F10" s="179">
        <v>124.3</v>
      </c>
      <c r="G10" s="179">
        <v>130.19999999999999</v>
      </c>
      <c r="H10" s="179">
        <v>133.97190198345552</v>
      </c>
    </row>
    <row r="11" spans="1:8">
      <c r="A11" s="177" t="s">
        <v>128</v>
      </c>
      <c r="B11" s="177" t="s">
        <v>160</v>
      </c>
      <c r="C11" s="177" t="s">
        <v>161</v>
      </c>
      <c r="D11" s="177" t="s">
        <v>146</v>
      </c>
      <c r="E11" s="177" t="s">
        <v>147</v>
      </c>
      <c r="F11" s="179">
        <v>124.8</v>
      </c>
      <c r="G11" s="179">
        <v>130</v>
      </c>
      <c r="H11" s="179">
        <v>134.25877174922974</v>
      </c>
    </row>
    <row r="12" spans="1:8">
      <c r="A12" s="177" t="s">
        <v>128</v>
      </c>
      <c r="B12" s="177" t="s">
        <v>162</v>
      </c>
      <c r="C12" s="177" t="s">
        <v>163</v>
      </c>
      <c r="D12" s="177" t="s">
        <v>146</v>
      </c>
      <c r="E12" s="177" t="s">
        <v>147</v>
      </c>
      <c r="F12" s="179">
        <v>125.3</v>
      </c>
      <c r="G12" s="179">
        <v>130.5</v>
      </c>
      <c r="H12" s="179">
        <v>134.54625578009458</v>
      </c>
    </row>
    <row r="13" spans="1:8">
      <c r="A13" s="177" t="s">
        <v>128</v>
      </c>
      <c r="B13" s="177" t="s">
        <v>164</v>
      </c>
      <c r="C13" s="177" t="s">
        <v>165</v>
      </c>
      <c r="D13" s="177" t="s">
        <v>146</v>
      </c>
      <c r="E13" s="177" t="s">
        <v>147</v>
      </c>
      <c r="F13" s="179">
        <v>124.8</v>
      </c>
      <c r="G13" s="179">
        <v>130</v>
      </c>
      <c r="H13" s="179">
        <v>134.79047113195841</v>
      </c>
    </row>
    <row r="14" spans="1:8">
      <c r="A14" s="177" t="s">
        <v>128</v>
      </c>
      <c r="B14" s="177" t="s">
        <v>166</v>
      </c>
      <c r="C14" s="177" t="s">
        <v>167</v>
      </c>
      <c r="D14" s="177" t="s">
        <v>146</v>
      </c>
      <c r="E14" s="177" t="s">
        <v>147</v>
      </c>
      <c r="F14" s="179">
        <v>126</v>
      </c>
      <c r="G14" s="179">
        <v>130.80000000000001</v>
      </c>
      <c r="H14" s="179">
        <v>135.03512975991148</v>
      </c>
    </row>
    <row r="15" spans="1:8">
      <c r="A15" s="177" t="s">
        <v>128</v>
      </c>
      <c r="B15" s="177" t="s">
        <v>168</v>
      </c>
      <c r="C15" s="177" t="s">
        <v>169</v>
      </c>
      <c r="D15" s="177" t="s">
        <v>146</v>
      </c>
      <c r="E15" s="177" t="s">
        <v>147</v>
      </c>
      <c r="F15" s="179">
        <v>126.8</v>
      </c>
      <c r="G15" s="179">
        <v>131.6</v>
      </c>
      <c r="H15" s="179">
        <v>135.28023246854571</v>
      </c>
    </row>
    <row r="16" spans="1:8">
      <c r="A16" s="177" t="s">
        <v>128</v>
      </c>
      <c r="B16" s="177" t="s">
        <v>170</v>
      </c>
      <c r="C16" s="177" t="s">
        <v>171</v>
      </c>
      <c r="D16" s="177" t="s">
        <v>172</v>
      </c>
      <c r="E16" s="177" t="s">
        <v>147</v>
      </c>
      <c r="F16" s="178" t="s">
        <v>173</v>
      </c>
      <c r="G16" s="180">
        <v>0</v>
      </c>
      <c r="H16" s="180">
        <v>0</v>
      </c>
    </row>
    <row r="17" spans="1:8">
      <c r="A17" s="177" t="s">
        <v>128</v>
      </c>
      <c r="B17" s="177" t="s">
        <v>174</v>
      </c>
      <c r="C17" s="177" t="s">
        <v>175</v>
      </c>
      <c r="D17" s="177" t="s">
        <v>172</v>
      </c>
      <c r="E17" s="177" t="s">
        <v>147</v>
      </c>
      <c r="F17" s="178" t="s">
        <v>173</v>
      </c>
      <c r="G17" s="180">
        <v>0</v>
      </c>
      <c r="H17" s="180">
        <v>0</v>
      </c>
    </row>
    <row r="18" spans="1:8">
      <c r="A18" s="177" t="s">
        <v>128</v>
      </c>
      <c r="B18" s="177" t="s">
        <v>176</v>
      </c>
      <c r="C18" s="177" t="s">
        <v>177</v>
      </c>
      <c r="D18" s="177" t="s">
        <v>172</v>
      </c>
      <c r="E18" s="177" t="s">
        <v>147</v>
      </c>
      <c r="F18" s="178" t="s">
        <v>173</v>
      </c>
      <c r="G18" s="180">
        <v>0</v>
      </c>
      <c r="H18" s="180">
        <v>0</v>
      </c>
    </row>
    <row r="19" spans="1:8">
      <c r="A19" s="177" t="s">
        <v>128</v>
      </c>
      <c r="B19" s="177" t="s">
        <v>178</v>
      </c>
      <c r="C19" s="177" t="s">
        <v>179</v>
      </c>
      <c r="D19" s="177" t="s">
        <v>172</v>
      </c>
      <c r="E19" s="177" t="s">
        <v>147</v>
      </c>
      <c r="F19" s="178" t="s">
        <v>173</v>
      </c>
      <c r="G19" s="180">
        <v>0</v>
      </c>
      <c r="H19" s="180">
        <v>0</v>
      </c>
    </row>
    <row r="20" spans="1:8">
      <c r="A20" s="177" t="s">
        <v>128</v>
      </c>
      <c r="B20" s="177" t="s">
        <v>180</v>
      </c>
      <c r="C20" s="177" t="s">
        <v>181</v>
      </c>
      <c r="D20" s="177" t="s">
        <v>172</v>
      </c>
      <c r="E20" s="177" t="s">
        <v>147</v>
      </c>
      <c r="F20" s="178" t="s">
        <v>173</v>
      </c>
      <c r="G20" s="180">
        <v>0</v>
      </c>
      <c r="H20" s="180">
        <v>0</v>
      </c>
    </row>
    <row r="21" spans="1:8">
      <c r="A21" s="177" t="s">
        <v>128</v>
      </c>
      <c r="B21" s="177" t="s">
        <v>182</v>
      </c>
      <c r="C21" s="177" t="s">
        <v>183</v>
      </c>
      <c r="D21" s="177" t="s">
        <v>172</v>
      </c>
      <c r="E21" s="177" t="s">
        <v>147</v>
      </c>
      <c r="F21" s="180">
        <v>0</v>
      </c>
      <c r="G21" s="180">
        <v>0</v>
      </c>
      <c r="H21" s="180">
        <v>0</v>
      </c>
    </row>
    <row r="22" spans="1:8">
      <c r="A22" s="177" t="s">
        <v>128</v>
      </c>
      <c r="B22" s="177" t="s">
        <v>184</v>
      </c>
      <c r="C22" s="177" t="s">
        <v>185</v>
      </c>
      <c r="D22" s="177" t="s">
        <v>172</v>
      </c>
      <c r="E22" s="177" t="s">
        <v>147</v>
      </c>
      <c r="F22" s="180">
        <v>-1.5448811612179665</v>
      </c>
      <c r="G22" s="180">
        <v>-1.5010504869976358</v>
      </c>
      <c r="H22" s="180">
        <v>-1.4584633569739953</v>
      </c>
    </row>
    <row r="23" spans="1:8">
      <c r="A23" s="177" t="s">
        <v>128</v>
      </c>
      <c r="B23" s="177" t="s">
        <v>186</v>
      </c>
      <c r="C23" s="177" t="s">
        <v>187</v>
      </c>
      <c r="D23" s="177" t="s">
        <v>172</v>
      </c>
      <c r="E23" s="177" t="s">
        <v>147</v>
      </c>
      <c r="F23" s="180">
        <v>36.708834056492641</v>
      </c>
      <c r="G23" s="180">
        <v>35.667347509223326</v>
      </c>
      <c r="H23" s="180">
        <v>34.655409550353021</v>
      </c>
    </row>
    <row r="24" spans="1:8">
      <c r="A24" s="177" t="s">
        <v>128</v>
      </c>
      <c r="B24" s="177" t="s">
        <v>188</v>
      </c>
      <c r="C24" s="177" t="s">
        <v>189</v>
      </c>
      <c r="D24" s="177" t="s">
        <v>172</v>
      </c>
      <c r="E24" s="177" t="s">
        <v>147</v>
      </c>
      <c r="F24" s="180">
        <v>0</v>
      </c>
      <c r="G24" s="180">
        <v>0</v>
      </c>
      <c r="H24" s="180">
        <v>0</v>
      </c>
    </row>
    <row r="25" spans="1:8">
      <c r="A25" s="177" t="s">
        <v>128</v>
      </c>
      <c r="B25" s="177" t="s">
        <v>190</v>
      </c>
      <c r="C25" s="177" t="s">
        <v>191</v>
      </c>
      <c r="D25" s="177" t="s">
        <v>172</v>
      </c>
      <c r="E25" s="177" t="s">
        <v>147</v>
      </c>
      <c r="F25" s="180">
        <v>0</v>
      </c>
      <c r="G25" s="180">
        <v>0</v>
      </c>
      <c r="H25" s="180">
        <v>0</v>
      </c>
    </row>
    <row r="26" spans="1:8">
      <c r="A26" s="177" t="s">
        <v>128</v>
      </c>
      <c r="B26" s="177" t="s">
        <v>192</v>
      </c>
      <c r="C26" s="177" t="s">
        <v>193</v>
      </c>
      <c r="D26" s="177" t="s">
        <v>172</v>
      </c>
      <c r="E26" s="177" t="s">
        <v>147</v>
      </c>
      <c r="F26" s="178" t="s">
        <v>173</v>
      </c>
      <c r="G26" s="178" t="s">
        <v>173</v>
      </c>
      <c r="H26" s="178" t="s">
        <v>173</v>
      </c>
    </row>
    <row r="27" spans="1:8">
      <c r="A27" s="177" t="s">
        <v>128</v>
      </c>
      <c r="B27" s="177" t="s">
        <v>194</v>
      </c>
      <c r="C27" s="177" t="s">
        <v>195</v>
      </c>
      <c r="D27" s="177" t="s">
        <v>172</v>
      </c>
      <c r="E27" s="177" t="s">
        <v>147</v>
      </c>
      <c r="F27" s="178" t="s">
        <v>173</v>
      </c>
      <c r="G27" s="178" t="s">
        <v>173</v>
      </c>
      <c r="H27" s="180">
        <v>19.670920736618413</v>
      </c>
    </row>
    <row r="28" spans="1:8">
      <c r="A28" s="177" t="s">
        <v>128</v>
      </c>
      <c r="B28" s="177" t="s">
        <v>196</v>
      </c>
      <c r="C28" s="177" t="s">
        <v>197</v>
      </c>
      <c r="D28" s="177" t="s">
        <v>172</v>
      </c>
      <c r="E28" s="177" t="s">
        <v>147</v>
      </c>
      <c r="F28" s="178" t="s">
        <v>173</v>
      </c>
      <c r="G28" s="178" t="s">
        <v>173</v>
      </c>
      <c r="H28" s="180">
        <v>131.57265978537896</v>
      </c>
    </row>
    <row r="29" spans="1:8">
      <c r="A29" s="177" t="s">
        <v>128</v>
      </c>
      <c r="B29" s="177" t="s">
        <v>198</v>
      </c>
      <c r="C29" s="177" t="s">
        <v>199</v>
      </c>
      <c r="D29" s="177" t="s">
        <v>172</v>
      </c>
      <c r="E29" s="177" t="s">
        <v>147</v>
      </c>
      <c r="F29" s="178" t="s">
        <v>173</v>
      </c>
      <c r="G29" s="178" t="s">
        <v>173</v>
      </c>
      <c r="H29" s="180">
        <v>10.59752310695557</v>
      </c>
    </row>
    <row r="30" spans="1:8">
      <c r="A30" s="177" t="s">
        <v>128</v>
      </c>
      <c r="B30" s="177" t="s">
        <v>200</v>
      </c>
      <c r="C30" s="177" t="s">
        <v>201</v>
      </c>
      <c r="D30" s="177" t="s">
        <v>172</v>
      </c>
      <c r="E30" s="177" t="s">
        <v>147</v>
      </c>
      <c r="F30" s="178" t="s">
        <v>173</v>
      </c>
      <c r="G30" s="178" t="s">
        <v>173</v>
      </c>
      <c r="H30" s="180">
        <v>-4.4007787488940444</v>
      </c>
    </row>
    <row r="31" spans="1:8">
      <c r="A31" s="177" t="s">
        <v>128</v>
      </c>
      <c r="B31" s="177" t="s">
        <v>202</v>
      </c>
      <c r="C31" s="177" t="s">
        <v>203</v>
      </c>
      <c r="D31" s="177" t="s">
        <v>172</v>
      </c>
      <c r="E31" s="177" t="s">
        <v>147</v>
      </c>
      <c r="F31" s="178" t="s">
        <v>173</v>
      </c>
      <c r="G31" s="178" t="s">
        <v>173</v>
      </c>
      <c r="H31" s="180">
        <v>0</v>
      </c>
    </row>
    <row r="32" spans="1:8">
      <c r="A32" s="177" t="s">
        <v>128</v>
      </c>
      <c r="B32" s="177" t="s">
        <v>204</v>
      </c>
      <c r="C32" s="177" t="s">
        <v>205</v>
      </c>
      <c r="D32" s="177" t="s">
        <v>172</v>
      </c>
      <c r="E32" s="177" t="s">
        <v>147</v>
      </c>
      <c r="F32" s="178" t="s">
        <v>173</v>
      </c>
      <c r="G32" s="178" t="s">
        <v>173</v>
      </c>
      <c r="H32" s="178" t="s">
        <v>173</v>
      </c>
    </row>
    <row r="33" spans="1:8">
      <c r="A33" s="177" t="s">
        <v>128</v>
      </c>
      <c r="B33" s="177" t="s">
        <v>206</v>
      </c>
      <c r="C33" s="177" t="s">
        <v>207</v>
      </c>
      <c r="D33" s="177" t="s">
        <v>172</v>
      </c>
      <c r="E33" s="177" t="s">
        <v>147</v>
      </c>
      <c r="F33" s="178" t="s">
        <v>173</v>
      </c>
      <c r="G33" s="178" t="s">
        <v>173</v>
      </c>
      <c r="H33" s="180">
        <v>-0.82305046974305163</v>
      </c>
    </row>
    <row r="34" spans="1:8">
      <c r="A34" s="177" t="s">
        <v>128</v>
      </c>
      <c r="B34" s="177" t="s">
        <v>208</v>
      </c>
      <c r="C34" s="177" t="s">
        <v>209</v>
      </c>
      <c r="D34" s="177" t="s">
        <v>172</v>
      </c>
      <c r="E34" s="177" t="s">
        <v>147</v>
      </c>
      <c r="F34" s="178" t="s">
        <v>173</v>
      </c>
      <c r="G34" s="178" t="s">
        <v>173</v>
      </c>
      <c r="H34" s="180">
        <v>-4.1963781100515707</v>
      </c>
    </row>
    <row r="35" spans="1:8">
      <c r="A35" s="177" t="s">
        <v>128</v>
      </c>
      <c r="B35" s="177" t="s">
        <v>210</v>
      </c>
      <c r="C35" s="177" t="s">
        <v>211</v>
      </c>
      <c r="D35" s="177" t="s">
        <v>172</v>
      </c>
      <c r="E35" s="177" t="s">
        <v>147</v>
      </c>
      <c r="F35" s="178" t="s">
        <v>173</v>
      </c>
      <c r="G35" s="178" t="s">
        <v>173</v>
      </c>
      <c r="H35" s="180">
        <v>-4.9333024074002783</v>
      </c>
    </row>
    <row r="36" spans="1:8">
      <c r="A36" s="177" t="s">
        <v>128</v>
      </c>
      <c r="B36" s="177" t="s">
        <v>212</v>
      </c>
      <c r="C36" s="177" t="s">
        <v>213</v>
      </c>
      <c r="D36" s="177" t="s">
        <v>172</v>
      </c>
      <c r="E36" s="177" t="s">
        <v>147</v>
      </c>
      <c r="F36" s="178" t="s">
        <v>173</v>
      </c>
      <c r="G36" s="178" t="s">
        <v>173</v>
      </c>
      <c r="H36" s="180">
        <v>0</v>
      </c>
    </row>
    <row r="37" spans="1:8">
      <c r="A37" s="177" t="s">
        <v>128</v>
      </c>
      <c r="B37" s="177" t="s">
        <v>214</v>
      </c>
      <c r="C37" s="177" t="s">
        <v>215</v>
      </c>
      <c r="D37" s="177" t="s">
        <v>172</v>
      </c>
      <c r="E37" s="177" t="s">
        <v>147</v>
      </c>
      <c r="F37" s="178" t="s">
        <v>173</v>
      </c>
      <c r="G37" s="178" t="s">
        <v>173</v>
      </c>
      <c r="H37" s="178" t="s">
        <v>173</v>
      </c>
    </row>
    <row r="38" spans="1:8">
      <c r="A38" s="177" t="s">
        <v>128</v>
      </c>
      <c r="B38" s="177" t="s">
        <v>216</v>
      </c>
      <c r="C38" s="177" t="s">
        <v>217</v>
      </c>
      <c r="D38" s="177" t="s">
        <v>172</v>
      </c>
      <c r="E38" s="177" t="s">
        <v>147</v>
      </c>
      <c r="F38" s="178" t="s">
        <v>173</v>
      </c>
      <c r="G38" s="178" t="s">
        <v>173</v>
      </c>
      <c r="H38" s="180">
        <v>6.2114428445577801</v>
      </c>
    </row>
    <row r="39" spans="1:8">
      <c r="A39" s="177" t="s">
        <v>128</v>
      </c>
      <c r="B39" s="177" t="s">
        <v>218</v>
      </c>
      <c r="C39" s="177" t="s">
        <v>219</v>
      </c>
      <c r="D39" s="177" t="s">
        <v>172</v>
      </c>
      <c r="E39" s="177" t="s">
        <v>147</v>
      </c>
      <c r="F39" s="178" t="s">
        <v>173</v>
      </c>
      <c r="G39" s="178" t="s">
        <v>173</v>
      </c>
      <c r="H39" s="180">
        <v>68.006246791580907</v>
      </c>
    </row>
    <row r="40" spans="1:8">
      <c r="A40" s="177" t="s">
        <v>128</v>
      </c>
      <c r="B40" s="177" t="s">
        <v>220</v>
      </c>
      <c r="C40" s="177" t="s">
        <v>221</v>
      </c>
      <c r="D40" s="177" t="s">
        <v>172</v>
      </c>
      <c r="E40" s="177" t="s">
        <v>147</v>
      </c>
      <c r="F40" s="178" t="s">
        <v>173</v>
      </c>
      <c r="G40" s="178" t="s">
        <v>173</v>
      </c>
      <c r="H40" s="180">
        <v>62.614150610133038</v>
      </c>
    </row>
    <row r="41" spans="1:8">
      <c r="A41" s="177" t="s">
        <v>128</v>
      </c>
      <c r="B41" s="177" t="s">
        <v>222</v>
      </c>
      <c r="C41" s="177" t="s">
        <v>223</v>
      </c>
      <c r="D41" s="177" t="s">
        <v>172</v>
      </c>
      <c r="E41" s="177" t="s">
        <v>147</v>
      </c>
      <c r="F41" s="178" t="s">
        <v>173</v>
      </c>
      <c r="G41" s="178" t="s">
        <v>173</v>
      </c>
      <c r="H41" s="180">
        <v>7.3723065871028837</v>
      </c>
    </row>
    <row r="42" spans="1:8">
      <c r="A42" s="177" t="s">
        <v>128</v>
      </c>
      <c r="B42" s="177" t="s">
        <v>224</v>
      </c>
      <c r="C42" s="177" t="s">
        <v>225</v>
      </c>
      <c r="D42" s="177" t="s">
        <v>172</v>
      </c>
      <c r="E42" s="177" t="s">
        <v>147</v>
      </c>
      <c r="F42" s="178" t="s">
        <v>173</v>
      </c>
      <c r="G42" s="178" t="s">
        <v>173</v>
      </c>
      <c r="H42" s="180">
        <v>0</v>
      </c>
    </row>
    <row r="43" spans="1:8">
      <c r="A43" s="177" t="s">
        <v>128</v>
      </c>
      <c r="B43" s="177" t="s">
        <v>226</v>
      </c>
      <c r="C43" s="177" t="s">
        <v>227</v>
      </c>
      <c r="D43" s="177" t="s">
        <v>172</v>
      </c>
      <c r="E43" s="177" t="s">
        <v>147</v>
      </c>
      <c r="F43" s="178" t="s">
        <v>173</v>
      </c>
      <c r="G43" s="178" t="s">
        <v>173</v>
      </c>
      <c r="H43" s="178" t="s">
        <v>173</v>
      </c>
    </row>
    <row r="44" spans="1:8">
      <c r="A44" s="177" t="s">
        <v>128</v>
      </c>
      <c r="B44" s="177" t="s">
        <v>228</v>
      </c>
      <c r="C44" s="177" t="s">
        <v>229</v>
      </c>
      <c r="D44" s="177" t="s">
        <v>172</v>
      </c>
      <c r="E44" s="177" t="s">
        <v>147</v>
      </c>
      <c r="F44" s="178" t="s">
        <v>173</v>
      </c>
      <c r="G44" s="178" t="s">
        <v>173</v>
      </c>
      <c r="H44" s="180">
        <v>-6.6499636597303819</v>
      </c>
    </row>
    <row r="45" spans="1:8">
      <c r="A45" s="177" t="s">
        <v>128</v>
      </c>
      <c r="B45" s="177" t="s">
        <v>230</v>
      </c>
      <c r="C45" s="177" t="s">
        <v>231</v>
      </c>
      <c r="D45" s="177" t="s">
        <v>172</v>
      </c>
      <c r="E45" s="177" t="s">
        <v>147</v>
      </c>
      <c r="F45" s="178" t="s">
        <v>173</v>
      </c>
      <c r="G45" s="178" t="s">
        <v>173</v>
      </c>
      <c r="H45" s="180">
        <v>0</v>
      </c>
    </row>
    <row r="46" spans="1:8">
      <c r="A46" s="177" t="s">
        <v>128</v>
      </c>
      <c r="B46" s="177" t="s">
        <v>232</v>
      </c>
      <c r="C46" s="177" t="s">
        <v>233</v>
      </c>
      <c r="D46" s="177" t="s">
        <v>172</v>
      </c>
      <c r="E46" s="177" t="s">
        <v>147</v>
      </c>
      <c r="F46" s="178" t="s">
        <v>173</v>
      </c>
      <c r="G46" s="178" t="s">
        <v>173</v>
      </c>
      <c r="H46" s="180">
        <v>-0.35026211744351782</v>
      </c>
    </row>
    <row r="47" spans="1:8">
      <c r="A47" s="177" t="s">
        <v>128</v>
      </c>
      <c r="B47" s="177" t="s">
        <v>234</v>
      </c>
      <c r="C47" s="177" t="s">
        <v>235</v>
      </c>
      <c r="D47" s="177" t="s">
        <v>172</v>
      </c>
      <c r="E47" s="177" t="s">
        <v>147</v>
      </c>
      <c r="F47" s="178" t="s">
        <v>173</v>
      </c>
      <c r="G47" s="178" t="s">
        <v>173</v>
      </c>
      <c r="H47" s="180">
        <v>181.49687644955188</v>
      </c>
    </row>
    <row r="48" spans="1:8">
      <c r="A48" s="177" t="s">
        <v>128</v>
      </c>
      <c r="B48" s="177" t="s">
        <v>236</v>
      </c>
      <c r="C48" s="177" t="s">
        <v>237</v>
      </c>
      <c r="D48" s="177" t="s">
        <v>172</v>
      </c>
      <c r="E48" s="177" t="s">
        <v>147</v>
      </c>
      <c r="F48" s="178" t="s">
        <v>173</v>
      </c>
      <c r="G48" s="178" t="s">
        <v>173</v>
      </c>
      <c r="H48" s="180">
        <v>238.25557967453642</v>
      </c>
    </row>
    <row r="49" spans="1:8">
      <c r="A49" s="177" t="s">
        <v>128</v>
      </c>
      <c r="B49" s="177" t="s">
        <v>238</v>
      </c>
      <c r="C49" s="177" t="s">
        <v>239</v>
      </c>
      <c r="D49" s="177" t="s">
        <v>172</v>
      </c>
      <c r="E49" s="177" t="s">
        <v>147</v>
      </c>
      <c r="F49" s="178" t="s">
        <v>173</v>
      </c>
      <c r="G49" s="178" t="s">
        <v>173</v>
      </c>
      <c r="H49" s="180">
        <v>0</v>
      </c>
    </row>
    <row r="50" spans="1:8">
      <c r="A50" s="177" t="s">
        <v>128</v>
      </c>
      <c r="B50" s="177" t="s">
        <v>240</v>
      </c>
      <c r="C50" s="177" t="s">
        <v>241</v>
      </c>
      <c r="D50" s="177" t="s">
        <v>172</v>
      </c>
      <c r="E50" s="177" t="s">
        <v>147</v>
      </c>
      <c r="F50" s="178" t="s">
        <v>173</v>
      </c>
      <c r="G50" s="178" t="s">
        <v>173</v>
      </c>
      <c r="H50" s="178" t="s">
        <v>173</v>
      </c>
    </row>
    <row r="51" spans="1:8">
      <c r="A51" s="177" t="s">
        <v>128</v>
      </c>
      <c r="B51" s="177" t="s">
        <v>242</v>
      </c>
      <c r="C51" s="177" t="s">
        <v>243</v>
      </c>
      <c r="D51" s="177" t="s">
        <v>172</v>
      </c>
      <c r="E51" s="177" t="s">
        <v>147</v>
      </c>
      <c r="F51" s="178" t="s">
        <v>173</v>
      </c>
      <c r="G51" s="178" t="s">
        <v>173</v>
      </c>
      <c r="H51" s="178" t="s">
        <v>173</v>
      </c>
    </row>
    <row r="52" spans="1:8">
      <c r="A52" s="177" t="s">
        <v>128</v>
      </c>
      <c r="B52" s="177" t="s">
        <v>244</v>
      </c>
      <c r="C52" s="177" t="s">
        <v>245</v>
      </c>
      <c r="D52" s="177" t="s">
        <v>172</v>
      </c>
      <c r="E52" s="177" t="s">
        <v>147</v>
      </c>
      <c r="F52" s="178" t="s">
        <v>173</v>
      </c>
      <c r="G52" s="178" t="s">
        <v>173</v>
      </c>
      <c r="H52" s="178" t="s">
        <v>173</v>
      </c>
    </row>
    <row r="53" spans="1:8">
      <c r="A53" s="177" t="s">
        <v>128</v>
      </c>
      <c r="B53" s="177" t="s">
        <v>246</v>
      </c>
      <c r="C53" s="177" t="s">
        <v>247</v>
      </c>
      <c r="D53" s="177" t="s">
        <v>172</v>
      </c>
      <c r="E53" s="177" t="s">
        <v>147</v>
      </c>
      <c r="F53" s="178" t="s">
        <v>173</v>
      </c>
      <c r="G53" s="178" t="s">
        <v>173</v>
      </c>
      <c r="H53" s="178" t="s">
        <v>173</v>
      </c>
    </row>
    <row r="54" spans="1:8">
      <c r="A54" s="177" t="s">
        <v>128</v>
      </c>
      <c r="B54" s="177" t="s">
        <v>248</v>
      </c>
      <c r="C54" s="177" t="s">
        <v>249</v>
      </c>
      <c r="D54" s="177" t="s">
        <v>172</v>
      </c>
      <c r="E54" s="177" t="s">
        <v>147</v>
      </c>
      <c r="F54" s="178" t="s">
        <v>173</v>
      </c>
      <c r="G54" s="178" t="s">
        <v>173</v>
      </c>
      <c r="H54" s="178" t="s">
        <v>173</v>
      </c>
    </row>
    <row r="55" spans="1:8">
      <c r="A55" s="177" t="s">
        <v>128</v>
      </c>
      <c r="B55" s="177" t="s">
        <v>250</v>
      </c>
      <c r="C55" s="177" t="s">
        <v>251</v>
      </c>
      <c r="D55" s="177" t="s">
        <v>172</v>
      </c>
      <c r="E55" s="177" t="s">
        <v>147</v>
      </c>
      <c r="F55" s="178" t="s">
        <v>173</v>
      </c>
      <c r="G55" s="178" t="s">
        <v>173</v>
      </c>
      <c r="H55" s="178" t="s">
        <v>173</v>
      </c>
    </row>
    <row r="56" spans="1:8">
      <c r="A56" s="177" t="s">
        <v>128</v>
      </c>
      <c r="B56" s="177" t="s">
        <v>252</v>
      </c>
      <c r="C56" s="177" t="s">
        <v>253</v>
      </c>
      <c r="D56" s="177" t="s">
        <v>172</v>
      </c>
      <c r="E56" s="177" t="s">
        <v>147</v>
      </c>
      <c r="F56" s="178" t="s">
        <v>173</v>
      </c>
      <c r="G56" s="178" t="s">
        <v>173</v>
      </c>
      <c r="H56" s="180">
        <v>3.8605813918712157</v>
      </c>
    </row>
    <row r="57" spans="1:8">
      <c r="A57" s="177" t="s">
        <v>128</v>
      </c>
      <c r="B57" s="177" t="s">
        <v>254</v>
      </c>
      <c r="C57" s="177" t="s">
        <v>255</v>
      </c>
      <c r="D57" s="177" t="s">
        <v>172</v>
      </c>
      <c r="E57" s="177" t="s">
        <v>147</v>
      </c>
      <c r="F57" s="178" t="s">
        <v>173</v>
      </c>
      <c r="G57" s="178" t="s">
        <v>173</v>
      </c>
      <c r="H57" s="180">
        <v>93.367544221058239</v>
      </c>
    </row>
    <row r="58" spans="1:8">
      <c r="A58" s="177" t="s">
        <v>128</v>
      </c>
      <c r="B58" s="177" t="s">
        <v>256</v>
      </c>
      <c r="C58" s="177" t="s">
        <v>257</v>
      </c>
      <c r="D58" s="177" t="s">
        <v>172</v>
      </c>
      <c r="E58" s="177" t="s">
        <v>147</v>
      </c>
      <c r="F58" s="178" t="s">
        <v>173</v>
      </c>
      <c r="G58" s="178" t="s">
        <v>173</v>
      </c>
      <c r="H58" s="180">
        <v>201.81234991304939</v>
      </c>
    </row>
    <row r="59" spans="1:8">
      <c r="A59" s="177" t="s">
        <v>128</v>
      </c>
      <c r="B59" s="177" t="s">
        <v>258</v>
      </c>
      <c r="C59" s="177" t="s">
        <v>259</v>
      </c>
      <c r="D59" s="177" t="s">
        <v>172</v>
      </c>
      <c r="E59" s="177" t="s">
        <v>147</v>
      </c>
      <c r="F59" s="178" t="s">
        <v>173</v>
      </c>
      <c r="G59" s="178" t="s">
        <v>173</v>
      </c>
      <c r="H59" s="180">
        <v>0</v>
      </c>
    </row>
    <row r="60" spans="1:8">
      <c r="A60" s="177" t="s">
        <v>128</v>
      </c>
      <c r="B60" s="177" t="s">
        <v>260</v>
      </c>
      <c r="C60" s="177" t="s">
        <v>261</v>
      </c>
      <c r="D60" s="177" t="s">
        <v>172</v>
      </c>
      <c r="E60" s="177" t="s">
        <v>147</v>
      </c>
      <c r="F60" s="178" t="s">
        <v>173</v>
      </c>
      <c r="G60" s="178" t="s">
        <v>173</v>
      </c>
      <c r="H60" s="178" t="s">
        <v>173</v>
      </c>
    </row>
    <row r="61" spans="1:8">
      <c r="A61" s="177" t="s">
        <v>128</v>
      </c>
      <c r="B61" s="177" t="s">
        <v>262</v>
      </c>
      <c r="C61" s="177" t="s">
        <v>263</v>
      </c>
      <c r="D61" s="177" t="s">
        <v>172</v>
      </c>
      <c r="E61" s="177" t="s">
        <v>147</v>
      </c>
      <c r="F61" s="178" t="s">
        <v>173</v>
      </c>
      <c r="G61" s="178" t="s">
        <v>173</v>
      </c>
      <c r="H61" s="178" t="s">
        <v>173</v>
      </c>
    </row>
    <row r="62" spans="1:8">
      <c r="A62" s="177" t="s">
        <v>128</v>
      </c>
      <c r="B62" s="177" t="s">
        <v>264</v>
      </c>
      <c r="C62" s="177" t="s">
        <v>265</v>
      </c>
      <c r="D62" s="177" t="s">
        <v>172</v>
      </c>
      <c r="E62" s="177" t="s">
        <v>147</v>
      </c>
      <c r="F62" s="178" t="s">
        <v>173</v>
      </c>
      <c r="G62" s="178" t="s">
        <v>173</v>
      </c>
      <c r="H62" s="180">
        <v>1.1841808030018195</v>
      </c>
    </row>
    <row r="63" spans="1:8">
      <c r="A63" s="177" t="s">
        <v>128</v>
      </c>
      <c r="B63" s="177" t="s">
        <v>266</v>
      </c>
      <c r="C63" s="177" t="s">
        <v>267</v>
      </c>
      <c r="D63" s="177" t="s">
        <v>172</v>
      </c>
      <c r="E63" s="177" t="s">
        <v>147</v>
      </c>
      <c r="F63" s="178" t="s">
        <v>173</v>
      </c>
      <c r="G63" s="178" t="s">
        <v>173</v>
      </c>
      <c r="H63" s="180">
        <v>56.120445926730646</v>
      </c>
    </row>
    <row r="64" spans="1:8">
      <c r="A64" s="177" t="s">
        <v>128</v>
      </c>
      <c r="B64" s="177" t="s">
        <v>268</v>
      </c>
      <c r="C64" s="177" t="s">
        <v>269</v>
      </c>
      <c r="D64" s="177" t="s">
        <v>172</v>
      </c>
      <c r="E64" s="177" t="s">
        <v>147</v>
      </c>
      <c r="F64" s="178" t="s">
        <v>173</v>
      </c>
      <c r="G64" s="178" t="s">
        <v>173</v>
      </c>
      <c r="H64" s="180">
        <v>10.455457840837074</v>
      </c>
    </row>
    <row r="65" spans="1:8">
      <c r="A65" s="177" t="s">
        <v>128</v>
      </c>
      <c r="B65" s="177" t="s">
        <v>270</v>
      </c>
      <c r="C65" s="177" t="s">
        <v>271</v>
      </c>
      <c r="D65" s="177" t="s">
        <v>172</v>
      </c>
      <c r="E65" s="177" t="s">
        <v>147</v>
      </c>
      <c r="F65" s="178" t="s">
        <v>173</v>
      </c>
      <c r="G65" s="178" t="s">
        <v>173</v>
      </c>
      <c r="H65" s="180">
        <v>0</v>
      </c>
    </row>
    <row r="66" spans="1:8">
      <c r="A66" s="177" t="s">
        <v>128</v>
      </c>
      <c r="B66" s="177" t="s">
        <v>272</v>
      </c>
      <c r="C66" s="177" t="s">
        <v>273</v>
      </c>
      <c r="D66" s="177" t="s">
        <v>172</v>
      </c>
      <c r="E66" s="177" t="s">
        <v>147</v>
      </c>
      <c r="F66" s="178" t="s">
        <v>173</v>
      </c>
      <c r="G66" s="178" t="s">
        <v>173</v>
      </c>
      <c r="H66" s="178" t="s">
        <v>173</v>
      </c>
    </row>
    <row r="67" spans="1:8">
      <c r="A67" s="177" t="s">
        <v>128</v>
      </c>
      <c r="B67" s="177" t="s">
        <v>274</v>
      </c>
      <c r="C67" s="177" t="s">
        <v>275</v>
      </c>
      <c r="D67" s="177" t="s">
        <v>172</v>
      </c>
      <c r="E67" s="177" t="s">
        <v>147</v>
      </c>
      <c r="F67" s="178" t="s">
        <v>173</v>
      </c>
      <c r="G67" s="178" t="s">
        <v>173</v>
      </c>
      <c r="H67" s="178" t="s">
        <v>173</v>
      </c>
    </row>
    <row r="68" spans="1:8">
      <c r="A68" s="177" t="s">
        <v>128</v>
      </c>
      <c r="B68" s="177" t="s">
        <v>276</v>
      </c>
      <c r="C68" s="177" t="s">
        <v>277</v>
      </c>
      <c r="D68" s="177" t="s">
        <v>172</v>
      </c>
      <c r="E68" s="177" t="s">
        <v>147</v>
      </c>
      <c r="F68" s="178" t="s">
        <v>173</v>
      </c>
      <c r="G68" s="178" t="s">
        <v>173</v>
      </c>
      <c r="H68" s="180">
        <v>152.6659806075991</v>
      </c>
    </row>
    <row r="69" spans="1:8">
      <c r="A69" s="177" t="s">
        <v>128</v>
      </c>
      <c r="B69" s="177" t="s">
        <v>278</v>
      </c>
      <c r="C69" s="177" t="s">
        <v>277</v>
      </c>
      <c r="D69" s="177" t="s">
        <v>172</v>
      </c>
      <c r="E69" s="177" t="s">
        <v>147</v>
      </c>
      <c r="F69" s="178" t="s">
        <v>173</v>
      </c>
      <c r="G69" s="178" t="s">
        <v>173</v>
      </c>
      <c r="H69" s="180">
        <v>1671.469997180388</v>
      </c>
    </row>
    <row r="70" spans="1:8">
      <c r="A70" s="177" t="s">
        <v>128</v>
      </c>
      <c r="B70" s="177" t="s">
        <v>279</v>
      </c>
      <c r="C70" s="177" t="s">
        <v>277</v>
      </c>
      <c r="D70" s="177" t="s">
        <v>172</v>
      </c>
      <c r="E70" s="177" t="s">
        <v>147</v>
      </c>
      <c r="F70" s="178" t="s">
        <v>173</v>
      </c>
      <c r="G70" s="178" t="s">
        <v>173</v>
      </c>
      <c r="H70" s="180">
        <v>1538.9420690207421</v>
      </c>
    </row>
    <row r="71" spans="1:8">
      <c r="A71" s="177" t="s">
        <v>128</v>
      </c>
      <c r="B71" s="177" t="s">
        <v>280</v>
      </c>
      <c r="C71" s="177" t="s">
        <v>281</v>
      </c>
      <c r="D71" s="177" t="s">
        <v>172</v>
      </c>
      <c r="E71" s="177" t="s">
        <v>147</v>
      </c>
      <c r="F71" s="178" t="s">
        <v>173</v>
      </c>
      <c r="G71" s="178" t="s">
        <v>173</v>
      </c>
      <c r="H71" s="180">
        <v>181.19790242391849</v>
      </c>
    </row>
    <row r="72" spans="1:8">
      <c r="A72" s="177" t="s">
        <v>128</v>
      </c>
      <c r="B72" s="177" t="s">
        <v>282</v>
      </c>
      <c r="C72" s="177" t="s">
        <v>277</v>
      </c>
      <c r="D72" s="177" t="s">
        <v>172</v>
      </c>
      <c r="E72" s="177" t="s">
        <v>147</v>
      </c>
      <c r="F72" s="178" t="s">
        <v>173</v>
      </c>
      <c r="G72" s="178" t="s">
        <v>173</v>
      </c>
      <c r="H72" s="178" t="s">
        <v>173</v>
      </c>
    </row>
    <row r="73" spans="1:8">
      <c r="A73" s="177" t="s">
        <v>128</v>
      </c>
      <c r="B73" s="177" t="s">
        <v>283</v>
      </c>
      <c r="C73" s="177" t="s">
        <v>277</v>
      </c>
      <c r="D73" s="177" t="s">
        <v>172</v>
      </c>
      <c r="E73" s="177" t="s">
        <v>147</v>
      </c>
      <c r="F73" s="178" t="s">
        <v>173</v>
      </c>
      <c r="G73" s="178" t="s">
        <v>173</v>
      </c>
      <c r="H73" s="178" t="s">
        <v>173</v>
      </c>
    </row>
    <row r="74" spans="1:8">
      <c r="A74" s="177" t="s">
        <v>128</v>
      </c>
      <c r="B74" s="177" t="s">
        <v>284</v>
      </c>
      <c r="C74" s="177" t="s">
        <v>285</v>
      </c>
      <c r="D74" s="177" t="s">
        <v>172</v>
      </c>
      <c r="E74" s="177" t="s">
        <v>147</v>
      </c>
      <c r="F74" s="178" t="s">
        <v>173</v>
      </c>
      <c r="G74" s="178" t="s">
        <v>173</v>
      </c>
      <c r="H74" s="180">
        <v>3544.2759492326481</v>
      </c>
    </row>
    <row r="75" spans="1:8">
      <c r="A75" s="177" t="s">
        <v>128</v>
      </c>
      <c r="B75" s="177" t="s">
        <v>286</v>
      </c>
      <c r="C75" s="177" t="s">
        <v>287</v>
      </c>
      <c r="D75" s="177" t="s">
        <v>172</v>
      </c>
      <c r="E75" s="177" t="s">
        <v>147</v>
      </c>
      <c r="F75" s="178" t="s">
        <v>173</v>
      </c>
      <c r="G75" s="178" t="s">
        <v>173</v>
      </c>
      <c r="H75" s="180">
        <v>153.7116456953807</v>
      </c>
    </row>
    <row r="76" spans="1:8">
      <c r="A76" s="177" t="s">
        <v>128</v>
      </c>
      <c r="B76" s="177" t="s">
        <v>288</v>
      </c>
      <c r="C76" s="177" t="s">
        <v>289</v>
      </c>
      <c r="D76" s="177" t="s">
        <v>172</v>
      </c>
      <c r="E76" s="177" t="s">
        <v>147</v>
      </c>
      <c r="F76" s="178" t="s">
        <v>173</v>
      </c>
      <c r="G76" s="178" t="s">
        <v>173</v>
      </c>
      <c r="H76" s="180">
        <v>1670.959971618294</v>
      </c>
    </row>
    <row r="77" spans="1:8">
      <c r="A77" s="177" t="s">
        <v>128</v>
      </c>
      <c r="B77" s="177" t="s">
        <v>290</v>
      </c>
      <c r="C77" s="177" t="s">
        <v>291</v>
      </c>
      <c r="D77" s="177" t="s">
        <v>172</v>
      </c>
      <c r="E77" s="177" t="s">
        <v>147</v>
      </c>
      <c r="F77" s="178" t="s">
        <v>173</v>
      </c>
      <c r="G77" s="178" t="s">
        <v>173</v>
      </c>
      <c r="H77" s="180">
        <v>1553.712963034837</v>
      </c>
    </row>
    <row r="78" spans="1:8">
      <c r="A78" s="177" t="s">
        <v>128</v>
      </c>
      <c r="B78" s="177" t="s">
        <v>292</v>
      </c>
      <c r="C78" s="177" t="s">
        <v>293</v>
      </c>
      <c r="D78" s="177" t="s">
        <v>172</v>
      </c>
      <c r="E78" s="177" t="s">
        <v>147</v>
      </c>
      <c r="F78" s="178" t="s">
        <v>173</v>
      </c>
      <c r="G78" s="178" t="s">
        <v>173</v>
      </c>
      <c r="H78" s="180">
        <v>182.67509227276531</v>
      </c>
    </row>
    <row r="79" spans="1:8">
      <c r="A79" s="177" t="s">
        <v>128</v>
      </c>
      <c r="B79" s="177" t="s">
        <v>294</v>
      </c>
      <c r="C79" s="177" t="s">
        <v>291</v>
      </c>
      <c r="D79" s="177" t="s">
        <v>172</v>
      </c>
      <c r="E79" s="177" t="s">
        <v>147</v>
      </c>
      <c r="F79" s="178" t="s">
        <v>173</v>
      </c>
      <c r="G79" s="178" t="s">
        <v>173</v>
      </c>
      <c r="H79" s="178" t="s">
        <v>173</v>
      </c>
    </row>
    <row r="80" spans="1:8">
      <c r="A80" s="177" t="s">
        <v>128</v>
      </c>
      <c r="B80" s="177" t="s">
        <v>295</v>
      </c>
      <c r="C80" s="177" t="s">
        <v>291</v>
      </c>
      <c r="D80" s="177" t="s">
        <v>172</v>
      </c>
      <c r="E80" s="177" t="s">
        <v>147</v>
      </c>
      <c r="F80" s="178" t="s">
        <v>173</v>
      </c>
      <c r="G80" s="178" t="s">
        <v>173</v>
      </c>
      <c r="H80" s="178" t="s">
        <v>173</v>
      </c>
    </row>
    <row r="81" spans="1:8">
      <c r="A81" s="177" t="s">
        <v>128</v>
      </c>
      <c r="B81" s="177" t="s">
        <v>296</v>
      </c>
      <c r="C81" s="177" t="s">
        <v>297</v>
      </c>
      <c r="D81" s="177" t="s">
        <v>172</v>
      </c>
      <c r="E81" s="177" t="s">
        <v>147</v>
      </c>
      <c r="F81" s="178" t="s">
        <v>173</v>
      </c>
      <c r="G81" s="178" t="s">
        <v>173</v>
      </c>
      <c r="H81" s="180">
        <v>3561.0596726212771</v>
      </c>
    </row>
    <row r="82" spans="1:8">
      <c r="A82" s="177" t="s">
        <v>128</v>
      </c>
      <c r="B82" s="177" t="s">
        <v>298</v>
      </c>
      <c r="C82" s="177" t="s">
        <v>299</v>
      </c>
      <c r="D82" s="177" t="s">
        <v>172</v>
      </c>
      <c r="E82" s="177" t="s">
        <v>147</v>
      </c>
      <c r="F82" s="178" t="s">
        <v>173</v>
      </c>
      <c r="G82" s="178" t="s">
        <v>173</v>
      </c>
      <c r="H82" s="180">
        <v>99.16590703699876</v>
      </c>
    </row>
    <row r="83" spans="1:8">
      <c r="A83" s="177" t="s">
        <v>128</v>
      </c>
      <c r="B83" s="177" t="s">
        <v>300</v>
      </c>
      <c r="C83" s="177" t="s">
        <v>299</v>
      </c>
      <c r="D83" s="177" t="s">
        <v>172</v>
      </c>
      <c r="E83" s="177" t="s">
        <v>147</v>
      </c>
      <c r="F83" s="178" t="s">
        <v>173</v>
      </c>
      <c r="G83" s="178" t="s">
        <v>173</v>
      </c>
      <c r="H83" s="180">
        <v>864.20831690705859</v>
      </c>
    </row>
    <row r="84" spans="1:8">
      <c r="A84" s="177" t="s">
        <v>128</v>
      </c>
      <c r="B84" s="177" t="s">
        <v>301</v>
      </c>
      <c r="C84" s="177" t="s">
        <v>299</v>
      </c>
      <c r="D84" s="177" t="s">
        <v>172</v>
      </c>
      <c r="E84" s="177" t="s">
        <v>147</v>
      </c>
      <c r="F84" s="178" t="s">
        <v>173</v>
      </c>
      <c r="G84" s="178" t="s">
        <v>173</v>
      </c>
      <c r="H84" s="180">
        <v>1039.5443695434069</v>
      </c>
    </row>
    <row r="85" spans="1:8">
      <c r="A85" s="177" t="s">
        <v>128</v>
      </c>
      <c r="B85" s="177" t="s">
        <v>302</v>
      </c>
      <c r="C85" s="177" t="s">
        <v>299</v>
      </c>
      <c r="D85" s="177" t="s">
        <v>172</v>
      </c>
      <c r="E85" s="177" t="s">
        <v>147</v>
      </c>
      <c r="F85" s="178" t="s">
        <v>173</v>
      </c>
      <c r="G85" s="178" t="s">
        <v>173</v>
      </c>
      <c r="H85" s="180">
        <v>165.92304415917471</v>
      </c>
    </row>
    <row r="86" spans="1:8">
      <c r="A86" s="177" t="s">
        <v>128</v>
      </c>
      <c r="B86" s="177" t="s">
        <v>303</v>
      </c>
      <c r="C86" s="177" t="s">
        <v>299</v>
      </c>
      <c r="D86" s="177" t="s">
        <v>172</v>
      </c>
      <c r="E86" s="177" t="s">
        <v>147</v>
      </c>
      <c r="F86" s="178" t="s">
        <v>173</v>
      </c>
      <c r="G86" s="178" t="s">
        <v>173</v>
      </c>
      <c r="H86" s="178" t="s">
        <v>173</v>
      </c>
    </row>
    <row r="87" spans="1:8">
      <c r="A87" s="177" t="s">
        <v>128</v>
      </c>
      <c r="B87" s="177" t="s">
        <v>304</v>
      </c>
      <c r="C87" s="177" t="s">
        <v>299</v>
      </c>
      <c r="D87" s="177" t="s">
        <v>172</v>
      </c>
      <c r="E87" s="177" t="s">
        <v>147</v>
      </c>
      <c r="F87" s="178" t="s">
        <v>173</v>
      </c>
      <c r="G87" s="178" t="s">
        <v>173</v>
      </c>
      <c r="H87" s="178" t="s">
        <v>173</v>
      </c>
    </row>
    <row r="88" spans="1:8">
      <c r="A88" s="177" t="s">
        <v>128</v>
      </c>
      <c r="B88" s="177" t="s">
        <v>305</v>
      </c>
      <c r="C88" s="177" t="s">
        <v>306</v>
      </c>
      <c r="D88" s="177" t="s">
        <v>172</v>
      </c>
      <c r="E88" s="177" t="s">
        <v>147</v>
      </c>
      <c r="F88" s="178" t="s">
        <v>173</v>
      </c>
      <c r="G88" s="178" t="s">
        <v>173</v>
      </c>
      <c r="H88" s="180">
        <v>2168.8416376466389</v>
      </c>
    </row>
    <row r="89" spans="1:8">
      <c r="A89" s="177" t="s">
        <v>128</v>
      </c>
      <c r="B89" s="177" t="s">
        <v>307</v>
      </c>
      <c r="C89" s="177" t="s">
        <v>308</v>
      </c>
      <c r="D89" s="177" t="s">
        <v>172</v>
      </c>
      <c r="E89" s="177" t="s">
        <v>147</v>
      </c>
      <c r="F89" s="178" t="s">
        <v>173</v>
      </c>
      <c r="G89" s="178" t="s">
        <v>173</v>
      </c>
      <c r="H89" s="180">
        <v>405.54353333997858</v>
      </c>
    </row>
    <row r="90" spans="1:8">
      <c r="A90" s="177" t="s">
        <v>128</v>
      </c>
      <c r="B90" s="177" t="s">
        <v>309</v>
      </c>
      <c r="C90" s="177" t="s">
        <v>310</v>
      </c>
      <c r="D90" s="177" t="s">
        <v>172</v>
      </c>
      <c r="E90" s="177" t="s">
        <v>147</v>
      </c>
      <c r="F90" s="178" t="s">
        <v>173</v>
      </c>
      <c r="G90" s="178" t="s">
        <v>173</v>
      </c>
      <c r="H90" s="180">
        <v>4206.6382857057406</v>
      </c>
    </row>
    <row r="91" spans="1:8">
      <c r="A91" s="177" t="s">
        <v>128</v>
      </c>
      <c r="B91" s="177" t="s">
        <v>311</v>
      </c>
      <c r="C91" s="177" t="s">
        <v>312</v>
      </c>
      <c r="D91" s="177" t="s">
        <v>172</v>
      </c>
      <c r="E91" s="177" t="s">
        <v>147</v>
      </c>
      <c r="F91" s="178" t="s">
        <v>173</v>
      </c>
      <c r="G91" s="178" t="s">
        <v>173</v>
      </c>
      <c r="H91" s="180">
        <v>4132.1994015989858</v>
      </c>
    </row>
    <row r="92" spans="1:8">
      <c r="A92" s="177" t="s">
        <v>128</v>
      </c>
      <c r="B92" s="177" t="s">
        <v>313</v>
      </c>
      <c r="C92" s="177" t="s">
        <v>314</v>
      </c>
      <c r="D92" s="177" t="s">
        <v>172</v>
      </c>
      <c r="E92" s="177" t="s">
        <v>147</v>
      </c>
      <c r="F92" s="178" t="s">
        <v>173</v>
      </c>
      <c r="G92" s="178" t="s">
        <v>173</v>
      </c>
      <c r="H92" s="180">
        <v>529.79603885585857</v>
      </c>
    </row>
    <row r="93" spans="1:8">
      <c r="A93" s="177" t="s">
        <v>128</v>
      </c>
      <c r="B93" s="177" t="s">
        <v>315</v>
      </c>
      <c r="C93" s="177" t="s">
        <v>316</v>
      </c>
      <c r="D93" s="177" t="s">
        <v>172</v>
      </c>
      <c r="E93" s="177" t="s">
        <v>147</v>
      </c>
      <c r="F93" s="178" t="s">
        <v>173</v>
      </c>
      <c r="G93" s="178" t="s">
        <v>173</v>
      </c>
      <c r="H93" s="180">
        <v>0</v>
      </c>
    </row>
    <row r="94" spans="1:8">
      <c r="A94" s="177" t="s">
        <v>128</v>
      </c>
      <c r="B94" s="177" t="s">
        <v>317</v>
      </c>
      <c r="C94" s="177" t="s">
        <v>318</v>
      </c>
      <c r="D94" s="177" t="s">
        <v>172</v>
      </c>
      <c r="E94" s="177" t="s">
        <v>147</v>
      </c>
      <c r="F94" s="178" t="s">
        <v>173</v>
      </c>
      <c r="G94" s="178" t="s">
        <v>173</v>
      </c>
      <c r="H94" s="180">
        <v>0</v>
      </c>
    </row>
    <row r="95" spans="1:8">
      <c r="A95" s="177" t="s">
        <v>128</v>
      </c>
      <c r="B95" s="177" t="s">
        <v>319</v>
      </c>
      <c r="C95" s="177" t="s">
        <v>320</v>
      </c>
      <c r="D95" s="177" t="s">
        <v>172</v>
      </c>
      <c r="E95" s="177" t="s">
        <v>147</v>
      </c>
      <c r="F95" s="178" t="s">
        <v>173</v>
      </c>
      <c r="G95" s="178" t="s">
        <v>173</v>
      </c>
      <c r="H95" s="180">
        <v>9274.1772595005623</v>
      </c>
    </row>
    <row r="96" spans="1:8">
      <c r="A96" s="177" t="s">
        <v>128</v>
      </c>
      <c r="B96" s="177" t="s">
        <v>321</v>
      </c>
      <c r="C96" s="177" t="s">
        <v>322</v>
      </c>
      <c r="D96" s="177" t="s">
        <v>172</v>
      </c>
      <c r="E96" s="177" t="s">
        <v>147</v>
      </c>
      <c r="F96" s="178" t="s">
        <v>173</v>
      </c>
      <c r="G96" s="178" t="s">
        <v>173</v>
      </c>
      <c r="H96" s="178" t="s">
        <v>173</v>
      </c>
    </row>
    <row r="97" spans="1:8">
      <c r="A97" s="177" t="s">
        <v>128</v>
      </c>
      <c r="B97" s="177" t="s">
        <v>323</v>
      </c>
      <c r="C97" s="177" t="s">
        <v>324</v>
      </c>
      <c r="D97" s="177" t="s">
        <v>172</v>
      </c>
      <c r="E97" s="177" t="s">
        <v>147</v>
      </c>
      <c r="F97" s="178" t="s">
        <v>173</v>
      </c>
      <c r="G97" s="178" t="s">
        <v>173</v>
      </c>
      <c r="H97" s="178" t="s">
        <v>173</v>
      </c>
    </row>
    <row r="98" spans="1:8">
      <c r="A98" s="177" t="s">
        <v>128</v>
      </c>
      <c r="B98" s="177" t="s">
        <v>325</v>
      </c>
      <c r="C98" s="177" t="s">
        <v>326</v>
      </c>
      <c r="D98" s="177" t="s">
        <v>172</v>
      </c>
      <c r="E98" s="177" t="s">
        <v>147</v>
      </c>
      <c r="F98" s="178" t="s">
        <v>173</v>
      </c>
      <c r="G98" s="178" t="s">
        <v>173</v>
      </c>
      <c r="H98" s="178" t="s">
        <v>173</v>
      </c>
    </row>
    <row r="99" spans="1:8">
      <c r="A99" s="177" t="s">
        <v>128</v>
      </c>
      <c r="B99" s="177" t="s">
        <v>327</v>
      </c>
      <c r="C99" s="177" t="s">
        <v>328</v>
      </c>
      <c r="D99" s="177" t="s">
        <v>172</v>
      </c>
      <c r="E99" s="177" t="s">
        <v>147</v>
      </c>
      <c r="F99" s="178" t="s">
        <v>173</v>
      </c>
      <c r="G99" s="178" t="s">
        <v>173</v>
      </c>
      <c r="H99" s="178" t="s">
        <v>173</v>
      </c>
    </row>
    <row r="100" spans="1:8">
      <c r="A100" s="177" t="s">
        <v>128</v>
      </c>
      <c r="B100" s="177" t="s">
        <v>329</v>
      </c>
      <c r="C100" s="177" t="s">
        <v>330</v>
      </c>
      <c r="D100" s="177" t="s">
        <v>172</v>
      </c>
      <c r="E100" s="177" t="s">
        <v>147</v>
      </c>
      <c r="F100" s="178" t="s">
        <v>173</v>
      </c>
      <c r="G100" s="178" t="s">
        <v>173</v>
      </c>
      <c r="H100" s="178" t="s">
        <v>173</v>
      </c>
    </row>
    <row r="101" spans="1:8">
      <c r="A101" s="177" t="s">
        <v>128</v>
      </c>
      <c r="B101" s="177" t="s">
        <v>331</v>
      </c>
      <c r="C101" s="177" t="s">
        <v>332</v>
      </c>
      <c r="D101" s="177" t="s">
        <v>172</v>
      </c>
      <c r="E101" s="177" t="s">
        <v>147</v>
      </c>
      <c r="F101" s="178" t="s">
        <v>173</v>
      </c>
      <c r="G101" s="178" t="s">
        <v>173</v>
      </c>
      <c r="H101" s="180">
        <v>0</v>
      </c>
    </row>
    <row r="102" spans="1:8">
      <c r="A102" s="177" t="s">
        <v>128</v>
      </c>
      <c r="B102" s="177" t="s">
        <v>333</v>
      </c>
      <c r="C102" s="177" t="s">
        <v>334</v>
      </c>
      <c r="D102" s="177" t="s">
        <v>172</v>
      </c>
      <c r="E102" s="177" t="s">
        <v>147</v>
      </c>
      <c r="F102" s="178" t="s">
        <v>173</v>
      </c>
      <c r="G102" s="178" t="s">
        <v>173</v>
      </c>
      <c r="H102" s="180">
        <v>0</v>
      </c>
    </row>
    <row r="103" spans="1:8">
      <c r="A103" s="177" t="s">
        <v>128</v>
      </c>
      <c r="B103" s="177" t="s">
        <v>335</v>
      </c>
      <c r="C103" s="177" t="s">
        <v>336</v>
      </c>
      <c r="D103" s="177" t="s">
        <v>172</v>
      </c>
      <c r="E103" s="177" t="s">
        <v>147</v>
      </c>
      <c r="F103" s="178" t="s">
        <v>173</v>
      </c>
      <c r="G103" s="178" t="s">
        <v>173</v>
      </c>
      <c r="H103" s="180">
        <v>21.892693535909899</v>
      </c>
    </row>
    <row r="104" spans="1:8">
      <c r="A104" s="177" t="s">
        <v>128</v>
      </c>
      <c r="B104" s="177" t="s">
        <v>337</v>
      </c>
      <c r="C104" s="177" t="s">
        <v>338</v>
      </c>
      <c r="D104" s="177" t="s">
        <v>172</v>
      </c>
      <c r="E104" s="177" t="s">
        <v>147</v>
      </c>
      <c r="F104" s="178" t="s">
        <v>173</v>
      </c>
      <c r="G104" s="178" t="s">
        <v>173</v>
      </c>
      <c r="H104" s="180">
        <v>-7.3308359499534133</v>
      </c>
    </row>
    <row r="105" spans="1:8">
      <c r="A105" s="177" t="s">
        <v>128</v>
      </c>
      <c r="B105" s="177" t="s">
        <v>339</v>
      </c>
      <c r="C105" s="177" t="s">
        <v>340</v>
      </c>
      <c r="D105" s="177" t="s">
        <v>172</v>
      </c>
      <c r="E105" s="177" t="s">
        <v>147</v>
      </c>
      <c r="F105" s="178" t="s">
        <v>173</v>
      </c>
      <c r="G105" s="178" t="s">
        <v>173</v>
      </c>
      <c r="H105" s="178" t="s">
        <v>173</v>
      </c>
    </row>
    <row r="106" spans="1:8">
      <c r="A106" s="177" t="s">
        <v>128</v>
      </c>
      <c r="B106" s="177" t="s">
        <v>341</v>
      </c>
      <c r="C106" s="177" t="s">
        <v>342</v>
      </c>
      <c r="D106" s="177" t="s">
        <v>172</v>
      </c>
      <c r="E106" s="177" t="s">
        <v>147</v>
      </c>
      <c r="F106" s="178" t="s">
        <v>173</v>
      </c>
      <c r="G106" s="178" t="s">
        <v>173</v>
      </c>
      <c r="H106" s="178" t="s">
        <v>173</v>
      </c>
    </row>
    <row r="107" spans="1:8">
      <c r="A107" s="177" t="s">
        <v>128</v>
      </c>
      <c r="B107" s="177" t="s">
        <v>343</v>
      </c>
      <c r="C107" s="177" t="s">
        <v>344</v>
      </c>
      <c r="D107" s="177" t="s">
        <v>172</v>
      </c>
      <c r="E107" s="177" t="s">
        <v>147</v>
      </c>
      <c r="F107" s="178" t="s">
        <v>173</v>
      </c>
      <c r="G107" s="178" t="s">
        <v>173</v>
      </c>
      <c r="H107" s="180">
        <v>14.56185758595648</v>
      </c>
    </row>
    <row r="108" spans="1:8">
      <c r="A108" s="177" t="s">
        <v>128</v>
      </c>
      <c r="B108" s="177" t="s">
        <v>345</v>
      </c>
      <c r="C108" s="177" t="s">
        <v>346</v>
      </c>
      <c r="D108" s="177" t="s">
        <v>172</v>
      </c>
      <c r="E108" s="177" t="s">
        <v>147</v>
      </c>
      <c r="F108" s="178" t="s">
        <v>173</v>
      </c>
      <c r="G108" s="178" t="s">
        <v>173</v>
      </c>
      <c r="H108" s="180">
        <v>0</v>
      </c>
    </row>
    <row r="109" spans="1:8">
      <c r="A109" s="177" t="s">
        <v>128</v>
      </c>
      <c r="B109" s="177" t="s">
        <v>347</v>
      </c>
      <c r="C109" s="177" t="s">
        <v>348</v>
      </c>
      <c r="D109" s="177" t="s">
        <v>172</v>
      </c>
      <c r="E109" s="177" t="s">
        <v>147</v>
      </c>
      <c r="F109" s="178" t="s">
        <v>173</v>
      </c>
      <c r="G109" s="178" t="s">
        <v>173</v>
      </c>
      <c r="H109" s="180">
        <v>-0.65427643188488704</v>
      </c>
    </row>
    <row r="110" spans="1:8">
      <c r="A110" s="177" t="s">
        <v>128</v>
      </c>
      <c r="B110" s="177" t="s">
        <v>349</v>
      </c>
      <c r="C110" s="177" t="s">
        <v>350</v>
      </c>
      <c r="D110" s="177" t="s">
        <v>172</v>
      </c>
      <c r="E110" s="177" t="s">
        <v>147</v>
      </c>
      <c r="F110" s="178" t="s">
        <v>173</v>
      </c>
      <c r="G110" s="178" t="s">
        <v>173</v>
      </c>
      <c r="H110" s="178" t="s">
        <v>173</v>
      </c>
    </row>
    <row r="111" spans="1:8">
      <c r="A111" s="177" t="s">
        <v>128</v>
      </c>
      <c r="B111" s="177" t="s">
        <v>351</v>
      </c>
      <c r="C111" s="177" t="s">
        <v>352</v>
      </c>
      <c r="D111" s="177" t="s">
        <v>172</v>
      </c>
      <c r="E111" s="177" t="s">
        <v>147</v>
      </c>
      <c r="F111" s="178" t="s">
        <v>173</v>
      </c>
      <c r="G111" s="178" t="s">
        <v>173</v>
      </c>
      <c r="H111" s="180">
        <v>0.2451694137759447</v>
      </c>
    </row>
    <row r="112" spans="1:8">
      <c r="A112" s="177" t="s">
        <v>128</v>
      </c>
      <c r="B112" s="177" t="s">
        <v>353</v>
      </c>
      <c r="C112" s="177" t="s">
        <v>354</v>
      </c>
      <c r="D112" s="177" t="s">
        <v>172</v>
      </c>
      <c r="E112" s="177" t="s">
        <v>147</v>
      </c>
      <c r="F112" s="178" t="s">
        <v>173</v>
      </c>
      <c r="G112" s="178" t="s">
        <v>173</v>
      </c>
      <c r="H112" s="178" t="s">
        <v>173</v>
      </c>
    </row>
    <row r="113" spans="1:8">
      <c r="A113" s="177" t="s">
        <v>128</v>
      </c>
      <c r="B113" s="177" t="s">
        <v>355</v>
      </c>
      <c r="C113" s="177" t="s">
        <v>356</v>
      </c>
      <c r="D113" s="177" t="s">
        <v>172</v>
      </c>
      <c r="E113" s="177" t="s">
        <v>147</v>
      </c>
      <c r="F113" s="178" t="s">
        <v>173</v>
      </c>
      <c r="G113" s="178" t="s">
        <v>173</v>
      </c>
      <c r="H113" s="178" t="s">
        <v>173</v>
      </c>
    </row>
    <row r="114" spans="1:8">
      <c r="A114" s="177" t="s">
        <v>128</v>
      </c>
      <c r="B114" s="177" t="s">
        <v>357</v>
      </c>
      <c r="C114" s="177" t="s">
        <v>358</v>
      </c>
      <c r="D114" s="177" t="s">
        <v>172</v>
      </c>
      <c r="E114" s="177" t="s">
        <v>147</v>
      </c>
      <c r="F114" s="178" t="s">
        <v>173</v>
      </c>
      <c r="G114" s="178" t="s">
        <v>173</v>
      </c>
      <c r="H114" s="180">
        <v>-0.40910701810894229</v>
      </c>
    </row>
    <row r="115" spans="1:8">
      <c r="A115" s="177" t="s">
        <v>128</v>
      </c>
      <c r="B115" s="177" t="s">
        <v>359</v>
      </c>
      <c r="C115" s="177" t="s">
        <v>360</v>
      </c>
      <c r="D115" s="177" t="s">
        <v>172</v>
      </c>
      <c r="E115" s="177" t="s">
        <v>147</v>
      </c>
      <c r="F115" s="178" t="s">
        <v>173</v>
      </c>
      <c r="G115" s="178" t="s">
        <v>173</v>
      </c>
      <c r="H115" s="180">
        <v>-0.96303006238396094</v>
      </c>
    </row>
    <row r="116" spans="1:8">
      <c r="A116" s="177" t="s">
        <v>128</v>
      </c>
      <c r="B116" s="177" t="s">
        <v>361</v>
      </c>
      <c r="C116" s="177" t="s">
        <v>362</v>
      </c>
      <c r="D116" s="177" t="s">
        <v>172</v>
      </c>
      <c r="E116" s="177" t="s">
        <v>147</v>
      </c>
      <c r="F116" s="178" t="s">
        <v>173</v>
      </c>
      <c r="G116" s="178" t="s">
        <v>173</v>
      </c>
      <c r="H116" s="180">
        <v>-10.495424785630661</v>
      </c>
    </row>
    <row r="117" spans="1:8">
      <c r="A117" s="177" t="s">
        <v>128</v>
      </c>
      <c r="B117" s="177" t="s">
        <v>363</v>
      </c>
      <c r="C117" s="177" t="s">
        <v>364</v>
      </c>
      <c r="D117" s="177" t="s">
        <v>172</v>
      </c>
      <c r="E117" s="177" t="s">
        <v>147</v>
      </c>
      <c r="F117" s="178" t="s">
        <v>173</v>
      </c>
      <c r="G117" s="178" t="s">
        <v>173</v>
      </c>
      <c r="H117" s="180">
        <v>-10.09703751685997</v>
      </c>
    </row>
    <row r="118" spans="1:8">
      <c r="A118" s="177" t="s">
        <v>128</v>
      </c>
      <c r="B118" s="177" t="s">
        <v>365</v>
      </c>
      <c r="C118" s="177" t="s">
        <v>366</v>
      </c>
      <c r="D118" s="177" t="s">
        <v>172</v>
      </c>
      <c r="E118" s="177" t="s">
        <v>147</v>
      </c>
      <c r="F118" s="178" t="s">
        <v>173</v>
      </c>
      <c r="G118" s="178" t="s">
        <v>173</v>
      </c>
      <c r="H118" s="180">
        <v>-1.2764989197029879</v>
      </c>
    </row>
    <row r="119" spans="1:8">
      <c r="A119" s="177" t="s">
        <v>128</v>
      </c>
      <c r="B119" s="177" t="s">
        <v>367</v>
      </c>
      <c r="C119" s="177" t="s">
        <v>368</v>
      </c>
      <c r="D119" s="177" t="s">
        <v>172</v>
      </c>
      <c r="E119" s="177" t="s">
        <v>147</v>
      </c>
      <c r="F119" s="178" t="s">
        <v>173</v>
      </c>
      <c r="G119" s="178" t="s">
        <v>173</v>
      </c>
      <c r="H119" s="178" t="s">
        <v>173</v>
      </c>
    </row>
    <row r="120" spans="1:8">
      <c r="A120" s="177" t="s">
        <v>128</v>
      </c>
      <c r="B120" s="177" t="s">
        <v>369</v>
      </c>
      <c r="C120" s="177" t="s">
        <v>370</v>
      </c>
      <c r="D120" s="177" t="s">
        <v>172</v>
      </c>
      <c r="E120" s="177" t="s">
        <v>147</v>
      </c>
      <c r="F120" s="178" t="s">
        <v>173</v>
      </c>
      <c r="G120" s="178" t="s">
        <v>173</v>
      </c>
      <c r="H120" s="178" t="s">
        <v>173</v>
      </c>
    </row>
    <row r="121" spans="1:8">
      <c r="A121" s="177" t="s">
        <v>128</v>
      </c>
      <c r="B121" s="177" t="s">
        <v>371</v>
      </c>
      <c r="C121" s="177" t="s">
        <v>372</v>
      </c>
      <c r="D121" s="177" t="s">
        <v>172</v>
      </c>
      <c r="E121" s="177" t="s">
        <v>147</v>
      </c>
      <c r="F121" s="178" t="s">
        <v>173</v>
      </c>
      <c r="G121" s="178" t="s">
        <v>173</v>
      </c>
      <c r="H121" s="180">
        <v>-22.83199128457758</v>
      </c>
    </row>
    <row r="122" spans="1:8">
      <c r="A122" s="177" t="s">
        <v>128</v>
      </c>
      <c r="B122" s="177" t="s">
        <v>373</v>
      </c>
      <c r="C122" s="177" t="s">
        <v>374</v>
      </c>
      <c r="D122" s="177" t="s">
        <v>172</v>
      </c>
      <c r="E122" s="177" t="s">
        <v>147</v>
      </c>
      <c r="F122" s="178" t="s">
        <v>173</v>
      </c>
      <c r="G122" s="178" t="s">
        <v>173</v>
      </c>
      <c r="H122" s="180">
        <v>0</v>
      </c>
    </row>
    <row r="123" spans="1:8">
      <c r="A123" s="177" t="s">
        <v>128</v>
      </c>
      <c r="B123" s="177" t="s">
        <v>375</v>
      </c>
      <c r="C123" s="177" t="s">
        <v>376</v>
      </c>
      <c r="D123" s="177" t="s">
        <v>172</v>
      </c>
      <c r="E123" s="177" t="s">
        <v>147</v>
      </c>
      <c r="F123" s="178" t="s">
        <v>173</v>
      </c>
      <c r="G123" s="178" t="s">
        <v>173</v>
      </c>
      <c r="H123" s="180">
        <v>0</v>
      </c>
    </row>
    <row r="124" spans="1:8">
      <c r="A124" s="177" t="s">
        <v>128</v>
      </c>
      <c r="B124" s="177" t="s">
        <v>377</v>
      </c>
      <c r="C124" s="177" t="s">
        <v>378</v>
      </c>
      <c r="D124" s="177" t="s">
        <v>172</v>
      </c>
      <c r="E124" s="177" t="s">
        <v>147</v>
      </c>
      <c r="F124" s="178" t="s">
        <v>173</v>
      </c>
      <c r="G124" s="178" t="s">
        <v>173</v>
      </c>
      <c r="H124" s="180">
        <v>0</v>
      </c>
    </row>
    <row r="125" spans="1:8">
      <c r="A125" s="177" t="s">
        <v>128</v>
      </c>
      <c r="B125" s="177" t="s">
        <v>379</v>
      </c>
      <c r="C125" s="177" t="s">
        <v>380</v>
      </c>
      <c r="D125" s="177" t="s">
        <v>172</v>
      </c>
      <c r="E125" s="177" t="s">
        <v>147</v>
      </c>
      <c r="F125" s="178" t="s">
        <v>173</v>
      </c>
      <c r="G125" s="178" t="s">
        <v>173</v>
      </c>
      <c r="H125" s="178" t="s">
        <v>173</v>
      </c>
    </row>
    <row r="126" spans="1:8">
      <c r="A126" s="177" t="s">
        <v>128</v>
      </c>
      <c r="B126" s="177" t="s">
        <v>381</v>
      </c>
      <c r="C126" s="177" t="s">
        <v>382</v>
      </c>
      <c r="D126" s="177" t="s">
        <v>172</v>
      </c>
      <c r="E126" s="177" t="s">
        <v>147</v>
      </c>
      <c r="F126" s="178" t="s">
        <v>173</v>
      </c>
      <c r="G126" s="178" t="s">
        <v>173</v>
      </c>
      <c r="H126" s="178" t="s">
        <v>173</v>
      </c>
    </row>
    <row r="127" spans="1:8">
      <c r="A127" s="177" t="s">
        <v>128</v>
      </c>
      <c r="B127" s="177" t="s">
        <v>383</v>
      </c>
      <c r="C127" s="177" t="s">
        <v>384</v>
      </c>
      <c r="D127" s="177" t="s">
        <v>172</v>
      </c>
      <c r="E127" s="177" t="s">
        <v>147</v>
      </c>
      <c r="F127" s="178" t="s">
        <v>173</v>
      </c>
      <c r="G127" s="178" t="s">
        <v>173</v>
      </c>
      <c r="H127" s="180">
        <v>0</v>
      </c>
    </row>
    <row r="128" spans="1:8">
      <c r="A128" s="177" t="s">
        <v>128</v>
      </c>
      <c r="B128" s="177" t="s">
        <v>385</v>
      </c>
      <c r="C128" s="177" t="s">
        <v>386</v>
      </c>
      <c r="D128" s="177" t="s">
        <v>172</v>
      </c>
      <c r="E128" s="177" t="s">
        <v>147</v>
      </c>
      <c r="F128" s="178" t="s">
        <v>173</v>
      </c>
      <c r="G128" s="178" t="s">
        <v>173</v>
      </c>
      <c r="H128" s="180">
        <v>0</v>
      </c>
    </row>
    <row r="129" spans="1:8">
      <c r="A129" s="177" t="s">
        <v>128</v>
      </c>
      <c r="B129" s="177" t="s">
        <v>387</v>
      </c>
      <c r="C129" s="177" t="s">
        <v>388</v>
      </c>
      <c r="D129" s="177" t="s">
        <v>172</v>
      </c>
      <c r="E129" s="177" t="s">
        <v>147</v>
      </c>
      <c r="F129" s="178" t="s">
        <v>173</v>
      </c>
      <c r="G129" s="178" t="s">
        <v>173</v>
      </c>
      <c r="H129" s="180">
        <v>0</v>
      </c>
    </row>
    <row r="130" spans="1:8">
      <c r="A130" s="177" t="s">
        <v>128</v>
      </c>
      <c r="B130" s="177" t="s">
        <v>389</v>
      </c>
      <c r="C130" s="177" t="s">
        <v>390</v>
      </c>
      <c r="D130" s="177" t="s">
        <v>172</v>
      </c>
      <c r="E130" s="177" t="s">
        <v>147</v>
      </c>
      <c r="F130" s="178" t="s">
        <v>173</v>
      </c>
      <c r="G130" s="178" t="s">
        <v>173</v>
      </c>
      <c r="H130" s="180">
        <v>0</v>
      </c>
    </row>
    <row r="131" spans="1:8">
      <c r="A131" s="177" t="s">
        <v>128</v>
      </c>
      <c r="B131" s="177" t="s">
        <v>391</v>
      </c>
      <c r="C131" s="177" t="s">
        <v>392</v>
      </c>
      <c r="D131" s="177" t="s">
        <v>172</v>
      </c>
      <c r="E131" s="177" t="s">
        <v>147</v>
      </c>
      <c r="F131" s="178" t="s">
        <v>173</v>
      </c>
      <c r="G131" s="178" t="s">
        <v>173</v>
      </c>
      <c r="H131" s="180">
        <v>0</v>
      </c>
    </row>
    <row r="132" spans="1:8">
      <c r="A132" s="177" t="s">
        <v>128</v>
      </c>
      <c r="B132" s="177" t="s">
        <v>393</v>
      </c>
      <c r="C132" s="177" t="s">
        <v>394</v>
      </c>
      <c r="D132" s="177" t="s">
        <v>172</v>
      </c>
      <c r="E132" s="177" t="s">
        <v>147</v>
      </c>
      <c r="F132" s="178" t="s">
        <v>173</v>
      </c>
      <c r="G132" s="178" t="s">
        <v>173</v>
      </c>
      <c r="H132" s="178" t="s">
        <v>173</v>
      </c>
    </row>
    <row r="133" spans="1:8">
      <c r="A133" s="177" t="s">
        <v>128</v>
      </c>
      <c r="B133" s="177" t="s">
        <v>395</v>
      </c>
      <c r="C133" s="177" t="s">
        <v>396</v>
      </c>
      <c r="D133" s="177" t="s">
        <v>172</v>
      </c>
      <c r="E133" s="177" t="s">
        <v>147</v>
      </c>
      <c r="F133" s="178" t="s">
        <v>173</v>
      </c>
      <c r="G133" s="178" t="s">
        <v>173</v>
      </c>
      <c r="H133" s="178" t="s">
        <v>173</v>
      </c>
    </row>
    <row r="134" spans="1:8">
      <c r="A134" s="177" t="s">
        <v>128</v>
      </c>
      <c r="B134" s="177" t="s">
        <v>397</v>
      </c>
      <c r="C134" s="177" t="s">
        <v>398</v>
      </c>
      <c r="D134" s="177" t="s">
        <v>172</v>
      </c>
      <c r="E134" s="177" t="s">
        <v>147</v>
      </c>
      <c r="F134" s="178" t="s">
        <v>173</v>
      </c>
      <c r="G134" s="178" t="s">
        <v>173</v>
      </c>
      <c r="H134" s="180">
        <v>0</v>
      </c>
    </row>
    <row r="135" spans="1:8">
      <c r="A135" s="177" t="s">
        <v>128</v>
      </c>
      <c r="B135" s="177" t="s">
        <v>399</v>
      </c>
      <c r="C135" s="177" t="s">
        <v>400</v>
      </c>
      <c r="D135" s="177" t="s">
        <v>172</v>
      </c>
      <c r="E135" s="177" t="s">
        <v>147</v>
      </c>
      <c r="F135" s="178" t="s">
        <v>173</v>
      </c>
      <c r="G135" s="178" t="s">
        <v>173</v>
      </c>
      <c r="H135" s="180">
        <v>0</v>
      </c>
    </row>
    <row r="136" spans="1:8">
      <c r="A136" s="177" t="s">
        <v>128</v>
      </c>
      <c r="B136" s="177" t="s">
        <v>401</v>
      </c>
      <c r="C136" s="177" t="s">
        <v>402</v>
      </c>
      <c r="D136" s="177" t="s">
        <v>172</v>
      </c>
      <c r="E136" s="177" t="s">
        <v>147</v>
      </c>
      <c r="F136" s="178" t="s">
        <v>173</v>
      </c>
      <c r="G136" s="178" t="s">
        <v>173</v>
      </c>
      <c r="H136" s="180">
        <v>0</v>
      </c>
    </row>
    <row r="137" spans="1:8">
      <c r="A137" s="177" t="s">
        <v>128</v>
      </c>
      <c r="B137" s="177" t="s">
        <v>403</v>
      </c>
      <c r="C137" s="177" t="s">
        <v>404</v>
      </c>
      <c r="D137" s="177" t="s">
        <v>172</v>
      </c>
      <c r="E137" s="177" t="s">
        <v>147</v>
      </c>
      <c r="F137" s="178" t="s">
        <v>173</v>
      </c>
      <c r="G137" s="178" t="s">
        <v>173</v>
      </c>
      <c r="H137" s="180">
        <v>0</v>
      </c>
    </row>
    <row r="138" spans="1:8">
      <c r="A138" s="177" t="s">
        <v>128</v>
      </c>
      <c r="B138" s="177" t="s">
        <v>405</v>
      </c>
      <c r="C138" s="177" t="s">
        <v>406</v>
      </c>
      <c r="D138" s="177" t="s">
        <v>172</v>
      </c>
      <c r="E138" s="177" t="s">
        <v>147</v>
      </c>
      <c r="F138" s="178" t="s">
        <v>173</v>
      </c>
      <c r="G138" s="178" t="s">
        <v>173</v>
      </c>
      <c r="H138" s="180">
        <v>0</v>
      </c>
    </row>
    <row r="139" spans="1:8">
      <c r="A139" s="177" t="s">
        <v>128</v>
      </c>
      <c r="B139" s="177" t="s">
        <v>407</v>
      </c>
      <c r="C139" s="177" t="s">
        <v>408</v>
      </c>
      <c r="D139" s="177" t="s">
        <v>172</v>
      </c>
      <c r="E139" s="177" t="s">
        <v>147</v>
      </c>
      <c r="F139" s="178" t="s">
        <v>173</v>
      </c>
      <c r="G139" s="178" t="s">
        <v>173</v>
      </c>
      <c r="H139" s="178" t="s">
        <v>173</v>
      </c>
    </row>
    <row r="140" spans="1:8">
      <c r="A140" s="177" t="s">
        <v>128</v>
      </c>
      <c r="B140" s="177" t="s">
        <v>409</v>
      </c>
      <c r="C140" s="177" t="s">
        <v>410</v>
      </c>
      <c r="D140" s="177" t="s">
        <v>172</v>
      </c>
      <c r="E140" s="177" t="s">
        <v>147</v>
      </c>
      <c r="F140" s="178" t="s">
        <v>173</v>
      </c>
      <c r="G140" s="178" t="s">
        <v>173</v>
      </c>
      <c r="H140" s="178" t="s">
        <v>173</v>
      </c>
    </row>
    <row r="141" spans="1:8">
      <c r="A141" s="177" t="s">
        <v>128</v>
      </c>
      <c r="B141" s="177" t="s">
        <v>411</v>
      </c>
      <c r="C141" s="177" t="s">
        <v>412</v>
      </c>
      <c r="D141" s="177" t="s">
        <v>172</v>
      </c>
      <c r="E141" s="177" t="s">
        <v>147</v>
      </c>
      <c r="F141" s="178" t="s">
        <v>173</v>
      </c>
      <c r="G141" s="178" t="s">
        <v>173</v>
      </c>
      <c r="H141" s="180">
        <v>0</v>
      </c>
    </row>
    <row r="142" spans="1:8">
      <c r="A142" s="177" t="s">
        <v>128</v>
      </c>
      <c r="B142" s="177" t="s">
        <v>413</v>
      </c>
      <c r="C142" s="177" t="s">
        <v>414</v>
      </c>
      <c r="D142" s="177" t="s">
        <v>172</v>
      </c>
      <c r="E142" s="177" t="s">
        <v>147</v>
      </c>
      <c r="F142" s="178" t="s">
        <v>173</v>
      </c>
      <c r="G142" s="178" t="s">
        <v>173</v>
      </c>
      <c r="H142" s="180">
        <v>0</v>
      </c>
    </row>
    <row r="143" spans="1:8">
      <c r="A143" s="177" t="s">
        <v>128</v>
      </c>
      <c r="B143" s="177" t="s">
        <v>415</v>
      </c>
      <c r="C143" s="177" t="s">
        <v>416</v>
      </c>
      <c r="D143" s="177" t="s">
        <v>172</v>
      </c>
      <c r="E143" s="177" t="s">
        <v>147</v>
      </c>
      <c r="F143" s="178" t="s">
        <v>173</v>
      </c>
      <c r="G143" s="178" t="s">
        <v>173</v>
      </c>
      <c r="H143" s="180">
        <v>-8.060496325076123</v>
      </c>
    </row>
    <row r="144" spans="1:8">
      <c r="A144" s="177" t="s">
        <v>128</v>
      </c>
      <c r="B144" s="177" t="s">
        <v>417</v>
      </c>
      <c r="C144" s="177" t="s">
        <v>418</v>
      </c>
      <c r="D144" s="177" t="s">
        <v>172</v>
      </c>
      <c r="E144" s="177" t="s">
        <v>147</v>
      </c>
      <c r="F144" s="178" t="s">
        <v>173</v>
      </c>
      <c r="G144" s="178" t="s">
        <v>173</v>
      </c>
      <c r="H144" s="180">
        <v>114.64977429473559</v>
      </c>
    </row>
    <row r="145" spans="1:8">
      <c r="A145" s="177" t="s">
        <v>128</v>
      </c>
      <c r="B145" s="177" t="s">
        <v>419</v>
      </c>
      <c r="C145" s="177" t="s">
        <v>420</v>
      </c>
      <c r="D145" s="177" t="s">
        <v>172</v>
      </c>
      <c r="E145" s="177" t="s">
        <v>147</v>
      </c>
      <c r="F145" s="178" t="s">
        <v>173</v>
      </c>
      <c r="G145" s="178" t="s">
        <v>173</v>
      </c>
      <c r="H145" s="180">
        <v>0</v>
      </c>
    </row>
    <row r="146" spans="1:8">
      <c r="A146" s="177" t="s">
        <v>128</v>
      </c>
      <c r="B146" s="177" t="s">
        <v>421</v>
      </c>
      <c r="C146" s="177" t="s">
        <v>422</v>
      </c>
      <c r="D146" s="177" t="s">
        <v>172</v>
      </c>
      <c r="E146" s="177" t="s">
        <v>147</v>
      </c>
      <c r="F146" s="178" t="s">
        <v>173</v>
      </c>
      <c r="G146" s="178" t="s">
        <v>173</v>
      </c>
      <c r="H146" s="178" t="s">
        <v>173</v>
      </c>
    </row>
    <row r="147" spans="1:8">
      <c r="A147" s="177" t="s">
        <v>128</v>
      </c>
      <c r="B147" s="177" t="s">
        <v>423</v>
      </c>
      <c r="C147" s="177" t="s">
        <v>424</v>
      </c>
      <c r="D147" s="177" t="s">
        <v>172</v>
      </c>
      <c r="E147" s="177" t="s">
        <v>147</v>
      </c>
      <c r="F147" s="178" t="s">
        <v>173</v>
      </c>
      <c r="G147" s="178" t="s">
        <v>173</v>
      </c>
      <c r="H147" s="178" t="s">
        <v>173</v>
      </c>
    </row>
    <row r="148" spans="1:8">
      <c r="A148" s="177" t="s">
        <v>128</v>
      </c>
      <c r="B148" s="177" t="s">
        <v>425</v>
      </c>
      <c r="C148" s="177" t="s">
        <v>426</v>
      </c>
      <c r="D148" s="177" t="s">
        <v>172</v>
      </c>
      <c r="E148" s="177" t="s">
        <v>147</v>
      </c>
      <c r="F148" s="178" t="s">
        <v>173</v>
      </c>
      <c r="G148" s="178" t="s">
        <v>173</v>
      </c>
      <c r="H148" s="180">
        <v>106.58927796965951</v>
      </c>
    </row>
    <row r="149" spans="1:8">
      <c r="A149" s="177" t="s">
        <v>128</v>
      </c>
      <c r="B149" s="177" t="s">
        <v>427</v>
      </c>
      <c r="C149" s="177" t="s">
        <v>428</v>
      </c>
      <c r="D149" s="177" t="s">
        <v>172</v>
      </c>
      <c r="E149" s="177" t="s">
        <v>147</v>
      </c>
      <c r="F149" s="178" t="s">
        <v>173</v>
      </c>
      <c r="G149" s="178" t="s">
        <v>173</v>
      </c>
      <c r="H149" s="180">
        <v>19.70317458697971</v>
      </c>
    </row>
    <row r="150" spans="1:8">
      <c r="A150" s="177" t="s">
        <v>128</v>
      </c>
      <c r="B150" s="177" t="s">
        <v>429</v>
      </c>
      <c r="C150" s="177" t="s">
        <v>430</v>
      </c>
      <c r="D150" s="177" t="s">
        <v>172</v>
      </c>
      <c r="E150" s="177" t="s">
        <v>147</v>
      </c>
      <c r="F150" s="178" t="s">
        <v>173</v>
      </c>
      <c r="G150" s="178" t="s">
        <v>173</v>
      </c>
      <c r="H150" s="180">
        <v>133.8415735152077</v>
      </c>
    </row>
    <row r="151" spans="1:8">
      <c r="A151" s="177" t="s">
        <v>128</v>
      </c>
      <c r="B151" s="177" t="s">
        <v>431</v>
      </c>
      <c r="C151" s="177" t="s">
        <v>432</v>
      </c>
      <c r="D151" s="177" t="s">
        <v>172</v>
      </c>
      <c r="E151" s="177" t="s">
        <v>147</v>
      </c>
      <c r="F151" s="178" t="s">
        <v>173</v>
      </c>
      <c r="G151" s="178" t="s">
        <v>173</v>
      </c>
      <c r="H151" s="180">
        <v>6.7449262186836521</v>
      </c>
    </row>
    <row r="152" spans="1:8">
      <c r="A152" s="177" t="s">
        <v>128</v>
      </c>
      <c r="B152" s="177" t="s">
        <v>433</v>
      </c>
      <c r="C152" s="177" t="s">
        <v>434</v>
      </c>
      <c r="D152" s="177" t="s">
        <v>172</v>
      </c>
      <c r="E152" s="177" t="s">
        <v>147</v>
      </c>
      <c r="F152" s="178" t="s">
        <v>173</v>
      </c>
      <c r="G152" s="178" t="s">
        <v>173</v>
      </c>
      <c r="H152" s="180">
        <v>-4.2747695989571897</v>
      </c>
    </row>
    <row r="153" spans="1:8">
      <c r="A153" s="177" t="s">
        <v>128</v>
      </c>
      <c r="B153" s="177" t="s">
        <v>435</v>
      </c>
      <c r="C153" s="177" t="s">
        <v>436</v>
      </c>
      <c r="D153" s="177" t="s">
        <v>172</v>
      </c>
      <c r="E153" s="177" t="s">
        <v>147</v>
      </c>
      <c r="F153" s="178" t="s">
        <v>173</v>
      </c>
      <c r="G153" s="178" t="s">
        <v>173</v>
      </c>
      <c r="H153" s="178" t="s">
        <v>173</v>
      </c>
    </row>
    <row r="154" spans="1:8">
      <c r="A154" s="177" t="s">
        <v>128</v>
      </c>
      <c r="B154" s="177" t="s">
        <v>437</v>
      </c>
      <c r="C154" s="177" t="s">
        <v>438</v>
      </c>
      <c r="D154" s="177" t="s">
        <v>172</v>
      </c>
      <c r="E154" s="177" t="s">
        <v>147</v>
      </c>
      <c r="F154" s="178" t="s">
        <v>173</v>
      </c>
      <c r="G154" s="178" t="s">
        <v>173</v>
      </c>
      <c r="H154" s="178" t="s">
        <v>173</v>
      </c>
    </row>
    <row r="155" spans="1:8">
      <c r="A155" s="177" t="s">
        <v>128</v>
      </c>
      <c r="B155" s="177" t="s">
        <v>439</v>
      </c>
      <c r="C155" s="177" t="s">
        <v>440</v>
      </c>
      <c r="D155" s="177" t="s">
        <v>172</v>
      </c>
      <c r="E155" s="177" t="s">
        <v>147</v>
      </c>
      <c r="F155" s="178" t="s">
        <v>173</v>
      </c>
      <c r="G155" s="178" t="s">
        <v>173</v>
      </c>
      <c r="H155" s="180">
        <v>156.01490472191389</v>
      </c>
    </row>
    <row r="156" spans="1:8">
      <c r="A156" s="177" t="s">
        <v>128</v>
      </c>
      <c r="B156" s="177" t="s">
        <v>441</v>
      </c>
      <c r="C156" s="177" t="s">
        <v>442</v>
      </c>
      <c r="D156" s="177" t="s">
        <v>172</v>
      </c>
      <c r="E156" s="177" t="s">
        <v>147</v>
      </c>
      <c r="F156" s="178" t="s">
        <v>173</v>
      </c>
      <c r="G156" s="178" t="s">
        <v>173</v>
      </c>
      <c r="H156" s="180">
        <v>-0.82305046974305163</v>
      </c>
    </row>
    <row r="157" spans="1:8">
      <c r="A157" s="177" t="s">
        <v>128</v>
      </c>
      <c r="B157" s="177" t="s">
        <v>443</v>
      </c>
      <c r="C157" s="177" t="s">
        <v>444</v>
      </c>
      <c r="D157" s="177" t="s">
        <v>172</v>
      </c>
      <c r="E157" s="177" t="s">
        <v>147</v>
      </c>
      <c r="F157" s="178" t="s">
        <v>173</v>
      </c>
      <c r="G157" s="178" t="s">
        <v>173</v>
      </c>
      <c r="H157" s="180">
        <v>-4.2539117921177976</v>
      </c>
    </row>
    <row r="158" spans="1:8">
      <c r="A158" s="177" t="s">
        <v>128</v>
      </c>
      <c r="B158" s="177" t="s">
        <v>445</v>
      </c>
      <c r="C158" s="177" t="s">
        <v>446</v>
      </c>
      <c r="D158" s="177" t="s">
        <v>172</v>
      </c>
      <c r="E158" s="177" t="s">
        <v>147</v>
      </c>
      <c r="F158" s="178" t="s">
        <v>173</v>
      </c>
      <c r="G158" s="178" t="s">
        <v>173</v>
      </c>
      <c r="H158" s="180">
        <v>-4.9651401711087493</v>
      </c>
    </row>
    <row r="159" spans="1:8">
      <c r="A159" s="177" t="s">
        <v>128</v>
      </c>
      <c r="B159" s="177" t="s">
        <v>447</v>
      </c>
      <c r="C159" s="177" t="s">
        <v>448</v>
      </c>
      <c r="D159" s="177" t="s">
        <v>172</v>
      </c>
      <c r="E159" s="177" t="s">
        <v>147</v>
      </c>
      <c r="F159" s="178" t="s">
        <v>173</v>
      </c>
      <c r="G159" s="178" t="s">
        <v>173</v>
      </c>
      <c r="H159" s="178" t="s">
        <v>173</v>
      </c>
    </row>
    <row r="160" spans="1:8">
      <c r="A160" s="177" t="s">
        <v>128</v>
      </c>
      <c r="B160" s="177" t="s">
        <v>449</v>
      </c>
      <c r="C160" s="177" t="s">
        <v>450</v>
      </c>
      <c r="D160" s="177" t="s">
        <v>172</v>
      </c>
      <c r="E160" s="177" t="s">
        <v>147</v>
      </c>
      <c r="F160" s="178" t="s">
        <v>173</v>
      </c>
      <c r="G160" s="178" t="s">
        <v>173</v>
      </c>
      <c r="H160" s="178" t="s">
        <v>173</v>
      </c>
    </row>
    <row r="161" spans="1:8">
      <c r="A161" s="177" t="s">
        <v>128</v>
      </c>
      <c r="B161" s="177" t="s">
        <v>451</v>
      </c>
      <c r="C161" s="177" t="s">
        <v>452</v>
      </c>
      <c r="D161" s="177" t="s">
        <v>172</v>
      </c>
      <c r="E161" s="177" t="s">
        <v>147</v>
      </c>
      <c r="F161" s="178" t="s">
        <v>173</v>
      </c>
      <c r="G161" s="178" t="s">
        <v>173</v>
      </c>
      <c r="H161" s="180">
        <v>-10.0421024329696</v>
      </c>
    </row>
    <row r="162" spans="1:8">
      <c r="A162" s="177" t="s">
        <v>128</v>
      </c>
      <c r="B162" s="177" t="s">
        <v>453</v>
      </c>
      <c r="C162" s="177" t="s">
        <v>454</v>
      </c>
      <c r="D162" s="177" t="s">
        <v>172</v>
      </c>
      <c r="E162" s="177" t="s">
        <v>147</v>
      </c>
      <c r="F162" s="178" t="s">
        <v>173</v>
      </c>
      <c r="G162" s="178" t="s">
        <v>173</v>
      </c>
      <c r="H162" s="180">
        <v>6.6137784785528586</v>
      </c>
    </row>
    <row r="163" spans="1:8">
      <c r="A163" s="177" t="s">
        <v>128</v>
      </c>
      <c r="B163" s="177" t="s">
        <v>455</v>
      </c>
      <c r="C163" s="177" t="s">
        <v>456</v>
      </c>
      <c r="D163" s="177" t="s">
        <v>172</v>
      </c>
      <c r="E163" s="177" t="s">
        <v>147</v>
      </c>
      <c r="F163" s="178" t="s">
        <v>173</v>
      </c>
      <c r="G163" s="178" t="s">
        <v>173</v>
      </c>
      <c r="H163" s="180">
        <v>72.411235632859416</v>
      </c>
    </row>
    <row r="164" spans="1:8">
      <c r="A164" s="177" t="s">
        <v>128</v>
      </c>
      <c r="B164" s="177" t="s">
        <v>457</v>
      </c>
      <c r="C164" s="177" t="s">
        <v>458</v>
      </c>
      <c r="D164" s="177" t="s">
        <v>172</v>
      </c>
      <c r="E164" s="177" t="s">
        <v>147</v>
      </c>
      <c r="F164" s="178" t="s">
        <v>173</v>
      </c>
      <c r="G164" s="178" t="s">
        <v>173</v>
      </c>
      <c r="H164" s="180">
        <v>66.669875602412731</v>
      </c>
    </row>
    <row r="165" spans="1:8">
      <c r="A165" s="177" t="s">
        <v>128</v>
      </c>
      <c r="B165" s="177" t="s">
        <v>459</v>
      </c>
      <c r="C165" s="177" t="s">
        <v>460</v>
      </c>
      <c r="D165" s="177" t="s">
        <v>172</v>
      </c>
      <c r="E165" s="177" t="s">
        <v>147</v>
      </c>
      <c r="F165" s="178" t="s">
        <v>173</v>
      </c>
      <c r="G165" s="178" t="s">
        <v>173</v>
      </c>
      <c r="H165" s="180">
        <v>7.8498351934116499</v>
      </c>
    </row>
    <row r="166" spans="1:8">
      <c r="A166" s="177" t="s">
        <v>128</v>
      </c>
      <c r="B166" s="177" t="s">
        <v>461</v>
      </c>
      <c r="C166" s="177" t="s">
        <v>462</v>
      </c>
      <c r="D166" s="177" t="s">
        <v>172</v>
      </c>
      <c r="E166" s="177" t="s">
        <v>147</v>
      </c>
      <c r="F166" s="178" t="s">
        <v>173</v>
      </c>
      <c r="G166" s="178" t="s">
        <v>173</v>
      </c>
      <c r="H166" s="178" t="s">
        <v>173</v>
      </c>
    </row>
    <row r="167" spans="1:8">
      <c r="A167" s="177" t="s">
        <v>128</v>
      </c>
      <c r="B167" s="177" t="s">
        <v>463</v>
      </c>
      <c r="C167" s="177" t="s">
        <v>464</v>
      </c>
      <c r="D167" s="177" t="s">
        <v>172</v>
      </c>
      <c r="E167" s="177" t="s">
        <v>147</v>
      </c>
      <c r="F167" s="178" t="s">
        <v>173</v>
      </c>
      <c r="G167" s="178" t="s">
        <v>173</v>
      </c>
      <c r="H167" s="178" t="s">
        <v>173</v>
      </c>
    </row>
    <row r="168" spans="1:8">
      <c r="A168" s="177" t="s">
        <v>128</v>
      </c>
      <c r="B168" s="177" t="s">
        <v>465</v>
      </c>
      <c r="C168" s="177" t="s">
        <v>466</v>
      </c>
      <c r="D168" s="177" t="s">
        <v>172</v>
      </c>
      <c r="E168" s="177" t="s">
        <v>147</v>
      </c>
      <c r="F168" s="178" t="s">
        <v>173</v>
      </c>
      <c r="G168" s="178" t="s">
        <v>173</v>
      </c>
      <c r="H168" s="180">
        <v>153.54472490723671</v>
      </c>
    </row>
    <row r="169" spans="1:8">
      <c r="A169" s="177" t="s">
        <v>128</v>
      </c>
      <c r="B169" s="177" t="s">
        <v>467</v>
      </c>
      <c r="C169" s="177" t="s">
        <v>468</v>
      </c>
      <c r="D169" s="177" t="s">
        <v>172</v>
      </c>
      <c r="E169" s="177" t="s">
        <v>147</v>
      </c>
      <c r="F169" s="178" t="s">
        <v>173</v>
      </c>
      <c r="G169" s="178" t="s">
        <v>173</v>
      </c>
      <c r="H169" s="180">
        <v>-7.3240766594766509</v>
      </c>
    </row>
    <row r="170" spans="1:8">
      <c r="A170" s="177" t="s">
        <v>128</v>
      </c>
      <c r="B170" s="177" t="s">
        <v>469</v>
      </c>
      <c r="C170" s="177" t="s">
        <v>470</v>
      </c>
      <c r="D170" s="177" t="s">
        <v>172</v>
      </c>
      <c r="E170" s="177" t="s">
        <v>147</v>
      </c>
      <c r="F170" s="178" t="s">
        <v>173</v>
      </c>
      <c r="G170" s="178" t="s">
        <v>173</v>
      </c>
      <c r="H170" s="180">
        <v>0</v>
      </c>
    </row>
    <row r="171" spans="1:8">
      <c r="A171" s="177" t="s">
        <v>128</v>
      </c>
      <c r="B171" s="177" t="s">
        <v>471</v>
      </c>
      <c r="C171" s="177" t="s">
        <v>472</v>
      </c>
      <c r="D171" s="177" t="s">
        <v>172</v>
      </c>
      <c r="E171" s="177" t="s">
        <v>147</v>
      </c>
      <c r="F171" s="178" t="s">
        <v>173</v>
      </c>
      <c r="G171" s="178" t="s">
        <v>173</v>
      </c>
      <c r="H171" s="180">
        <v>-7.3240766594766509</v>
      </c>
    </row>
    <row r="172" spans="1:8">
      <c r="A172" s="177" t="s">
        <v>128</v>
      </c>
      <c r="B172" s="177" t="s">
        <v>473</v>
      </c>
      <c r="C172" s="177" t="s">
        <v>474</v>
      </c>
      <c r="D172" s="177" t="s">
        <v>172</v>
      </c>
      <c r="E172" s="177" t="s">
        <v>147</v>
      </c>
      <c r="F172" s="178" t="s">
        <v>173</v>
      </c>
      <c r="G172" s="178" t="s">
        <v>173</v>
      </c>
      <c r="H172" s="180">
        <v>-0.35026211744351782</v>
      </c>
    </row>
    <row r="173" spans="1:8">
      <c r="A173" s="177" t="s">
        <v>128</v>
      </c>
      <c r="B173" s="177" t="s">
        <v>475</v>
      </c>
      <c r="C173" s="177" t="s">
        <v>476</v>
      </c>
      <c r="D173" s="177" t="s">
        <v>172</v>
      </c>
      <c r="E173" s="177" t="s">
        <v>147</v>
      </c>
      <c r="F173" s="178" t="s">
        <v>173</v>
      </c>
      <c r="G173" s="178" t="s">
        <v>173</v>
      </c>
      <c r="H173" s="180">
        <v>181.52659924120749</v>
      </c>
    </row>
    <row r="174" spans="1:8">
      <c r="A174" s="177" t="s">
        <v>128</v>
      </c>
      <c r="B174" s="177" t="s">
        <v>477</v>
      </c>
      <c r="C174" s="177" t="s">
        <v>478</v>
      </c>
      <c r="D174" s="177" t="s">
        <v>172</v>
      </c>
      <c r="E174" s="177" t="s">
        <v>147</v>
      </c>
      <c r="F174" s="178" t="s">
        <v>173</v>
      </c>
      <c r="G174" s="178" t="s">
        <v>173</v>
      </c>
      <c r="H174" s="180">
        <v>238.0541104446223</v>
      </c>
    </row>
    <row r="175" spans="1:8">
      <c r="A175" s="177" t="s">
        <v>128</v>
      </c>
      <c r="B175" s="177" t="s">
        <v>479</v>
      </c>
      <c r="C175" s="177" t="s">
        <v>480</v>
      </c>
      <c r="D175" s="177" t="s">
        <v>172</v>
      </c>
      <c r="E175" s="177" t="s">
        <v>147</v>
      </c>
      <c r="F175" s="178" t="s">
        <v>173</v>
      </c>
      <c r="G175" s="178" t="s">
        <v>173</v>
      </c>
      <c r="H175" s="180">
        <v>0</v>
      </c>
    </row>
    <row r="176" spans="1:8">
      <c r="A176" s="177" t="s">
        <v>128</v>
      </c>
      <c r="B176" s="177" t="s">
        <v>481</v>
      </c>
      <c r="C176" s="177" t="s">
        <v>482</v>
      </c>
      <c r="D176" s="177" t="s">
        <v>172</v>
      </c>
      <c r="E176" s="177" t="s">
        <v>147</v>
      </c>
      <c r="F176" s="178" t="s">
        <v>173</v>
      </c>
      <c r="G176" s="178" t="s">
        <v>173</v>
      </c>
      <c r="H176" s="180">
        <v>419.23044756838618</v>
      </c>
    </row>
    <row r="177" spans="1:8">
      <c r="A177" s="177" t="s">
        <v>128</v>
      </c>
      <c r="B177" s="177" t="s">
        <v>483</v>
      </c>
      <c r="C177" s="177" t="s">
        <v>484</v>
      </c>
      <c r="D177" s="177" t="s">
        <v>172</v>
      </c>
      <c r="E177" s="177" t="s">
        <v>147</v>
      </c>
      <c r="F177" s="178" t="s">
        <v>173</v>
      </c>
      <c r="G177" s="178" t="s">
        <v>173</v>
      </c>
      <c r="H177" s="178" t="s">
        <v>173</v>
      </c>
    </row>
    <row r="178" spans="1:8">
      <c r="A178" s="177" t="s">
        <v>128</v>
      </c>
      <c r="B178" s="177" t="s">
        <v>485</v>
      </c>
      <c r="C178" s="177" t="s">
        <v>486</v>
      </c>
      <c r="D178" s="177" t="s">
        <v>172</v>
      </c>
      <c r="E178" s="177" t="s">
        <v>147</v>
      </c>
      <c r="F178" s="178" t="s">
        <v>173</v>
      </c>
      <c r="G178" s="178" t="s">
        <v>173</v>
      </c>
      <c r="H178" s="178" t="s">
        <v>173</v>
      </c>
    </row>
    <row r="179" spans="1:8">
      <c r="A179" s="177" t="s">
        <v>128</v>
      </c>
      <c r="B179" s="177" t="s">
        <v>487</v>
      </c>
      <c r="C179" s="177" t="s">
        <v>488</v>
      </c>
      <c r="D179" s="177" t="s">
        <v>172</v>
      </c>
      <c r="E179" s="177" t="s">
        <v>147</v>
      </c>
      <c r="F179" s="178" t="s">
        <v>173</v>
      </c>
      <c r="G179" s="178" t="s">
        <v>173</v>
      </c>
      <c r="H179" s="180">
        <v>0</v>
      </c>
    </row>
    <row r="180" spans="1:8">
      <c r="A180" s="177" t="s">
        <v>128</v>
      </c>
      <c r="B180" s="177" t="s">
        <v>489</v>
      </c>
      <c r="C180" s="177" t="s">
        <v>490</v>
      </c>
      <c r="D180" s="177" t="s">
        <v>172</v>
      </c>
      <c r="E180" s="177" t="s">
        <v>147</v>
      </c>
      <c r="F180" s="178" t="s">
        <v>173</v>
      </c>
      <c r="G180" s="178" t="s">
        <v>173</v>
      </c>
      <c r="H180" s="180">
        <v>0</v>
      </c>
    </row>
    <row r="181" spans="1:8">
      <c r="A181" s="177" t="s">
        <v>128</v>
      </c>
      <c r="B181" s="177" t="s">
        <v>491</v>
      </c>
      <c r="C181" s="177" t="s">
        <v>492</v>
      </c>
      <c r="D181" s="177" t="s">
        <v>172</v>
      </c>
      <c r="E181" s="177" t="s">
        <v>147</v>
      </c>
      <c r="F181" s="178" t="s">
        <v>173</v>
      </c>
      <c r="G181" s="178" t="s">
        <v>173</v>
      </c>
      <c r="H181" s="180">
        <v>0</v>
      </c>
    </row>
    <row r="182" spans="1:8">
      <c r="A182" s="177" t="s">
        <v>128</v>
      </c>
      <c r="B182" s="177" t="s">
        <v>493</v>
      </c>
      <c r="C182" s="177" t="s">
        <v>494</v>
      </c>
      <c r="D182" s="177" t="s">
        <v>172</v>
      </c>
      <c r="E182" s="177" t="s">
        <v>147</v>
      </c>
      <c r="F182" s="178" t="s">
        <v>173</v>
      </c>
      <c r="G182" s="178" t="s">
        <v>173</v>
      </c>
      <c r="H182" s="180">
        <v>0</v>
      </c>
    </row>
    <row r="183" spans="1:8">
      <c r="A183" s="177" t="s">
        <v>128</v>
      </c>
      <c r="B183" s="177" t="s">
        <v>495</v>
      </c>
      <c r="C183" s="177" t="s">
        <v>496</v>
      </c>
      <c r="D183" s="177" t="s">
        <v>172</v>
      </c>
      <c r="E183" s="177" t="s">
        <v>147</v>
      </c>
      <c r="F183" s="178" t="s">
        <v>173</v>
      </c>
      <c r="G183" s="178" t="s">
        <v>173</v>
      </c>
      <c r="H183" s="180">
        <v>0</v>
      </c>
    </row>
    <row r="184" spans="1:8">
      <c r="A184" s="177" t="s">
        <v>128</v>
      </c>
      <c r="B184" s="177" t="s">
        <v>497</v>
      </c>
      <c r="C184" s="177" t="s">
        <v>498</v>
      </c>
      <c r="D184" s="177" t="s">
        <v>172</v>
      </c>
      <c r="E184" s="177" t="s">
        <v>147</v>
      </c>
      <c r="F184" s="178" t="s">
        <v>173</v>
      </c>
      <c r="G184" s="178" t="s">
        <v>173</v>
      </c>
      <c r="H184" s="178" t="s">
        <v>173</v>
      </c>
    </row>
    <row r="185" spans="1:8">
      <c r="A185" s="177" t="s">
        <v>128</v>
      </c>
      <c r="B185" s="177" t="s">
        <v>499</v>
      </c>
      <c r="C185" s="177" t="s">
        <v>500</v>
      </c>
      <c r="D185" s="177" t="s">
        <v>172</v>
      </c>
      <c r="E185" s="177" t="s">
        <v>147</v>
      </c>
      <c r="F185" s="178" t="s">
        <v>173</v>
      </c>
      <c r="G185" s="178" t="s">
        <v>173</v>
      </c>
      <c r="H185" s="178" t="s">
        <v>173</v>
      </c>
    </row>
    <row r="186" spans="1:8">
      <c r="A186" s="177" t="s">
        <v>128</v>
      </c>
      <c r="B186" s="177" t="s">
        <v>501</v>
      </c>
      <c r="C186" s="177" t="s">
        <v>502</v>
      </c>
      <c r="D186" s="177" t="s">
        <v>172</v>
      </c>
      <c r="E186" s="177" t="s">
        <v>147</v>
      </c>
      <c r="F186" s="178" t="s">
        <v>173</v>
      </c>
      <c r="G186" s="178" t="s">
        <v>173</v>
      </c>
      <c r="H186" s="180">
        <v>0</v>
      </c>
    </row>
    <row r="187" spans="1:8">
      <c r="A187" s="177" t="s">
        <v>128</v>
      </c>
      <c r="B187" s="177" t="s">
        <v>503</v>
      </c>
      <c r="C187" s="177" t="s">
        <v>504</v>
      </c>
      <c r="D187" s="177" t="s">
        <v>172</v>
      </c>
      <c r="E187" s="177" t="s">
        <v>147</v>
      </c>
      <c r="F187" s="178" t="s">
        <v>173</v>
      </c>
      <c r="G187" s="178" t="s">
        <v>173</v>
      </c>
      <c r="H187" s="180">
        <v>5.309609138958745</v>
      </c>
    </row>
    <row r="188" spans="1:8">
      <c r="A188" s="177" t="s">
        <v>128</v>
      </c>
      <c r="B188" s="177" t="s">
        <v>505</v>
      </c>
      <c r="C188" s="177" t="s">
        <v>506</v>
      </c>
      <c r="D188" s="177" t="s">
        <v>172</v>
      </c>
      <c r="E188" s="177" t="s">
        <v>147</v>
      </c>
      <c r="F188" s="178" t="s">
        <v>173</v>
      </c>
      <c r="G188" s="178" t="s">
        <v>173</v>
      </c>
      <c r="H188" s="180">
        <v>92.354311342639676</v>
      </c>
    </row>
    <row r="189" spans="1:8">
      <c r="A189" s="177" t="s">
        <v>128</v>
      </c>
      <c r="B189" s="177" t="s">
        <v>507</v>
      </c>
      <c r="C189" s="177" t="s">
        <v>508</v>
      </c>
      <c r="D189" s="177" t="s">
        <v>172</v>
      </c>
      <c r="E189" s="177" t="s">
        <v>147</v>
      </c>
      <c r="F189" s="178" t="s">
        <v>173</v>
      </c>
      <c r="G189" s="178" t="s">
        <v>173</v>
      </c>
      <c r="H189" s="180">
        <v>178.20741740904239</v>
      </c>
    </row>
    <row r="190" spans="1:8">
      <c r="A190" s="177" t="s">
        <v>128</v>
      </c>
      <c r="B190" s="177" t="s">
        <v>509</v>
      </c>
      <c r="C190" s="177" t="s">
        <v>510</v>
      </c>
      <c r="D190" s="177" t="s">
        <v>172</v>
      </c>
      <c r="E190" s="177" t="s">
        <v>147</v>
      </c>
      <c r="F190" s="178" t="s">
        <v>173</v>
      </c>
      <c r="G190" s="178" t="s">
        <v>173</v>
      </c>
      <c r="H190" s="180">
        <v>15.979559498814769</v>
      </c>
    </row>
    <row r="191" spans="1:8">
      <c r="A191" s="177" t="s">
        <v>128</v>
      </c>
      <c r="B191" s="177" t="s">
        <v>511</v>
      </c>
      <c r="C191" s="177" t="s">
        <v>512</v>
      </c>
      <c r="D191" s="177" t="s">
        <v>172</v>
      </c>
      <c r="E191" s="177" t="s">
        <v>147</v>
      </c>
      <c r="F191" s="178" t="s">
        <v>173</v>
      </c>
      <c r="G191" s="178" t="s">
        <v>173</v>
      </c>
      <c r="H191" s="178" t="s">
        <v>173</v>
      </c>
    </row>
    <row r="192" spans="1:8">
      <c r="A192" s="177" t="s">
        <v>128</v>
      </c>
      <c r="B192" s="177" t="s">
        <v>513</v>
      </c>
      <c r="C192" s="177" t="s">
        <v>514</v>
      </c>
      <c r="D192" s="177" t="s">
        <v>172</v>
      </c>
      <c r="E192" s="177" t="s">
        <v>147</v>
      </c>
      <c r="F192" s="178" t="s">
        <v>173</v>
      </c>
      <c r="G192" s="178" t="s">
        <v>173</v>
      </c>
      <c r="H192" s="178" t="s">
        <v>173</v>
      </c>
    </row>
    <row r="193" spans="1:8">
      <c r="A193" s="177" t="s">
        <v>128</v>
      </c>
      <c r="B193" s="177" t="s">
        <v>515</v>
      </c>
      <c r="C193" s="177" t="s">
        <v>516</v>
      </c>
      <c r="D193" s="177" t="s">
        <v>172</v>
      </c>
      <c r="E193" s="177" t="s">
        <v>147</v>
      </c>
      <c r="F193" s="178" t="s">
        <v>173</v>
      </c>
      <c r="G193" s="178" t="s">
        <v>173</v>
      </c>
      <c r="H193" s="180">
        <v>291.85089738945561</v>
      </c>
    </row>
    <row r="194" spans="1:8">
      <c r="A194" s="177" t="s">
        <v>128</v>
      </c>
      <c r="B194" s="177" t="s">
        <v>517</v>
      </c>
      <c r="C194" s="177" t="s">
        <v>518</v>
      </c>
      <c r="D194" s="177" t="s">
        <v>172</v>
      </c>
      <c r="E194" s="177" t="s">
        <v>147</v>
      </c>
      <c r="F194" s="178" t="s">
        <v>173</v>
      </c>
      <c r="G194" s="178" t="s">
        <v>173</v>
      </c>
      <c r="H194" s="180">
        <v>0.86224910260751786</v>
      </c>
    </row>
    <row r="195" spans="1:8">
      <c r="A195" s="177" t="s">
        <v>128</v>
      </c>
      <c r="B195" s="177" t="s">
        <v>519</v>
      </c>
      <c r="C195" s="177" t="s">
        <v>520</v>
      </c>
      <c r="D195" s="177" t="s">
        <v>172</v>
      </c>
      <c r="E195" s="177" t="s">
        <v>147</v>
      </c>
      <c r="F195" s="178" t="s">
        <v>173</v>
      </c>
      <c r="G195" s="178" t="s">
        <v>173</v>
      </c>
      <c r="H195" s="180">
        <v>45.201795636326459</v>
      </c>
    </row>
    <row r="196" spans="1:8">
      <c r="A196" s="177" t="s">
        <v>128</v>
      </c>
      <c r="B196" s="177" t="s">
        <v>521</v>
      </c>
      <c r="C196" s="177" t="s">
        <v>522</v>
      </c>
      <c r="D196" s="177" t="s">
        <v>172</v>
      </c>
      <c r="E196" s="177" t="s">
        <v>147</v>
      </c>
      <c r="F196" s="178" t="s">
        <v>173</v>
      </c>
      <c r="G196" s="178" t="s">
        <v>173</v>
      </c>
      <c r="H196" s="180">
        <v>8.8078538333003511</v>
      </c>
    </row>
    <row r="197" spans="1:8">
      <c r="A197" s="177" t="s">
        <v>128</v>
      </c>
      <c r="B197" s="177" t="s">
        <v>523</v>
      </c>
      <c r="C197" s="177" t="s">
        <v>524</v>
      </c>
      <c r="D197" s="177" t="s">
        <v>172</v>
      </c>
      <c r="E197" s="177" t="s">
        <v>147</v>
      </c>
      <c r="F197" s="178" t="s">
        <v>173</v>
      </c>
      <c r="G197" s="178" t="s">
        <v>173</v>
      </c>
      <c r="H197" s="180">
        <v>0</v>
      </c>
    </row>
    <row r="198" spans="1:8">
      <c r="A198" s="177" t="s">
        <v>128</v>
      </c>
      <c r="B198" s="177" t="s">
        <v>525</v>
      </c>
      <c r="C198" s="177" t="s">
        <v>526</v>
      </c>
      <c r="D198" s="177" t="s">
        <v>172</v>
      </c>
      <c r="E198" s="177" t="s">
        <v>147</v>
      </c>
      <c r="F198" s="178" t="s">
        <v>173</v>
      </c>
      <c r="G198" s="178" t="s">
        <v>173</v>
      </c>
      <c r="H198" s="178" t="s">
        <v>173</v>
      </c>
    </row>
    <row r="199" spans="1:8">
      <c r="A199" s="177" t="s">
        <v>128</v>
      </c>
      <c r="B199" s="177" t="s">
        <v>527</v>
      </c>
      <c r="C199" s="177" t="s">
        <v>528</v>
      </c>
      <c r="D199" s="177" t="s">
        <v>172</v>
      </c>
      <c r="E199" s="177" t="s">
        <v>147</v>
      </c>
      <c r="F199" s="178" t="s">
        <v>173</v>
      </c>
      <c r="G199" s="178" t="s">
        <v>173</v>
      </c>
      <c r="H199" s="178" t="s">
        <v>173</v>
      </c>
    </row>
    <row r="200" spans="1:8">
      <c r="A200" s="177" t="s">
        <v>128</v>
      </c>
      <c r="B200" s="177" t="s">
        <v>529</v>
      </c>
      <c r="C200" s="177" t="s">
        <v>530</v>
      </c>
      <c r="D200" s="177" t="s">
        <v>172</v>
      </c>
      <c r="E200" s="177" t="s">
        <v>147</v>
      </c>
      <c r="F200" s="178" t="s">
        <v>173</v>
      </c>
      <c r="G200" s="178" t="s">
        <v>173</v>
      </c>
      <c r="H200" s="180">
        <v>54.871898572234329</v>
      </c>
    </row>
    <row r="201" spans="1:8">
      <c r="A201" s="177" t="s">
        <v>128</v>
      </c>
      <c r="B201" s="177" t="s">
        <v>531</v>
      </c>
      <c r="C201" s="177" t="s">
        <v>532</v>
      </c>
      <c r="D201" s="177" t="s">
        <v>172</v>
      </c>
      <c r="E201" s="177" t="s">
        <v>147</v>
      </c>
      <c r="F201" s="178" t="s">
        <v>173</v>
      </c>
      <c r="G201" s="178" t="s">
        <v>173</v>
      </c>
      <c r="H201" s="180">
        <v>428.57192533803021</v>
      </c>
    </row>
    <row r="202" spans="1:8">
      <c r="A202" s="177" t="s">
        <v>128</v>
      </c>
      <c r="B202" s="177" t="s">
        <v>533</v>
      </c>
      <c r="C202" s="177" t="s">
        <v>534</v>
      </c>
      <c r="D202" s="177" t="s">
        <v>172</v>
      </c>
      <c r="E202" s="177" t="s">
        <v>147</v>
      </c>
      <c r="F202" s="178" t="s">
        <v>173</v>
      </c>
      <c r="G202" s="178" t="s">
        <v>173</v>
      </c>
      <c r="H202" s="180">
        <v>4730.4023852751816</v>
      </c>
    </row>
    <row r="203" spans="1:8">
      <c r="A203" s="177" t="s">
        <v>128</v>
      </c>
      <c r="B203" s="177" t="s">
        <v>535</v>
      </c>
      <c r="C203" s="177" t="s">
        <v>536</v>
      </c>
      <c r="D203" s="177" t="s">
        <v>172</v>
      </c>
      <c r="E203" s="177" t="s">
        <v>147</v>
      </c>
      <c r="F203" s="178" t="s">
        <v>173</v>
      </c>
      <c r="G203" s="178" t="s">
        <v>173</v>
      </c>
      <c r="H203" s="180">
        <v>4723.1855151776363</v>
      </c>
    </row>
    <row r="204" spans="1:8">
      <c r="A204" s="177" t="s">
        <v>128</v>
      </c>
      <c r="B204" s="177" t="s">
        <v>537</v>
      </c>
      <c r="C204" s="177" t="s">
        <v>538</v>
      </c>
      <c r="D204" s="177" t="s">
        <v>172</v>
      </c>
      <c r="E204" s="177" t="s">
        <v>147</v>
      </c>
      <c r="F204" s="178" t="s">
        <v>173</v>
      </c>
      <c r="G204" s="178" t="s">
        <v>173</v>
      </c>
      <c r="H204" s="180">
        <v>548.07416502942476</v>
      </c>
    </row>
    <row r="205" spans="1:8">
      <c r="A205" s="177" t="s">
        <v>128</v>
      </c>
      <c r="B205" s="177" t="s">
        <v>539</v>
      </c>
      <c r="C205" s="177" t="s">
        <v>540</v>
      </c>
      <c r="D205" s="177" t="s">
        <v>172</v>
      </c>
      <c r="E205" s="177" t="s">
        <v>147</v>
      </c>
      <c r="F205" s="178" t="s">
        <v>173</v>
      </c>
      <c r="G205" s="178" t="s">
        <v>173</v>
      </c>
      <c r="H205" s="180">
        <v>0</v>
      </c>
    </row>
    <row r="206" spans="1:8">
      <c r="A206" s="177" t="s">
        <v>128</v>
      </c>
      <c r="B206" s="177" t="s">
        <v>541</v>
      </c>
      <c r="C206" s="177" t="s">
        <v>542</v>
      </c>
      <c r="D206" s="177" t="s">
        <v>172</v>
      </c>
      <c r="E206" s="177" t="s">
        <v>147</v>
      </c>
      <c r="F206" s="178" t="s">
        <v>173</v>
      </c>
      <c r="G206" s="178" t="s">
        <v>173</v>
      </c>
      <c r="H206" s="180">
        <v>0</v>
      </c>
    </row>
    <row r="207" spans="1:8">
      <c r="A207" s="177" t="s">
        <v>128</v>
      </c>
      <c r="B207" s="177" t="s">
        <v>543</v>
      </c>
      <c r="C207" s="177" t="s">
        <v>544</v>
      </c>
      <c r="D207" s="177" t="s">
        <v>172</v>
      </c>
      <c r="E207" s="177" t="s">
        <v>147</v>
      </c>
      <c r="F207" s="178" t="s">
        <v>173</v>
      </c>
      <c r="G207" s="178" t="s">
        <v>173</v>
      </c>
      <c r="H207" s="180">
        <v>10430.23399082027</v>
      </c>
    </row>
    <row r="208" spans="1:8">
      <c r="A208" s="177" t="s">
        <v>128</v>
      </c>
      <c r="B208" s="177" t="s">
        <v>545</v>
      </c>
      <c r="C208" s="177" t="s">
        <v>546</v>
      </c>
      <c r="D208" s="177" t="s">
        <v>172</v>
      </c>
      <c r="E208" s="177" t="s">
        <v>147</v>
      </c>
      <c r="F208" s="178" t="s">
        <v>173</v>
      </c>
      <c r="G208" s="178" t="s">
        <v>173</v>
      </c>
      <c r="H208" s="180">
        <v>432.20447164267051</v>
      </c>
    </row>
    <row r="209" spans="1:8">
      <c r="A209" s="177" t="s">
        <v>128</v>
      </c>
      <c r="B209" s="177" t="s">
        <v>547</v>
      </c>
      <c r="C209" s="177" t="s">
        <v>548</v>
      </c>
      <c r="D209" s="177" t="s">
        <v>172</v>
      </c>
      <c r="E209" s="177" t="s">
        <v>147</v>
      </c>
      <c r="F209" s="178" t="s">
        <v>173</v>
      </c>
      <c r="G209" s="178" t="s">
        <v>173</v>
      </c>
      <c r="H209" s="180">
        <v>4770.496952110233</v>
      </c>
    </row>
    <row r="210" spans="1:8">
      <c r="A210" s="177" t="s">
        <v>128</v>
      </c>
      <c r="B210" s="177" t="s">
        <v>549</v>
      </c>
      <c r="C210" s="177" t="s">
        <v>550</v>
      </c>
      <c r="D210" s="177" t="s">
        <v>172</v>
      </c>
      <c r="E210" s="177" t="s">
        <v>147</v>
      </c>
      <c r="F210" s="178" t="s">
        <v>173</v>
      </c>
      <c r="G210" s="178" t="s">
        <v>173</v>
      </c>
      <c r="H210" s="180">
        <v>4763.2189123157177</v>
      </c>
    </row>
    <row r="211" spans="1:8">
      <c r="A211" s="177" t="s">
        <v>128</v>
      </c>
      <c r="B211" s="177" t="s">
        <v>551</v>
      </c>
      <c r="C211" s="177" t="s">
        <v>552</v>
      </c>
      <c r="D211" s="177" t="s">
        <v>172</v>
      </c>
      <c r="E211" s="177" t="s">
        <v>147</v>
      </c>
      <c r="F211" s="178" t="s">
        <v>173</v>
      </c>
      <c r="G211" s="178" t="s">
        <v>173</v>
      </c>
      <c r="H211" s="180">
        <v>552.71960413810211</v>
      </c>
    </row>
    <row r="212" spans="1:8">
      <c r="A212" s="177" t="s">
        <v>128</v>
      </c>
      <c r="B212" s="177" t="s">
        <v>553</v>
      </c>
      <c r="C212" s="177" t="s">
        <v>554</v>
      </c>
      <c r="D212" s="177" t="s">
        <v>172</v>
      </c>
      <c r="E212" s="177" t="s">
        <v>147</v>
      </c>
      <c r="F212" s="178" t="s">
        <v>173</v>
      </c>
      <c r="G212" s="178" t="s">
        <v>173</v>
      </c>
      <c r="H212" s="178" t="s">
        <v>173</v>
      </c>
    </row>
    <row r="213" spans="1:8">
      <c r="A213" s="177" t="s">
        <v>128</v>
      </c>
      <c r="B213" s="177" t="s">
        <v>555</v>
      </c>
      <c r="C213" s="177" t="s">
        <v>556</v>
      </c>
      <c r="D213" s="177" t="s">
        <v>172</v>
      </c>
      <c r="E213" s="177" t="s">
        <v>147</v>
      </c>
      <c r="F213" s="178" t="s">
        <v>173</v>
      </c>
      <c r="G213" s="178" t="s">
        <v>173</v>
      </c>
      <c r="H213" s="178" t="s">
        <v>173</v>
      </c>
    </row>
    <row r="214" spans="1:8">
      <c r="A214" s="177" t="s">
        <v>128</v>
      </c>
      <c r="B214" s="177" t="s">
        <v>557</v>
      </c>
      <c r="C214" s="177" t="s">
        <v>558</v>
      </c>
      <c r="D214" s="177" t="s">
        <v>172</v>
      </c>
      <c r="E214" s="177" t="s">
        <v>147</v>
      </c>
      <c r="F214" s="178" t="s">
        <v>173</v>
      </c>
      <c r="G214" s="178" t="s">
        <v>173</v>
      </c>
      <c r="H214" s="180">
        <v>10518.639940206731</v>
      </c>
    </row>
    <row r="215" spans="1:8">
      <c r="A215" s="177" t="s">
        <v>128</v>
      </c>
      <c r="B215" s="177" t="s">
        <v>559</v>
      </c>
      <c r="C215" s="177" t="s">
        <v>560</v>
      </c>
      <c r="D215" s="177" t="s">
        <v>172</v>
      </c>
      <c r="E215" s="177" t="s">
        <v>147</v>
      </c>
      <c r="F215" s="178" t="s">
        <v>173</v>
      </c>
      <c r="G215" s="178" t="s">
        <v>173</v>
      </c>
      <c r="H215" s="180">
        <v>505.98628479258082</v>
      </c>
    </row>
    <row r="216" spans="1:8">
      <c r="A216" s="177" t="s">
        <v>128</v>
      </c>
      <c r="B216" s="177" t="s">
        <v>561</v>
      </c>
      <c r="C216" s="177" t="s">
        <v>562</v>
      </c>
      <c r="D216" s="177" t="s">
        <v>172</v>
      </c>
      <c r="E216" s="177" t="s">
        <v>147</v>
      </c>
      <c r="F216" s="178" t="s">
        <v>173</v>
      </c>
      <c r="G216" s="178" t="s">
        <v>173</v>
      </c>
      <c r="H216" s="180">
        <v>5584.8705596184273</v>
      </c>
    </row>
    <row r="217" spans="1:8">
      <c r="A217" s="177" t="s">
        <v>128</v>
      </c>
      <c r="B217" s="177" t="s">
        <v>563</v>
      </c>
      <c r="C217" s="177" t="s">
        <v>564</v>
      </c>
      <c r="D217" s="177" t="s">
        <v>172</v>
      </c>
      <c r="E217" s="177" t="s">
        <v>147</v>
      </c>
      <c r="F217" s="178" t="s">
        <v>173</v>
      </c>
      <c r="G217" s="178" t="s">
        <v>173</v>
      </c>
      <c r="H217" s="180">
        <v>5576.3500824882312</v>
      </c>
    </row>
    <row r="218" spans="1:8">
      <c r="A218" s="177" t="s">
        <v>128</v>
      </c>
      <c r="B218" s="177" t="s">
        <v>565</v>
      </c>
      <c r="C218" s="177" t="s">
        <v>566</v>
      </c>
      <c r="D218" s="177" t="s">
        <v>172</v>
      </c>
      <c r="E218" s="177" t="s">
        <v>147</v>
      </c>
      <c r="F218" s="178" t="s">
        <v>173</v>
      </c>
      <c r="G218" s="178" t="s">
        <v>173</v>
      </c>
      <c r="H218" s="180">
        <v>647.07460792095446</v>
      </c>
    </row>
    <row r="219" spans="1:8">
      <c r="A219" s="177" t="s">
        <v>128</v>
      </c>
      <c r="B219" s="177" t="s">
        <v>567</v>
      </c>
      <c r="C219" s="177" t="s">
        <v>568</v>
      </c>
      <c r="D219" s="177" t="s">
        <v>172</v>
      </c>
      <c r="E219" s="177" t="s">
        <v>147</v>
      </c>
      <c r="F219" s="178" t="s">
        <v>173</v>
      </c>
      <c r="G219" s="178" t="s">
        <v>173</v>
      </c>
      <c r="H219" s="178" t="s">
        <v>173</v>
      </c>
    </row>
    <row r="220" spans="1:8">
      <c r="A220" s="177" t="s">
        <v>128</v>
      </c>
      <c r="B220" s="177" t="s">
        <v>569</v>
      </c>
      <c r="C220" s="177" t="s">
        <v>570</v>
      </c>
      <c r="D220" s="177" t="s">
        <v>172</v>
      </c>
      <c r="E220" s="177" t="s">
        <v>147</v>
      </c>
      <c r="F220" s="178" t="s">
        <v>173</v>
      </c>
      <c r="G220" s="178" t="s">
        <v>173</v>
      </c>
      <c r="H220" s="178" t="s">
        <v>173</v>
      </c>
    </row>
    <row r="221" spans="1:8">
      <c r="A221" s="177" t="s">
        <v>128</v>
      </c>
      <c r="B221" s="177" t="s">
        <v>571</v>
      </c>
      <c r="C221" s="177" t="s">
        <v>572</v>
      </c>
      <c r="D221" s="177" t="s">
        <v>172</v>
      </c>
      <c r="E221" s="177" t="s">
        <v>147</v>
      </c>
      <c r="F221" s="178" t="s">
        <v>173</v>
      </c>
      <c r="G221" s="178" t="s">
        <v>173</v>
      </c>
      <c r="H221" s="180">
        <v>12314.281534820189</v>
      </c>
    </row>
    <row r="222" spans="1:8">
      <c r="A222" s="177" t="s">
        <v>128</v>
      </c>
      <c r="B222" s="177" t="s">
        <v>573</v>
      </c>
      <c r="C222" s="177" t="s">
        <v>574</v>
      </c>
      <c r="D222" s="177" t="s">
        <v>172</v>
      </c>
      <c r="E222" s="177" t="s">
        <v>147</v>
      </c>
      <c r="F222" s="178" t="s">
        <v>173</v>
      </c>
      <c r="G222" s="178" t="s">
        <v>173</v>
      </c>
      <c r="H222" s="180">
        <v>521.44174123968241</v>
      </c>
    </row>
    <row r="223" spans="1:8">
      <c r="A223" s="177" t="s">
        <v>128</v>
      </c>
      <c r="B223" s="177" t="s">
        <v>575</v>
      </c>
      <c r="C223" s="177" t="s">
        <v>576</v>
      </c>
      <c r="D223" s="177" t="s">
        <v>172</v>
      </c>
      <c r="E223" s="177" t="s">
        <v>147</v>
      </c>
      <c r="F223" s="178" t="s">
        <v>173</v>
      </c>
      <c r="G223" s="178" t="s">
        <v>173</v>
      </c>
      <c r="H223" s="180">
        <v>5755.4615939826617</v>
      </c>
    </row>
    <row r="224" spans="1:8">
      <c r="A224" s="177" t="s">
        <v>128</v>
      </c>
      <c r="B224" s="177" t="s">
        <v>577</v>
      </c>
      <c r="C224" s="177" t="s">
        <v>578</v>
      </c>
      <c r="D224" s="177" t="s">
        <v>172</v>
      </c>
      <c r="E224" s="177" t="s">
        <v>147</v>
      </c>
      <c r="F224" s="178" t="s">
        <v>173</v>
      </c>
      <c r="G224" s="178" t="s">
        <v>173</v>
      </c>
      <c r="H224" s="180">
        <v>5746.6808571040256</v>
      </c>
    </row>
    <row r="225" spans="1:8">
      <c r="A225" s="177" t="s">
        <v>128</v>
      </c>
      <c r="B225" s="177" t="s">
        <v>579</v>
      </c>
      <c r="C225" s="177" t="s">
        <v>580</v>
      </c>
      <c r="D225" s="177" t="s">
        <v>172</v>
      </c>
      <c r="E225" s="177" t="s">
        <v>147</v>
      </c>
      <c r="F225" s="178" t="s">
        <v>173</v>
      </c>
      <c r="G225" s="178" t="s">
        <v>173</v>
      </c>
      <c r="H225" s="180">
        <v>666.8396365814591</v>
      </c>
    </row>
    <row r="226" spans="1:8">
      <c r="A226" s="177" t="s">
        <v>128</v>
      </c>
      <c r="B226" s="177" t="s">
        <v>581</v>
      </c>
      <c r="C226" s="177" t="s">
        <v>582</v>
      </c>
      <c r="D226" s="177" t="s">
        <v>172</v>
      </c>
      <c r="E226" s="177" t="s">
        <v>147</v>
      </c>
      <c r="F226" s="178" t="s">
        <v>173</v>
      </c>
      <c r="G226" s="178" t="s">
        <v>173</v>
      </c>
      <c r="H226" s="178" t="s">
        <v>173</v>
      </c>
    </row>
    <row r="227" spans="1:8">
      <c r="A227" s="177" t="s">
        <v>128</v>
      </c>
      <c r="B227" s="177" t="s">
        <v>583</v>
      </c>
      <c r="C227" s="177" t="s">
        <v>584</v>
      </c>
      <c r="D227" s="177" t="s">
        <v>172</v>
      </c>
      <c r="E227" s="177" t="s">
        <v>147</v>
      </c>
      <c r="F227" s="178" t="s">
        <v>173</v>
      </c>
      <c r="G227" s="178" t="s">
        <v>173</v>
      </c>
      <c r="H227" s="178" t="s">
        <v>173</v>
      </c>
    </row>
    <row r="228" spans="1:8">
      <c r="A228" s="177" t="s">
        <v>128</v>
      </c>
      <c r="B228" s="177" t="s">
        <v>585</v>
      </c>
      <c r="C228" s="177" t="s">
        <v>586</v>
      </c>
      <c r="D228" s="177" t="s">
        <v>172</v>
      </c>
      <c r="E228" s="177" t="s">
        <v>147</v>
      </c>
      <c r="F228" s="178" t="s">
        <v>173</v>
      </c>
      <c r="G228" s="178" t="s">
        <v>173</v>
      </c>
      <c r="H228" s="180">
        <v>12690.423828907829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A82E0-3978-4690-ADB6-28B2E69819CC}">
  <sheetPr>
    <pageSetUpPr fitToPage="1"/>
  </sheetPr>
  <dimension ref="A1:N231"/>
  <sheetViews>
    <sheetView zoomScale="80" zoomScaleNormal="80" workbookViewId="0"/>
  </sheetViews>
  <sheetFormatPr defaultRowHeight="9.75"/>
  <cols>
    <col min="2" max="2" width="33.83203125" bestFit="1" customWidth="1"/>
    <col min="3" max="3" width="147.33203125" customWidth="1"/>
    <col min="5" max="5" width="16" bestFit="1" customWidth="1"/>
    <col min="9" max="11" width="20.83203125" customWidth="1"/>
  </cols>
  <sheetData>
    <row r="1" spans="1:14" ht="24.75">
      <c r="A1" s="211" t="e">
        <f ca="1" xml:space="preserve"> RIGHT(CELL("filename", $A$1), LEN(CELL("filename", $A$1)) - SEARCH("]", CELL("filename", $A$1)))</f>
        <v>#VALUE!</v>
      </c>
      <c r="C1" s="251"/>
      <c r="E1" s="251"/>
    </row>
    <row r="2" spans="1:14" ht="42.75">
      <c r="A2" s="252" t="s">
        <v>94</v>
      </c>
      <c r="B2" s="252" t="s">
        <v>137</v>
      </c>
      <c r="C2" s="252" t="s">
        <v>138</v>
      </c>
      <c r="D2" s="252" t="s">
        <v>139</v>
      </c>
      <c r="E2" s="252" t="s">
        <v>140</v>
      </c>
      <c r="F2" s="252" t="s">
        <v>141</v>
      </c>
      <c r="G2" s="252" t="s">
        <v>142</v>
      </c>
      <c r="H2" s="252" t="s">
        <v>143</v>
      </c>
      <c r="I2" s="212" t="s">
        <v>587</v>
      </c>
      <c r="J2" s="212" t="s">
        <v>588</v>
      </c>
      <c r="K2" s="213" t="s">
        <v>589</v>
      </c>
    </row>
    <row r="3" spans="1:14">
      <c r="I3" s="214"/>
      <c r="J3" s="214"/>
      <c r="K3" s="215"/>
    </row>
    <row r="4" spans="1:14">
      <c r="A4" s="177" t="str">
        <f xml:space="preserve"> F_Inputs!A4</f>
        <v>SVE</v>
      </c>
      <c r="B4" s="177" t="str">
        <f xml:space="preserve"> F_Inputs!B4</f>
        <v>C_PR24FM_BB3905AL_PR24</v>
      </c>
      <c r="C4" s="177" t="str">
        <f xml:space="preserve"> F_Inputs!C4</f>
        <v>Ofwat - Consumer price index (including housing costs) - Consumer Price Index (with housing) for April</v>
      </c>
      <c r="D4" s="177" t="str">
        <f xml:space="preserve"> F_Inputs!D4</f>
        <v>nr</v>
      </c>
      <c r="E4" s="177" t="str">
        <f xml:space="preserve"> F_Inputs!E4</f>
        <v>Price Review 2024</v>
      </c>
      <c r="F4" s="207"/>
      <c r="G4" s="207"/>
      <c r="H4" s="207"/>
      <c r="I4" s="237"/>
      <c r="J4" s="237"/>
      <c r="K4" s="236"/>
      <c r="L4" s="209"/>
      <c r="M4" s="209"/>
      <c r="N4" s="209"/>
    </row>
    <row r="5" spans="1:14">
      <c r="A5" s="177" t="str">
        <f xml:space="preserve"> F_Inputs!A5</f>
        <v>SVE</v>
      </c>
      <c r="B5" s="177" t="str">
        <f xml:space="preserve"> F_Inputs!B5</f>
        <v>C_PR24FM_BB3905MY_PR24</v>
      </c>
      <c r="C5" s="177" t="str">
        <f xml:space="preserve"> F_Inputs!C5</f>
        <v>Ofwat - Consumer price index (including housing costs) - Consumer Price Index (with housing) for May</v>
      </c>
      <c r="D5" s="177" t="str">
        <f xml:space="preserve"> F_Inputs!D5</f>
        <v>nr</v>
      </c>
      <c r="E5" s="177" t="str">
        <f xml:space="preserve"> F_Inputs!E5</f>
        <v>Price Review 2024</v>
      </c>
      <c r="F5" s="207"/>
      <c r="G5" s="207"/>
      <c r="H5" s="207"/>
      <c r="I5" s="237"/>
      <c r="J5" s="237"/>
      <c r="K5" s="236"/>
      <c r="L5" s="209"/>
      <c r="M5" s="209"/>
      <c r="N5" s="209"/>
    </row>
    <row r="6" spans="1:14">
      <c r="A6" s="177" t="str">
        <f xml:space="preserve"> F_Inputs!A6</f>
        <v>SVE</v>
      </c>
      <c r="B6" s="177" t="str">
        <f xml:space="preserve"> F_Inputs!B6</f>
        <v>C_PR24FM_BB3905JN_PR24</v>
      </c>
      <c r="C6" s="177" t="str">
        <f xml:space="preserve"> F_Inputs!C6</f>
        <v>Ofwat - Consumer price index (including housing costs) - Consumer Price Index (with housing) for June</v>
      </c>
      <c r="D6" s="177" t="str">
        <f xml:space="preserve"> F_Inputs!D6</f>
        <v>nr</v>
      </c>
      <c r="E6" s="177" t="str">
        <f xml:space="preserve"> F_Inputs!E6</f>
        <v>Price Review 2024</v>
      </c>
      <c r="F6" s="207"/>
      <c r="G6" s="207"/>
      <c r="H6" s="207"/>
      <c r="I6" s="237"/>
      <c r="J6" s="237"/>
      <c r="K6" s="236"/>
      <c r="L6" s="209"/>
      <c r="M6" s="209"/>
      <c r="N6" s="209"/>
    </row>
    <row r="7" spans="1:14">
      <c r="A7" s="177" t="str">
        <f xml:space="preserve"> F_Inputs!A7</f>
        <v>SVE</v>
      </c>
      <c r="B7" s="177" t="str">
        <f xml:space="preserve"> F_Inputs!B7</f>
        <v>C_PR24FM_BB3905JL_PR24</v>
      </c>
      <c r="C7" s="177" t="str">
        <f xml:space="preserve"> F_Inputs!C7</f>
        <v>Ofwat - Consumer price index (including housing costs) - Consumer Price Index (with housing) for July</v>
      </c>
      <c r="D7" s="177" t="str">
        <f xml:space="preserve"> F_Inputs!D7</f>
        <v>nr</v>
      </c>
      <c r="E7" s="177" t="str">
        <f xml:space="preserve"> F_Inputs!E7</f>
        <v>Price Review 2024</v>
      </c>
      <c r="F7" s="207"/>
      <c r="G7" s="207"/>
      <c r="H7" s="207"/>
      <c r="I7" s="237"/>
      <c r="J7" s="237"/>
      <c r="K7" s="236"/>
      <c r="L7" s="209"/>
      <c r="M7" s="209"/>
      <c r="N7" s="209"/>
    </row>
    <row r="8" spans="1:14">
      <c r="A8" s="177" t="str">
        <f xml:space="preserve"> F_Inputs!A8</f>
        <v>SVE</v>
      </c>
      <c r="B8" s="177" t="str">
        <f xml:space="preserve"> F_Inputs!B8</f>
        <v>C_PR24FM_BB3905AT_PR24</v>
      </c>
      <c r="C8" s="177" t="str">
        <f xml:space="preserve"> F_Inputs!C8</f>
        <v>Ofwat - Consumer price index (including housing costs) - Consumer Price Index (with housing) for August</v>
      </c>
      <c r="D8" s="177" t="str">
        <f xml:space="preserve"> F_Inputs!D8</f>
        <v>nr</v>
      </c>
      <c r="E8" s="177" t="str">
        <f xml:space="preserve"> F_Inputs!E8</f>
        <v>Price Review 2024</v>
      </c>
      <c r="F8" s="207"/>
      <c r="G8" s="207"/>
      <c r="H8" s="207"/>
      <c r="I8" s="237"/>
      <c r="J8" s="237"/>
      <c r="K8" s="236"/>
      <c r="L8" s="209"/>
      <c r="M8" s="209"/>
      <c r="N8" s="209"/>
    </row>
    <row r="9" spans="1:14">
      <c r="A9" s="177" t="str">
        <f xml:space="preserve"> F_Inputs!A9</f>
        <v>SVE</v>
      </c>
      <c r="B9" s="177" t="str">
        <f xml:space="preserve"> F_Inputs!B9</f>
        <v>C_PR24FM_BB3905SR_PR24</v>
      </c>
      <c r="C9" s="177" t="str">
        <f xml:space="preserve"> F_Inputs!C9</f>
        <v>Ofwat - Consumer price index (including housing costs) - Consumer Price Index (with housing) for September</v>
      </c>
      <c r="D9" s="177" t="str">
        <f xml:space="preserve"> F_Inputs!D9</f>
        <v>nr</v>
      </c>
      <c r="E9" s="177" t="str">
        <f xml:space="preserve"> F_Inputs!E9</f>
        <v>Price Review 2024</v>
      </c>
      <c r="F9" s="207"/>
      <c r="G9" s="207"/>
      <c r="H9" s="207"/>
      <c r="I9" s="237"/>
      <c r="J9" s="237"/>
      <c r="K9" s="236"/>
      <c r="L9" s="209"/>
      <c r="M9" s="209"/>
      <c r="N9" s="209"/>
    </row>
    <row r="10" spans="1:14">
      <c r="A10" s="177" t="str">
        <f xml:space="preserve"> F_Inputs!A10</f>
        <v>SVE</v>
      </c>
      <c r="B10" s="177" t="str">
        <f xml:space="preserve"> F_Inputs!B10</f>
        <v>C_PR24FM_BB3905OR_PR24</v>
      </c>
      <c r="C10" s="177" t="str">
        <f xml:space="preserve"> F_Inputs!C10</f>
        <v>Ofwat - Consumer price index (including housing costs) - Consumer Price Index (with housing) for October</v>
      </c>
      <c r="D10" s="177" t="str">
        <f xml:space="preserve"> F_Inputs!D10</f>
        <v>nr</v>
      </c>
      <c r="E10" s="177" t="str">
        <f xml:space="preserve"> F_Inputs!E10</f>
        <v>Price Review 2024</v>
      </c>
      <c r="F10" s="207"/>
      <c r="G10" s="207"/>
      <c r="H10" s="207"/>
      <c r="I10" s="237"/>
      <c r="J10" s="237"/>
      <c r="K10" s="236"/>
      <c r="L10" s="209"/>
      <c r="M10" s="209"/>
      <c r="N10" s="209"/>
    </row>
    <row r="11" spans="1:14">
      <c r="A11" s="177" t="str">
        <f xml:space="preserve"> F_Inputs!A11</f>
        <v>SVE</v>
      </c>
      <c r="B11" s="177" t="str">
        <f xml:space="preserve"> F_Inputs!B11</f>
        <v>C_PR24FM_BB3905NR_PR24</v>
      </c>
      <c r="C11" s="177" t="str">
        <f xml:space="preserve"> F_Inputs!C11</f>
        <v>Ofwat - Consumer price index (including housing costs) - Consumer Price Index (with housing) for November</v>
      </c>
      <c r="D11" s="177" t="str">
        <f xml:space="preserve"> F_Inputs!D11</f>
        <v>nr</v>
      </c>
      <c r="E11" s="177" t="str">
        <f xml:space="preserve"> F_Inputs!E11</f>
        <v>Price Review 2024</v>
      </c>
      <c r="F11" s="207"/>
      <c r="G11" s="207"/>
      <c r="H11" s="207"/>
      <c r="I11" s="237"/>
      <c r="J11" s="237"/>
      <c r="K11" s="236"/>
      <c r="L11" s="209"/>
      <c r="M11" s="209"/>
      <c r="N11" s="209"/>
    </row>
    <row r="12" spans="1:14">
      <c r="A12" s="177" t="str">
        <f xml:space="preserve"> F_Inputs!A12</f>
        <v>SVE</v>
      </c>
      <c r="B12" s="177" t="str">
        <f xml:space="preserve"> F_Inputs!B12</f>
        <v>C_PR24FM_BB3905DR_PR24</v>
      </c>
      <c r="C12" s="177" t="str">
        <f xml:space="preserve"> F_Inputs!C12</f>
        <v>Ofwat - Consumer price index (including housing costs) - Consumer Price Index (with housing) for December</v>
      </c>
      <c r="D12" s="177" t="str">
        <f xml:space="preserve"> F_Inputs!D12</f>
        <v>nr</v>
      </c>
      <c r="E12" s="177" t="str">
        <f xml:space="preserve"> F_Inputs!E12</f>
        <v>Price Review 2024</v>
      </c>
      <c r="F12" s="207"/>
      <c r="G12" s="207"/>
      <c r="H12" s="207"/>
      <c r="I12" s="237"/>
      <c r="J12" s="237"/>
      <c r="K12" s="236"/>
      <c r="L12" s="209"/>
      <c r="M12" s="209"/>
      <c r="N12" s="209"/>
    </row>
    <row r="13" spans="1:14">
      <c r="A13" s="177" t="str">
        <f xml:space="preserve"> F_Inputs!A13</f>
        <v>SVE</v>
      </c>
      <c r="B13" s="177" t="str">
        <f xml:space="preserve"> F_Inputs!B13</f>
        <v>C_PR24FM_BB3905JY_PR24</v>
      </c>
      <c r="C13" s="177" t="str">
        <f xml:space="preserve"> F_Inputs!C13</f>
        <v>Ofwat - Consumer price index (including housing costs) - Consumer Price Index (with housing) for January</v>
      </c>
      <c r="D13" s="177" t="str">
        <f xml:space="preserve"> F_Inputs!D13</f>
        <v>nr</v>
      </c>
      <c r="E13" s="177" t="str">
        <f xml:space="preserve"> F_Inputs!E13</f>
        <v>Price Review 2024</v>
      </c>
      <c r="F13" s="207"/>
      <c r="G13" s="207"/>
      <c r="H13" s="207"/>
      <c r="I13" s="237"/>
      <c r="J13" s="237"/>
      <c r="K13" s="236"/>
      <c r="L13" s="209"/>
      <c r="M13" s="209"/>
      <c r="N13" s="209"/>
    </row>
    <row r="14" spans="1:14">
      <c r="A14" s="177" t="str">
        <f xml:space="preserve"> F_Inputs!A14</f>
        <v>SVE</v>
      </c>
      <c r="B14" s="177" t="str">
        <f xml:space="preserve"> F_Inputs!B14</f>
        <v>C_PR24FM_BB3905FY_PR24</v>
      </c>
      <c r="C14" s="177" t="str">
        <f xml:space="preserve"> F_Inputs!C14</f>
        <v>Ofwat - Consumer price index (including housing costs) - Consumer Price Index (with housing) for February</v>
      </c>
      <c r="D14" s="177" t="str">
        <f xml:space="preserve"> F_Inputs!D14</f>
        <v>nr</v>
      </c>
      <c r="E14" s="177" t="str">
        <f xml:space="preserve"> F_Inputs!E14</f>
        <v>Price Review 2024</v>
      </c>
      <c r="F14" s="207"/>
      <c r="G14" s="207"/>
      <c r="H14" s="207"/>
      <c r="I14" s="237"/>
      <c r="J14" s="237"/>
      <c r="K14" s="236"/>
      <c r="L14" s="209"/>
      <c r="M14" s="209"/>
      <c r="N14" s="209"/>
    </row>
    <row r="15" spans="1:14">
      <c r="A15" s="177" t="str">
        <f xml:space="preserve"> F_Inputs!A15</f>
        <v>SVE</v>
      </c>
      <c r="B15" s="177" t="str">
        <f xml:space="preserve"> F_Inputs!B15</f>
        <v>C_PR24FM_BB3905MH_PR24</v>
      </c>
      <c r="C15" s="177" t="str">
        <f xml:space="preserve"> F_Inputs!C15</f>
        <v>Ofwat - Consumer price index (including housing costs) - Consumer Price Index (with housing) for March</v>
      </c>
      <c r="D15" s="177" t="str">
        <f xml:space="preserve"> F_Inputs!D15</f>
        <v>nr</v>
      </c>
      <c r="E15" s="177" t="str">
        <f xml:space="preserve"> F_Inputs!E15</f>
        <v>Price Review 2024</v>
      </c>
      <c r="F15" s="207"/>
      <c r="G15" s="207"/>
      <c r="H15" s="207"/>
      <c r="I15" s="237"/>
      <c r="J15" s="237"/>
      <c r="K15" s="236"/>
      <c r="L15" s="209"/>
      <c r="M15" s="209"/>
      <c r="N15" s="209"/>
    </row>
    <row r="16" spans="1:14">
      <c r="A16" s="177" t="str">
        <f xml:space="preserve"> F_Inputs!A16</f>
        <v>SVE</v>
      </c>
      <c r="B16" s="177" t="str">
        <f xml:space="preserve"> F_Inputs!B16</f>
        <v>C_PR24PD01_APR3H_WR15_PR24</v>
      </c>
      <c r="C16" s="177" t="str">
        <f xml:space="preserve"> F_Inputs!C16</f>
        <v>Summary information on outcome delivery incentive payments - Initial calculation of end of period RCV adjustment by price control - Water resources</v>
      </c>
      <c r="D16" s="177" t="str">
        <f xml:space="preserve"> F_Inputs!D16</f>
        <v>£m</v>
      </c>
      <c r="E16" s="177" t="str">
        <f xml:space="preserve"> F_Inputs!E16</f>
        <v>Price Review 2024</v>
      </c>
      <c r="F16" s="208"/>
      <c r="G16" s="208"/>
      <c r="H16" s="208"/>
      <c r="I16" s="237"/>
      <c r="J16" s="237"/>
      <c r="K16" s="236"/>
      <c r="L16" s="209"/>
      <c r="M16" s="209"/>
      <c r="N16" s="209"/>
    </row>
    <row r="17" spans="1:14">
      <c r="A17" s="177" t="str">
        <f xml:space="preserve"> F_Inputs!A17</f>
        <v>SVE</v>
      </c>
      <c r="B17" s="177" t="str">
        <f xml:space="preserve"> F_Inputs!B17</f>
        <v>C_PR24PD01_APR3H_WN16_PR24</v>
      </c>
      <c r="C17" s="177" t="str">
        <f xml:space="preserve"> F_Inputs!C17</f>
        <v>Summary information on outcome delivery incentive payments - Initial calculation of end of period RCV adjustment by price control - Water network plus</v>
      </c>
      <c r="D17" s="177" t="str">
        <f xml:space="preserve"> F_Inputs!D17</f>
        <v>£m</v>
      </c>
      <c r="E17" s="177" t="str">
        <f xml:space="preserve"> F_Inputs!E17</f>
        <v>Price Review 2024</v>
      </c>
      <c r="F17" s="208"/>
      <c r="G17" s="208"/>
      <c r="H17" s="208"/>
      <c r="I17" s="237"/>
      <c r="J17" s="237"/>
      <c r="K17" s="236"/>
      <c r="L17" s="209"/>
      <c r="M17" s="209"/>
      <c r="N17" s="209"/>
    </row>
    <row r="18" spans="1:14">
      <c r="A18" s="177" t="str">
        <f xml:space="preserve"> F_Inputs!A18</f>
        <v>SVE</v>
      </c>
      <c r="B18" s="177" t="str">
        <f xml:space="preserve"> F_Inputs!B18</f>
        <v>C_PR24PD01_APR3H_WWN17_PR24</v>
      </c>
      <c r="C18" s="177" t="str">
        <f xml:space="preserve"> F_Inputs!C18</f>
        <v>Summary information on outcome delivery incentive payments - Initial calculation of end of period RCV adjustment by price control - Wastewater network plus</v>
      </c>
      <c r="D18" s="177" t="str">
        <f xml:space="preserve"> F_Inputs!D18</f>
        <v>£m</v>
      </c>
      <c r="E18" s="177" t="str">
        <f xml:space="preserve"> F_Inputs!E18</f>
        <v>Price Review 2024</v>
      </c>
      <c r="F18" s="208"/>
      <c r="G18" s="208"/>
      <c r="H18" s="208"/>
      <c r="I18" s="237"/>
      <c r="J18" s="237"/>
      <c r="K18" s="236"/>
      <c r="L18" s="209"/>
      <c r="M18" s="209"/>
      <c r="N18" s="209"/>
    </row>
    <row r="19" spans="1:14">
      <c r="A19" s="177" t="str">
        <f xml:space="preserve"> F_Inputs!A19</f>
        <v>SVE</v>
      </c>
      <c r="B19" s="177" t="str">
        <f xml:space="preserve"> F_Inputs!B19</f>
        <v>C_PR24PD01_APR3H_BIO18_PR24</v>
      </c>
      <c r="C19" s="177" t="str">
        <f xml:space="preserve"> F_Inputs!C19</f>
        <v>Summary information on outcome delivery incentive payments - Initial calculation of end of period RCV adjustment by price control - Bioresources (sludge)</v>
      </c>
      <c r="D19" s="177" t="str">
        <f xml:space="preserve"> F_Inputs!D19</f>
        <v>£m</v>
      </c>
      <c r="E19" s="177" t="str">
        <f xml:space="preserve"> F_Inputs!E19</f>
        <v>Price Review 2024</v>
      </c>
      <c r="F19" s="208"/>
      <c r="G19" s="208"/>
      <c r="H19" s="208"/>
      <c r="I19" s="237"/>
      <c r="J19" s="237"/>
      <c r="K19" s="236"/>
      <c r="L19" s="209"/>
      <c r="M19" s="209"/>
      <c r="N19" s="209"/>
    </row>
    <row r="20" spans="1:14">
      <c r="A20" s="177" t="str">
        <f xml:space="preserve"> F_Inputs!A20</f>
        <v>SVE</v>
      </c>
      <c r="B20" s="177" t="str">
        <f xml:space="preserve"> F_Inputs!B20</f>
        <v>C_PR24PD01_APR3H_DC21_PR24</v>
      </c>
      <c r="C20" s="177" t="str">
        <f xml:space="preserve"> F_Inputs!C20</f>
        <v>Summary information on outcome delivery incentive payments - Initial calculation of end of period RCV adjustment by price control - Additional control</v>
      </c>
      <c r="D20" s="177" t="str">
        <f xml:space="preserve"> F_Inputs!D20</f>
        <v>£m</v>
      </c>
      <c r="E20" s="177" t="str">
        <f xml:space="preserve"> F_Inputs!E20</f>
        <v>Price Review 2024</v>
      </c>
      <c r="F20" s="208"/>
      <c r="G20" s="208"/>
      <c r="H20" s="208"/>
      <c r="I20" s="237"/>
      <c r="J20" s="237"/>
      <c r="K20" s="236"/>
      <c r="L20" s="209"/>
      <c r="M20" s="209"/>
      <c r="N20" s="209"/>
    </row>
    <row r="21" spans="1:14">
      <c r="A21" s="177" t="str">
        <f xml:space="preserve"> F_Inputs!A21</f>
        <v>SVE</v>
      </c>
      <c r="B21" s="177" t="str">
        <f xml:space="preserve"> F_Inputs!B21</f>
        <v>C_PR24PD11_PD11_12WR_PR24</v>
      </c>
      <c r="C21" s="177" t="str">
        <f xml:space="preserve"> F_Inputs!C21</f>
        <v>PR19 WINEP / NEP RCV adjustment in 2017-18 FYA (CPIH deflated) prices (WR)</v>
      </c>
      <c r="D21" s="177" t="str">
        <f xml:space="preserve"> F_Inputs!D21</f>
        <v>£m</v>
      </c>
      <c r="E21" s="177" t="str">
        <f xml:space="preserve"> F_Inputs!E21</f>
        <v>Price Review 2024</v>
      </c>
      <c r="F21" s="208"/>
      <c r="G21" s="208"/>
      <c r="H21" s="208"/>
      <c r="I21" s="237"/>
      <c r="J21" s="237"/>
      <c r="K21" s="236"/>
      <c r="L21" s="209"/>
      <c r="M21" s="209"/>
      <c r="N21" s="209"/>
    </row>
    <row r="22" spans="1:14">
      <c r="A22" s="177" t="str">
        <f xml:space="preserve"> F_Inputs!A22</f>
        <v>SVE</v>
      </c>
      <c r="B22" s="177" t="str">
        <f xml:space="preserve"> F_Inputs!B22</f>
        <v>C_PR24PD11_PD11_12WN_PR24</v>
      </c>
      <c r="C22" s="177" t="str">
        <f xml:space="preserve"> F_Inputs!C22</f>
        <v>PR19 WINEP / NEP RCV adjustment in 2017-18 FYA (CPIH deflated) prices (WN)</v>
      </c>
      <c r="D22" s="177" t="str">
        <f xml:space="preserve"> F_Inputs!D22</f>
        <v>£m</v>
      </c>
      <c r="E22" s="177" t="str">
        <f xml:space="preserve"> F_Inputs!E22</f>
        <v>Price Review 2024</v>
      </c>
      <c r="F22" s="208"/>
      <c r="G22" s="208"/>
      <c r="H22" s="208"/>
      <c r="I22" s="237"/>
      <c r="J22" s="237"/>
      <c r="K22" s="236"/>
      <c r="L22" s="209"/>
      <c r="M22" s="209"/>
      <c r="N22" s="209"/>
    </row>
    <row r="23" spans="1:14">
      <c r="A23" s="177" t="str">
        <f xml:space="preserve"> F_Inputs!A23</f>
        <v>SVE</v>
      </c>
      <c r="B23" s="177" t="str">
        <f xml:space="preserve"> F_Inputs!B23</f>
        <v>C_PR24PD11_PD11_12WWN_PR24</v>
      </c>
      <c r="C23" s="177" t="str">
        <f xml:space="preserve"> F_Inputs!C23</f>
        <v>PR19 WINEP / NEP RCV adjustment in 2017-18 FYA (CPIH deflated) prices (WWN)</v>
      </c>
      <c r="D23" s="177" t="str">
        <f xml:space="preserve"> F_Inputs!D23</f>
        <v>£m</v>
      </c>
      <c r="E23" s="177" t="str">
        <f xml:space="preserve"> F_Inputs!E23</f>
        <v>Price Review 2024</v>
      </c>
      <c r="F23" s="208"/>
      <c r="G23" s="208"/>
      <c r="H23" s="208"/>
      <c r="I23" s="237"/>
      <c r="J23" s="237"/>
      <c r="K23" s="236"/>
      <c r="L23" s="209"/>
      <c r="M23" s="209"/>
      <c r="N23" s="209"/>
    </row>
    <row r="24" spans="1:14">
      <c r="A24" s="177" t="str">
        <f xml:space="preserve"> F_Inputs!A24</f>
        <v>SVE</v>
      </c>
      <c r="B24" s="177" t="str">
        <f xml:space="preserve"> F_Inputs!B24</f>
        <v>C_PR24PD11_PD11_12BIO_PR24</v>
      </c>
      <c r="C24" s="177" t="str">
        <f xml:space="preserve"> F_Inputs!C24</f>
        <v>PR19 WINEP / NEP RCV adjustment in 2017-18 FYA (CPIH deflated) prices (BR)</v>
      </c>
      <c r="D24" s="177" t="str">
        <f xml:space="preserve"> F_Inputs!D24</f>
        <v>£m</v>
      </c>
      <c r="E24" s="177" t="str">
        <f xml:space="preserve"> F_Inputs!E24</f>
        <v>Price Review 2024</v>
      </c>
      <c r="F24" s="208"/>
      <c r="G24" s="208"/>
      <c r="H24" s="208"/>
      <c r="I24" s="237"/>
      <c r="J24" s="237"/>
      <c r="K24" s="236"/>
      <c r="L24" s="209"/>
      <c r="M24" s="209"/>
      <c r="N24" s="209"/>
    </row>
    <row r="25" spans="1:14">
      <c r="A25" s="177" t="str">
        <f xml:space="preserve"> F_Inputs!A25</f>
        <v>SVE</v>
      </c>
      <c r="B25" s="177" t="str">
        <f xml:space="preserve"> F_Inputs!B25</f>
        <v>C_PR24PD11_PD11_12ADDN1_PR24</v>
      </c>
      <c r="C25" s="177" t="str">
        <f xml:space="preserve"> F_Inputs!C25</f>
        <v>PR19 WINEP / NEP RCV adjustment in 2017-18 FYA (CPIH deflated) prices (ADDN1)</v>
      </c>
      <c r="D25" s="177" t="str">
        <f xml:space="preserve"> F_Inputs!D25</f>
        <v>£m</v>
      </c>
      <c r="E25" s="177" t="str">
        <f xml:space="preserve"> F_Inputs!E25</f>
        <v>Price Review 2024</v>
      </c>
      <c r="F25" s="208"/>
      <c r="G25" s="208"/>
      <c r="H25" s="208"/>
      <c r="I25" s="237"/>
      <c r="J25" s="237"/>
      <c r="K25" s="236"/>
      <c r="L25" s="209"/>
      <c r="M25" s="209"/>
      <c r="N25" s="209"/>
    </row>
    <row r="26" spans="1:14">
      <c r="A26" s="177" t="str">
        <f xml:space="preserve"> F_Inputs!A26</f>
        <v>SVE</v>
      </c>
      <c r="B26" s="177" t="str">
        <f xml:space="preserve"> F_Inputs!B26</f>
        <v>C_PR24PD11_PD11_12ADDN2_PR24</v>
      </c>
      <c r="C26" s="177" t="str">
        <f xml:space="preserve"> F_Inputs!C26</f>
        <v>PR19 WINEP / NEP RCV adjustment in 2017-18 FYA (CPIH deflated) prices (ADDN2)</v>
      </c>
      <c r="D26" s="177" t="str">
        <f xml:space="preserve"> F_Inputs!D26</f>
        <v>£m</v>
      </c>
      <c r="E26" s="177" t="str">
        <f xml:space="preserve"> F_Inputs!E26</f>
        <v>Price Review 2024</v>
      </c>
      <c r="F26" s="208"/>
      <c r="G26" s="208"/>
      <c r="H26" s="208"/>
      <c r="I26" s="237"/>
      <c r="J26" s="237"/>
      <c r="K26" s="236"/>
      <c r="L26" s="209"/>
      <c r="M26" s="209"/>
      <c r="N26" s="209"/>
    </row>
    <row r="27" spans="1:14">
      <c r="A27" s="177" t="str">
        <f xml:space="preserve"> F_Inputs!A27</f>
        <v>SVE</v>
      </c>
      <c r="B27" s="177" t="str">
        <f xml:space="preserve"> F_Inputs!B27</f>
        <v>C_PR24PD14_PD11_13WR_PR24</v>
      </c>
      <c r="C27" s="177" t="str">
        <f xml:space="preserve"> F_Inputs!C27</f>
        <v>PR19 Costs reconciliation RCV adjustment in 2017-18 FYA (CPIH deflated) prices (WR)</v>
      </c>
      <c r="D27" s="177" t="str">
        <f xml:space="preserve"> F_Inputs!D27</f>
        <v>£m</v>
      </c>
      <c r="E27" s="177" t="str">
        <f xml:space="preserve"> F_Inputs!E27</f>
        <v>Price Review 2024</v>
      </c>
      <c r="F27" s="208"/>
      <c r="G27" s="208"/>
      <c r="H27" s="208"/>
      <c r="I27" s="237"/>
      <c r="J27" s="237"/>
      <c r="K27" s="236"/>
      <c r="L27" s="209"/>
      <c r="M27" s="209"/>
      <c r="N27" s="209"/>
    </row>
    <row r="28" spans="1:14">
      <c r="A28" s="177" t="str">
        <f xml:space="preserve"> F_Inputs!A28</f>
        <v>SVE</v>
      </c>
      <c r="B28" s="177" t="str">
        <f xml:space="preserve"> F_Inputs!B28</f>
        <v>C_PR24PD14_PD11_13WN_PR24</v>
      </c>
      <c r="C28" s="177" t="str">
        <f xml:space="preserve"> F_Inputs!C28</f>
        <v>PR19 Costs reconciliation RCV adjustment in 2017-18 FYA (CPIH deflated) prices (WN)</v>
      </c>
      <c r="D28" s="177" t="str">
        <f xml:space="preserve"> F_Inputs!D28</f>
        <v>£m</v>
      </c>
      <c r="E28" s="177" t="str">
        <f xml:space="preserve"> F_Inputs!E28</f>
        <v>Price Review 2024</v>
      </c>
      <c r="F28" s="208"/>
      <c r="G28" s="208"/>
      <c r="H28" s="208"/>
      <c r="I28" s="216"/>
      <c r="J28" s="216"/>
      <c r="K28" s="217"/>
    </row>
    <row r="29" spans="1:14">
      <c r="A29" s="177" t="str">
        <f xml:space="preserve"> F_Inputs!A29</f>
        <v>SVE</v>
      </c>
      <c r="B29" s="177" t="str">
        <f xml:space="preserve"> F_Inputs!B29</f>
        <v>C_PR24PD14_PD11_13WWN_PR24</v>
      </c>
      <c r="C29" s="177" t="str">
        <f xml:space="preserve"> F_Inputs!C29</f>
        <v>PR19 Costs reconciliation RCV adjustment in 2017-18 FYA (CPIH deflated) prices (WWN)</v>
      </c>
      <c r="D29" s="177" t="str">
        <f xml:space="preserve"> F_Inputs!D29</f>
        <v>£m</v>
      </c>
      <c r="E29" s="177" t="str">
        <f xml:space="preserve"> F_Inputs!E29</f>
        <v>Price Review 2024</v>
      </c>
      <c r="F29" s="208"/>
      <c r="G29" s="208"/>
      <c r="H29" s="208"/>
      <c r="I29" s="216"/>
      <c r="J29" s="216"/>
      <c r="K29" s="217"/>
    </row>
    <row r="30" spans="1:14">
      <c r="A30" s="177" t="str">
        <f xml:space="preserve"> F_Inputs!A30</f>
        <v>SVE</v>
      </c>
      <c r="B30" s="177" t="str">
        <f xml:space="preserve"> F_Inputs!B30</f>
        <v>C_PR24PD14_PD11_13BIO_PR24</v>
      </c>
      <c r="C30" s="177" t="str">
        <f xml:space="preserve"> F_Inputs!C30</f>
        <v>PR19 Costs reconciliation RCV adjustment in 2017-18 FYA (CPIH deflated) prices (BR)</v>
      </c>
      <c r="D30" s="177" t="str">
        <f xml:space="preserve"> F_Inputs!D30</f>
        <v>£m</v>
      </c>
      <c r="E30" s="177" t="str">
        <f xml:space="preserve"> F_Inputs!E30</f>
        <v>Price Review 2024</v>
      </c>
      <c r="F30" s="208"/>
      <c r="G30" s="208"/>
      <c r="H30" s="208"/>
      <c r="I30" s="216"/>
      <c r="J30" s="216"/>
      <c r="K30" s="217"/>
    </row>
    <row r="31" spans="1:14">
      <c r="A31" s="177" t="str">
        <f xml:space="preserve"> F_Inputs!A31</f>
        <v>SVE</v>
      </c>
      <c r="B31" s="177" t="str">
        <f xml:space="preserve"> F_Inputs!B31</f>
        <v>C_PR24PD14_PD11_13ADDN1_PR24</v>
      </c>
      <c r="C31" s="177" t="str">
        <f xml:space="preserve"> F_Inputs!C31</f>
        <v>PR19 Costs reconciliation RCV adjustment in 2017-18 FYA (CPIH deflated) prices (ADDN1)</v>
      </c>
      <c r="D31" s="177" t="str">
        <f xml:space="preserve"> F_Inputs!D31</f>
        <v>£m</v>
      </c>
      <c r="E31" s="177" t="str">
        <f xml:space="preserve"> F_Inputs!E31</f>
        <v>Price Review 2024</v>
      </c>
      <c r="F31" s="208"/>
      <c r="G31" s="208"/>
      <c r="H31" s="208"/>
      <c r="I31" s="216"/>
      <c r="J31" s="216"/>
      <c r="K31" s="217"/>
    </row>
    <row r="32" spans="1:14">
      <c r="A32" s="177" t="str">
        <f xml:space="preserve"> F_Inputs!A32</f>
        <v>SVE</v>
      </c>
      <c r="B32" s="177" t="str">
        <f xml:space="preserve"> F_Inputs!B32</f>
        <v>C_PR24PD14_PD11_13ADDN2_PR24</v>
      </c>
      <c r="C32" s="177" t="str">
        <f xml:space="preserve"> F_Inputs!C32</f>
        <v>PR19 Costs reconciliation RCV adjustment in 2017-18 FYA (CPIH deflated) prices (ADDN2)</v>
      </c>
      <c r="D32" s="177" t="str">
        <f xml:space="preserve"> F_Inputs!D32</f>
        <v>£m</v>
      </c>
      <c r="E32" s="177" t="str">
        <f xml:space="preserve"> F_Inputs!E32</f>
        <v>Price Review 2024</v>
      </c>
      <c r="F32" s="208"/>
      <c r="G32" s="208"/>
      <c r="H32" s="208"/>
      <c r="I32" s="216"/>
      <c r="J32" s="216"/>
      <c r="K32" s="217"/>
    </row>
    <row r="33" spans="1:11">
      <c r="A33" s="177" t="str">
        <f xml:space="preserve"> F_Inputs!A33</f>
        <v>SVE</v>
      </c>
      <c r="B33" s="177" t="str">
        <f xml:space="preserve"> F_Inputs!B33</f>
        <v>C_PR24PD16_PD11_14WR_PR24</v>
      </c>
      <c r="C33" s="177" t="str">
        <f xml:space="preserve"> F_Inputs!C33</f>
        <v>PR19 Land sales RCV adjustment in 2017-18 FYA (CPIH deflated) prices (WR)</v>
      </c>
      <c r="D33" s="177" t="str">
        <f xml:space="preserve"> F_Inputs!D33</f>
        <v>£m</v>
      </c>
      <c r="E33" s="177" t="str">
        <f xml:space="preserve"> F_Inputs!E33</f>
        <v>Price Review 2024</v>
      </c>
      <c r="F33" s="208"/>
      <c r="G33" s="208"/>
      <c r="H33" s="210"/>
      <c r="I33" s="216"/>
      <c r="J33" s="216"/>
      <c r="K33" s="217"/>
    </row>
    <row r="34" spans="1:11">
      <c r="A34" s="177" t="str">
        <f xml:space="preserve"> F_Inputs!A34</f>
        <v>SVE</v>
      </c>
      <c r="B34" s="177" t="str">
        <f xml:space="preserve"> F_Inputs!B34</f>
        <v>C_PR24PD16_PD11_14WN_PR24</v>
      </c>
      <c r="C34" s="177" t="str">
        <f xml:space="preserve"> F_Inputs!C34</f>
        <v>PR19 Land sales RCV adjustment in 2017-18 FYA (CPIH deflated) prices (WN)</v>
      </c>
      <c r="D34" s="177" t="str">
        <f xml:space="preserve"> F_Inputs!D34</f>
        <v>£m</v>
      </c>
      <c r="E34" s="177" t="str">
        <f xml:space="preserve"> F_Inputs!E34</f>
        <v>Price Review 2024</v>
      </c>
      <c r="F34" s="208"/>
      <c r="G34" s="208"/>
      <c r="H34" s="210"/>
      <c r="I34" s="216"/>
      <c r="J34" s="216"/>
      <c r="K34" s="217"/>
    </row>
    <row r="35" spans="1:11">
      <c r="A35" s="177" t="str">
        <f xml:space="preserve"> F_Inputs!A35</f>
        <v>SVE</v>
      </c>
      <c r="B35" s="177" t="str">
        <f xml:space="preserve"> F_Inputs!B35</f>
        <v>C_PR24PD16_PD11_14WWN_PR24</v>
      </c>
      <c r="C35" s="177" t="str">
        <f xml:space="preserve"> F_Inputs!C35</f>
        <v>PR19 Land sales RCV adjustment in 2017-18 FYA (CPIH deflated) prices (WWN)</v>
      </c>
      <c r="D35" s="177" t="str">
        <f xml:space="preserve"> F_Inputs!D35</f>
        <v>£m</v>
      </c>
      <c r="E35" s="177" t="str">
        <f xml:space="preserve"> F_Inputs!E35</f>
        <v>Price Review 2024</v>
      </c>
      <c r="F35" s="208"/>
      <c r="G35" s="208"/>
      <c r="H35" s="210"/>
      <c r="I35" s="216"/>
      <c r="J35" s="216"/>
      <c r="K35" s="217"/>
    </row>
    <row r="36" spans="1:11">
      <c r="A36" s="177" t="str">
        <f xml:space="preserve"> F_Inputs!A36</f>
        <v>SVE</v>
      </c>
      <c r="B36" s="177" t="str">
        <f xml:space="preserve"> F_Inputs!B36</f>
        <v>C_PR24PD16_PD11_14ADDN1_PR24</v>
      </c>
      <c r="C36" s="177" t="str">
        <f xml:space="preserve"> F_Inputs!C36</f>
        <v>PR19 Land sales RCV adjustment in 2017-18 FYA (CPIH deflated) prices (ADDN1)</v>
      </c>
      <c r="D36" s="177" t="str">
        <f xml:space="preserve"> F_Inputs!D36</f>
        <v>£m</v>
      </c>
      <c r="E36" s="177" t="str">
        <f xml:space="preserve"> F_Inputs!E36</f>
        <v>Price Review 2024</v>
      </c>
      <c r="F36" s="208"/>
      <c r="G36" s="208"/>
      <c r="H36" s="210"/>
      <c r="I36" s="216"/>
      <c r="J36" s="216"/>
      <c r="K36" s="217"/>
    </row>
    <row r="37" spans="1:11">
      <c r="A37" s="177" t="str">
        <f xml:space="preserve"> F_Inputs!A37</f>
        <v>SVE</v>
      </c>
      <c r="B37" s="177" t="str">
        <f xml:space="preserve"> F_Inputs!B37</f>
        <v>C_PR24PD16_PD11_14ADDN2_PR24</v>
      </c>
      <c r="C37" s="177" t="str">
        <f xml:space="preserve"> F_Inputs!C37</f>
        <v>PR19 Land sales RCV adjustment in 2017-18 FYA (CPIH deflated) prices (ADDN2)</v>
      </c>
      <c r="D37" s="177" t="str">
        <f xml:space="preserve"> F_Inputs!D37</f>
        <v>£m</v>
      </c>
      <c r="E37" s="177" t="str">
        <f xml:space="preserve"> F_Inputs!E37</f>
        <v>Price Review 2024</v>
      </c>
      <c r="F37" s="208"/>
      <c r="G37" s="208"/>
      <c r="H37" s="208"/>
      <c r="I37" s="216"/>
      <c r="J37" s="216"/>
      <c r="K37" s="217"/>
    </row>
    <row r="38" spans="1:11">
      <c r="A38" s="177" t="str">
        <f xml:space="preserve"> F_Inputs!A38</f>
        <v>SVE</v>
      </c>
      <c r="B38" s="177" t="str">
        <f xml:space="preserve"> F_Inputs!B38</f>
        <v>C_PR24PD17_PD11_15WR_PR24</v>
      </c>
      <c r="C38" s="177" t="str">
        <f xml:space="preserve"> F_Inputs!C38</f>
        <v>PR19 RPI-CPIH wedge RCV adjustment in 2017-18 FYA (CPIH deflated) prices (WR)</v>
      </c>
      <c r="D38" s="177" t="str">
        <f xml:space="preserve"> F_Inputs!D38</f>
        <v>£m</v>
      </c>
      <c r="E38" s="177" t="str">
        <f xml:space="preserve"> F_Inputs!E38</f>
        <v>Price Review 2024</v>
      </c>
      <c r="F38" s="208"/>
      <c r="G38" s="208"/>
      <c r="H38" s="210"/>
      <c r="I38" s="216"/>
      <c r="J38" s="216"/>
      <c r="K38" s="217"/>
    </row>
    <row r="39" spans="1:11">
      <c r="A39" s="177" t="str">
        <f xml:space="preserve"> F_Inputs!A39</f>
        <v>SVE</v>
      </c>
      <c r="B39" s="177" t="str">
        <f xml:space="preserve"> F_Inputs!B39</f>
        <v>C_PR24PD17_PD11_15WN_PR24</v>
      </c>
      <c r="C39" s="177" t="str">
        <f xml:space="preserve"> F_Inputs!C39</f>
        <v>PR19 RPI-CPIH wedge RCV adjustment in 2017-18 FYA (CPIH deflated) prices (WN)</v>
      </c>
      <c r="D39" s="177" t="str">
        <f xml:space="preserve"> F_Inputs!D39</f>
        <v>£m</v>
      </c>
      <c r="E39" s="177" t="str">
        <f xml:space="preserve"> F_Inputs!E39</f>
        <v>Price Review 2024</v>
      </c>
      <c r="F39" s="208"/>
      <c r="G39" s="208"/>
      <c r="H39" s="210"/>
      <c r="I39" s="216"/>
      <c r="J39" s="216"/>
      <c r="K39" s="217"/>
    </row>
    <row r="40" spans="1:11">
      <c r="A40" s="177" t="str">
        <f xml:space="preserve"> F_Inputs!A40</f>
        <v>SVE</v>
      </c>
      <c r="B40" s="177" t="str">
        <f xml:space="preserve"> F_Inputs!B40</f>
        <v>C_PR24PD17_PD11_15WWN_PR24</v>
      </c>
      <c r="C40" s="177" t="str">
        <f xml:space="preserve"> F_Inputs!C40</f>
        <v>PR19 RPI-CPIH wedge RCV adjustment in 2017-18 FYA (CPIH deflated) prices (WWN)</v>
      </c>
      <c r="D40" s="177" t="str">
        <f xml:space="preserve"> F_Inputs!D40</f>
        <v>£m</v>
      </c>
      <c r="E40" s="177" t="str">
        <f xml:space="preserve"> F_Inputs!E40</f>
        <v>Price Review 2024</v>
      </c>
      <c r="F40" s="208"/>
      <c r="G40" s="208"/>
      <c r="H40" s="210"/>
      <c r="I40" s="216"/>
      <c r="J40" s="216"/>
      <c r="K40" s="217"/>
    </row>
    <row r="41" spans="1:11">
      <c r="A41" s="177" t="str">
        <f xml:space="preserve"> F_Inputs!A41</f>
        <v>SVE</v>
      </c>
      <c r="B41" s="177" t="str">
        <f xml:space="preserve"> F_Inputs!B41</f>
        <v>C_PR24PD17_PD11_15BIO_PR24</v>
      </c>
      <c r="C41" s="177" t="str">
        <f xml:space="preserve"> F_Inputs!C41</f>
        <v>PR19 RPI-CPIH wedge RCV adjustment in 2017-18 FYA (CPIH deflated) prices (BR)</v>
      </c>
      <c r="D41" s="177" t="str">
        <f xml:space="preserve"> F_Inputs!D41</f>
        <v>£m</v>
      </c>
      <c r="E41" s="177" t="str">
        <f xml:space="preserve"> F_Inputs!E41</f>
        <v>Price Review 2024</v>
      </c>
      <c r="F41" s="208"/>
      <c r="G41" s="208"/>
      <c r="H41" s="210"/>
      <c r="I41" s="216"/>
      <c r="J41" s="216"/>
      <c r="K41" s="217"/>
    </row>
    <row r="42" spans="1:11">
      <c r="A42" s="177" t="str">
        <f xml:space="preserve"> F_Inputs!A42</f>
        <v>SVE</v>
      </c>
      <c r="B42" s="177" t="str">
        <f xml:space="preserve"> F_Inputs!B42</f>
        <v>C_PR24PD17_PD11_15ADDN1_PR24</v>
      </c>
      <c r="C42" s="177" t="str">
        <f xml:space="preserve"> F_Inputs!C42</f>
        <v>PR19 RPI-CPIH wedge RCV adjustment in 2017-18 FYA (CPIH deflated) prices (ADDN1)</v>
      </c>
      <c r="D42" s="177" t="str">
        <f xml:space="preserve"> F_Inputs!D42</f>
        <v>£m</v>
      </c>
      <c r="E42" s="177" t="str">
        <f xml:space="preserve"> F_Inputs!E42</f>
        <v>Price Review 2024</v>
      </c>
      <c r="F42" s="208"/>
      <c r="G42" s="208"/>
      <c r="H42" s="210"/>
      <c r="I42" s="216"/>
      <c r="J42" s="216"/>
      <c r="K42" s="217"/>
    </row>
    <row r="43" spans="1:11">
      <c r="A43" s="177" t="str">
        <f xml:space="preserve"> F_Inputs!A43</f>
        <v>SVE</v>
      </c>
      <c r="B43" s="177" t="str">
        <f xml:space="preserve"> F_Inputs!B43</f>
        <v>C_PR24PD17_PD11_15ADDN2_PR24</v>
      </c>
      <c r="C43" s="177" t="str">
        <f xml:space="preserve"> F_Inputs!C43</f>
        <v>PR19 RPI-CPIH wedge RCV adjustment in 2017-18 FYA (CPIH deflated) prices (ADDN2)</v>
      </c>
      <c r="D43" s="177" t="str">
        <f xml:space="preserve"> F_Inputs!D43</f>
        <v>£m</v>
      </c>
      <c r="E43" s="177" t="str">
        <f xml:space="preserve"> F_Inputs!E43</f>
        <v>Price Review 2024</v>
      </c>
      <c r="F43" s="208"/>
      <c r="G43" s="208"/>
      <c r="H43" s="208"/>
      <c r="I43" s="216"/>
      <c r="J43" s="216"/>
      <c r="K43" s="217"/>
    </row>
    <row r="44" spans="1:11">
      <c r="A44" s="177" t="str">
        <f xml:space="preserve"> F_Inputs!A44</f>
        <v>SVE</v>
      </c>
      <c r="B44" s="177" t="str">
        <f xml:space="preserve"> F_Inputs!B44</f>
        <v>C_PR24PD18_PD11_16WR_PR24</v>
      </c>
      <c r="C44" s="177" t="str">
        <f xml:space="preserve"> F_Inputs!C44</f>
        <v>PR19 Strategic regional water resources RCV adjustment in 2017-18 FYA (CPIH deflated) prices (WR)</v>
      </c>
      <c r="D44" s="177" t="str">
        <f xml:space="preserve"> F_Inputs!D44</f>
        <v>£m</v>
      </c>
      <c r="E44" s="177" t="str">
        <f xml:space="preserve"> F_Inputs!E44</f>
        <v>Price Review 2024</v>
      </c>
      <c r="F44" s="208"/>
      <c r="G44" s="208"/>
      <c r="H44" s="208"/>
      <c r="I44" s="216"/>
      <c r="J44" s="216"/>
      <c r="K44" s="217"/>
    </row>
    <row r="45" spans="1:11">
      <c r="A45" s="177" t="str">
        <f xml:space="preserve"> F_Inputs!A45</f>
        <v>SVE</v>
      </c>
      <c r="B45" s="177" t="str">
        <f xml:space="preserve"> F_Inputs!B45</f>
        <v>C_PR24PD18_PD11_16WN_PR24</v>
      </c>
      <c r="C45" s="177" t="str">
        <f xml:space="preserve"> F_Inputs!C45</f>
        <v>PR19 Strategic regional water resources RCV adjustment in 2017-18 FYA (CPIH deflated) prices (WN)</v>
      </c>
      <c r="D45" s="177" t="str">
        <f xml:space="preserve"> F_Inputs!D45</f>
        <v>£m</v>
      </c>
      <c r="E45" s="177" t="str">
        <f xml:space="preserve"> F_Inputs!E45</f>
        <v>Price Review 2024</v>
      </c>
      <c r="F45" s="208"/>
      <c r="G45" s="208"/>
      <c r="H45" s="208"/>
      <c r="I45" s="216"/>
      <c r="J45" s="216"/>
      <c r="K45" s="217"/>
    </row>
    <row r="46" spans="1:11">
      <c r="A46" s="177" t="str">
        <f xml:space="preserve"> F_Inputs!A46</f>
        <v>SVE</v>
      </c>
      <c r="B46" s="177" t="str">
        <f xml:space="preserve"> F_Inputs!B46</f>
        <v>C_PR24PD22_PD11_17WR_PR24</v>
      </c>
      <c r="C46" s="177" t="str">
        <f xml:space="preserve"> F_Inputs!C46</f>
        <v>PR19 Green recovery RCV adjustment in 2017-18 FYA (CPIH deflated) prices (WR)</v>
      </c>
      <c r="D46" s="177" t="str">
        <f xml:space="preserve"> F_Inputs!D46</f>
        <v>£m</v>
      </c>
      <c r="E46" s="177" t="str">
        <f xml:space="preserve"> F_Inputs!E46</f>
        <v>Price Review 2024</v>
      </c>
      <c r="F46" s="208"/>
      <c r="G46" s="208"/>
      <c r="H46" s="210"/>
      <c r="I46" s="216"/>
      <c r="J46" s="216"/>
      <c r="K46" s="217"/>
    </row>
    <row r="47" spans="1:11">
      <c r="A47" s="177" t="str">
        <f xml:space="preserve"> F_Inputs!A47</f>
        <v>SVE</v>
      </c>
      <c r="B47" s="177" t="str">
        <f xml:space="preserve"> F_Inputs!B47</f>
        <v>C_PR24PD22_PD11_17WN_PR24</v>
      </c>
      <c r="C47" s="177" t="str">
        <f xml:space="preserve"> F_Inputs!C47</f>
        <v>PR19 Green recovery RCV adjustment in 2017-18 FYA (CPIH deflated) prices (WN)</v>
      </c>
      <c r="D47" s="177" t="str">
        <f xml:space="preserve"> F_Inputs!D47</f>
        <v>£m</v>
      </c>
      <c r="E47" s="177" t="str">
        <f xml:space="preserve"> F_Inputs!E47</f>
        <v>Price Review 2024</v>
      </c>
      <c r="F47" s="208"/>
      <c r="G47" s="208"/>
      <c r="H47" s="210"/>
      <c r="I47" s="216"/>
      <c r="J47" s="216"/>
      <c r="K47" s="217"/>
    </row>
    <row r="48" spans="1:11">
      <c r="A48" s="177" t="str">
        <f xml:space="preserve"> F_Inputs!A48</f>
        <v>SVE</v>
      </c>
      <c r="B48" s="177" t="str">
        <f xml:space="preserve"> F_Inputs!B48</f>
        <v>C_PR24PD22_PD11_17WWN_PR24</v>
      </c>
      <c r="C48" s="177" t="str">
        <f xml:space="preserve"> F_Inputs!C48</f>
        <v>PR19 Green recovery RCV adjustment in 2017-18 FYA (CPIH deflated) prices (WWN)</v>
      </c>
      <c r="D48" s="177" t="str">
        <f xml:space="preserve"> F_Inputs!D48</f>
        <v>£m</v>
      </c>
      <c r="E48" s="177" t="str">
        <f xml:space="preserve"> F_Inputs!E48</f>
        <v>Price Review 2024</v>
      </c>
      <c r="F48" s="208"/>
      <c r="G48" s="208"/>
      <c r="H48" s="210"/>
      <c r="I48" s="216"/>
      <c r="J48" s="216"/>
      <c r="K48" s="217"/>
    </row>
    <row r="49" spans="1:11">
      <c r="A49" s="177" t="str">
        <f xml:space="preserve"> F_Inputs!A49</f>
        <v>SVE</v>
      </c>
      <c r="B49" s="177" t="str">
        <f xml:space="preserve"> F_Inputs!B49</f>
        <v>C_PR24PD22_PD11_17BIO_PR24</v>
      </c>
      <c r="C49" s="177" t="str">
        <f xml:space="preserve"> F_Inputs!C49</f>
        <v>PR19 Green recovery RCV adjustment in 2017-18 FYA (CPIH deflated) prices (BR)</v>
      </c>
      <c r="D49" s="177" t="str">
        <f xml:space="preserve"> F_Inputs!D49</f>
        <v>£m</v>
      </c>
      <c r="E49" s="177" t="str">
        <f xml:space="preserve"> F_Inputs!E49</f>
        <v>Price Review 2024</v>
      </c>
      <c r="F49" s="208"/>
      <c r="G49" s="208"/>
      <c r="H49" s="210"/>
      <c r="I49" s="216"/>
      <c r="J49" s="216"/>
      <c r="K49" s="217"/>
    </row>
    <row r="50" spans="1:11">
      <c r="A50" s="177" t="str">
        <f xml:space="preserve"> F_Inputs!A50</f>
        <v>SVE</v>
      </c>
      <c r="B50" s="177" t="str">
        <f xml:space="preserve"> F_Inputs!B50</f>
        <v>C_PR24PD00_PD11_19WR_PR24</v>
      </c>
      <c r="C50" s="177" t="str">
        <f xml:space="preserve"> F_Inputs!C50</f>
        <v>Other RCV adjustments in 2017-18 FYA (CPIH deflated) prices (WR)</v>
      </c>
      <c r="D50" s="177" t="str">
        <f xml:space="preserve"> F_Inputs!D50</f>
        <v>£m</v>
      </c>
      <c r="E50" s="177" t="str">
        <f xml:space="preserve"> F_Inputs!E50</f>
        <v>Price Review 2024</v>
      </c>
      <c r="F50" s="208"/>
      <c r="G50" s="208"/>
      <c r="H50" s="208"/>
      <c r="I50" s="216"/>
      <c r="J50" s="216"/>
      <c r="K50" s="217"/>
    </row>
    <row r="51" spans="1:11">
      <c r="A51" s="177" t="str">
        <f xml:space="preserve"> F_Inputs!A51</f>
        <v>SVE</v>
      </c>
      <c r="B51" s="177" t="str">
        <f xml:space="preserve"> F_Inputs!B51</f>
        <v>C_PR24PD00_PD11_19WN_PR24</v>
      </c>
      <c r="C51" s="177" t="str">
        <f xml:space="preserve"> F_Inputs!C51</f>
        <v>Other RCV adjustments in 2017-18 FYA (CPIH deflated) prices (WN)</v>
      </c>
      <c r="D51" s="177" t="str">
        <f xml:space="preserve"> F_Inputs!D51</f>
        <v>£m</v>
      </c>
      <c r="E51" s="177" t="str">
        <f xml:space="preserve"> F_Inputs!E51</f>
        <v>Price Review 2024</v>
      </c>
      <c r="F51" s="208"/>
      <c r="G51" s="208"/>
      <c r="H51" s="208"/>
      <c r="I51" s="216"/>
      <c r="J51" s="216"/>
      <c r="K51" s="217"/>
    </row>
    <row r="52" spans="1:11">
      <c r="A52" s="177" t="str">
        <f xml:space="preserve"> F_Inputs!A52</f>
        <v>SVE</v>
      </c>
      <c r="B52" s="177" t="str">
        <f xml:space="preserve"> F_Inputs!B52</f>
        <v>C_PR24PD00_PD11_19WWN_PR24</v>
      </c>
      <c r="C52" s="177" t="str">
        <f xml:space="preserve"> F_Inputs!C52</f>
        <v>Other RCV adjustments in 2017-18 FYA (CPIH deflated) prices (WWN)</v>
      </c>
      <c r="D52" s="177" t="str">
        <f xml:space="preserve"> F_Inputs!D52</f>
        <v>£m</v>
      </c>
      <c r="E52" s="177" t="str">
        <f xml:space="preserve"> F_Inputs!E52</f>
        <v>Price Review 2024</v>
      </c>
      <c r="F52" s="208"/>
      <c r="G52" s="208"/>
      <c r="H52" s="208"/>
      <c r="I52" s="216"/>
      <c r="J52" s="216"/>
      <c r="K52" s="217"/>
    </row>
    <row r="53" spans="1:11">
      <c r="A53" s="177" t="str">
        <f xml:space="preserve"> F_Inputs!A53</f>
        <v>SVE</v>
      </c>
      <c r="B53" s="177" t="str">
        <f xml:space="preserve"> F_Inputs!B53</f>
        <v>C_PR24PD00_PD11_19BIO_PR24</v>
      </c>
      <c r="C53" s="177" t="str">
        <f xml:space="preserve"> F_Inputs!C53</f>
        <v>Other RCV adjustments in 2017-18 FYA (CPIH deflated) prices (BR)</v>
      </c>
      <c r="D53" s="177" t="str">
        <f xml:space="preserve"> F_Inputs!D53</f>
        <v>£m</v>
      </c>
      <c r="E53" s="177" t="str">
        <f xml:space="preserve"> F_Inputs!E53</f>
        <v>Price Review 2024</v>
      </c>
      <c r="F53" s="208"/>
      <c r="G53" s="208"/>
      <c r="H53" s="208"/>
      <c r="I53" s="216"/>
      <c r="J53" s="216"/>
      <c r="K53" s="217"/>
    </row>
    <row r="54" spans="1:11">
      <c r="A54" s="177" t="str">
        <f xml:space="preserve"> F_Inputs!A54</f>
        <v>SVE</v>
      </c>
      <c r="B54" s="177" t="str">
        <f xml:space="preserve"> F_Inputs!B54</f>
        <v>C_PR24PD00_PD11_19ADDN1_PR24</v>
      </c>
      <c r="C54" s="177" t="str">
        <f xml:space="preserve"> F_Inputs!C54</f>
        <v>Other RCV adjustments in 2017-18 FYA (CPIH deflated) prices (ADDN1)</v>
      </c>
      <c r="D54" s="177" t="str">
        <f xml:space="preserve"> F_Inputs!D54</f>
        <v>£m</v>
      </c>
      <c r="E54" s="177" t="str">
        <f xml:space="preserve"> F_Inputs!E54</f>
        <v>Price Review 2024</v>
      </c>
      <c r="F54" s="208"/>
      <c r="G54" s="208"/>
      <c r="H54" s="208"/>
      <c r="I54" s="216"/>
      <c r="J54" s="216"/>
      <c r="K54" s="217"/>
    </row>
    <row r="55" spans="1:11">
      <c r="A55" s="177" t="str">
        <f xml:space="preserve"> F_Inputs!A55</f>
        <v>SVE</v>
      </c>
      <c r="B55" s="177" t="str">
        <f xml:space="preserve"> F_Inputs!B55</f>
        <v>C_PR24PD00_PD11_19ADDN2_PR24</v>
      </c>
      <c r="C55" s="177" t="str">
        <f xml:space="preserve"> F_Inputs!C55</f>
        <v>Other RCV adjustments in 2017-18 FYA (CPIH deflated) prices (ADDN2)</v>
      </c>
      <c r="D55" s="177" t="str">
        <f xml:space="preserve"> F_Inputs!D55</f>
        <v>£m</v>
      </c>
      <c r="E55" s="177" t="str">
        <f xml:space="preserve"> F_Inputs!E55</f>
        <v>Price Review 2024</v>
      </c>
      <c r="F55" s="208"/>
      <c r="G55" s="208"/>
      <c r="H55" s="208"/>
      <c r="I55" s="216"/>
      <c r="J55" s="216"/>
      <c r="K55" s="217"/>
    </row>
    <row r="56" spans="1:11">
      <c r="A56" s="177" t="str">
        <f xml:space="preserve"> F_Inputs!A56</f>
        <v>SVE</v>
      </c>
      <c r="B56" s="177" t="str">
        <f xml:space="preserve"> F_Inputs!B56</f>
        <v>C_PR24CA01_PD11_20WR_PR24</v>
      </c>
      <c r="C56" s="177" t="str">
        <f xml:space="preserve"> F_Inputs!C56</f>
        <v>PR24 Transitional expenditure programme RCV adjustment in 2022-23 FYA (CPIH deflated) prices (WR)</v>
      </c>
      <c r="D56" s="177" t="str">
        <f xml:space="preserve"> F_Inputs!D56</f>
        <v>£m</v>
      </c>
      <c r="E56" s="177" t="str">
        <f xml:space="preserve"> F_Inputs!E56</f>
        <v>Price Review 2024</v>
      </c>
      <c r="F56" s="208"/>
      <c r="G56" s="208"/>
      <c r="H56" s="208"/>
      <c r="I56" s="216"/>
      <c r="J56" s="216"/>
      <c r="K56" s="217"/>
    </row>
    <row r="57" spans="1:11">
      <c r="A57" s="177" t="str">
        <f xml:space="preserve"> F_Inputs!A57</f>
        <v>SVE</v>
      </c>
      <c r="B57" s="177" t="str">
        <f xml:space="preserve"> F_Inputs!B57</f>
        <v>C_PR24CA01_PD11_20WN_PR24</v>
      </c>
      <c r="C57" s="177" t="str">
        <f xml:space="preserve"> F_Inputs!C57</f>
        <v>PR24 Transitional expenditure programme RCV adjustment in 2022-23 FYA (CPIH deflated) prices (WN)</v>
      </c>
      <c r="D57" s="177" t="str">
        <f xml:space="preserve"> F_Inputs!D57</f>
        <v>£m</v>
      </c>
      <c r="E57" s="177" t="str">
        <f xml:space="preserve"> F_Inputs!E57</f>
        <v>Price Review 2024</v>
      </c>
      <c r="F57" s="208"/>
      <c r="G57" s="208"/>
      <c r="H57" s="208"/>
      <c r="I57" s="216"/>
      <c r="J57" s="216"/>
      <c r="K57" s="217"/>
    </row>
    <row r="58" spans="1:11">
      <c r="A58" s="177" t="str">
        <f xml:space="preserve"> F_Inputs!A58</f>
        <v>SVE</v>
      </c>
      <c r="B58" s="177" t="str">
        <f xml:space="preserve"> F_Inputs!B58</f>
        <v>C_PR24CA01_PD11_20WWN_PR24</v>
      </c>
      <c r="C58" s="177" t="str">
        <f xml:space="preserve"> F_Inputs!C58</f>
        <v>PR24 Transitional expenditure programme RCV adjustment in 2022-23 FYA (CPIH deflated) prices (WWN)</v>
      </c>
      <c r="D58" s="177" t="str">
        <f xml:space="preserve"> F_Inputs!D58</f>
        <v>£m</v>
      </c>
      <c r="E58" s="177" t="str">
        <f xml:space="preserve"> F_Inputs!E58</f>
        <v>Price Review 2024</v>
      </c>
      <c r="F58" s="208"/>
      <c r="G58" s="208"/>
      <c r="H58" s="208"/>
      <c r="I58" s="216"/>
      <c r="J58" s="216"/>
      <c r="K58" s="217"/>
    </row>
    <row r="59" spans="1:11">
      <c r="A59" s="177" t="str">
        <f xml:space="preserve"> F_Inputs!A59</f>
        <v>SVE</v>
      </c>
      <c r="B59" s="177" t="str">
        <f xml:space="preserve"> F_Inputs!B59</f>
        <v>C_PR24CA01_PD11_20BIO_PR24</v>
      </c>
      <c r="C59" s="177" t="str">
        <f xml:space="preserve"> F_Inputs!C59</f>
        <v>PR24 Transitional expenditure programme RCV adjustment in 2022-23 FYA (CPIH deflated) prices (BR)</v>
      </c>
      <c r="D59" s="177" t="str">
        <f xml:space="preserve"> F_Inputs!D59</f>
        <v>£m</v>
      </c>
      <c r="E59" s="177" t="str">
        <f xml:space="preserve"> F_Inputs!E59</f>
        <v>Price Review 2024</v>
      </c>
      <c r="F59" s="208"/>
      <c r="G59" s="208"/>
      <c r="H59" s="208"/>
      <c r="I59" s="216"/>
      <c r="J59" s="216"/>
      <c r="K59" s="217"/>
    </row>
    <row r="60" spans="1:11">
      <c r="A60" s="177" t="str">
        <f xml:space="preserve"> F_Inputs!A60</f>
        <v>SVE</v>
      </c>
      <c r="B60" s="177" t="str">
        <f xml:space="preserve"> F_Inputs!B60</f>
        <v>C_PR24CA01_PD11_20ADDN1_PR24</v>
      </c>
      <c r="C60" s="177" t="str">
        <f xml:space="preserve"> F_Inputs!C60</f>
        <v>PR24 Transitional expenditure programme RCV adjustment in 2022-23 FYA (CPIH deflated) prices (ADDN1)</v>
      </c>
      <c r="D60" s="177" t="str">
        <f xml:space="preserve"> F_Inputs!D60</f>
        <v>£m</v>
      </c>
      <c r="E60" s="177" t="str">
        <f xml:space="preserve"> F_Inputs!E60</f>
        <v>Price Review 2024</v>
      </c>
      <c r="F60" s="208"/>
      <c r="G60" s="208"/>
      <c r="H60" s="208"/>
      <c r="I60" s="216"/>
      <c r="J60" s="216"/>
      <c r="K60" s="217"/>
    </row>
    <row r="61" spans="1:11">
      <c r="A61" s="177" t="str">
        <f xml:space="preserve"> F_Inputs!A61</f>
        <v>SVE</v>
      </c>
      <c r="B61" s="177" t="str">
        <f xml:space="preserve"> F_Inputs!B61</f>
        <v>C_PR24CA01_PD11_20ADDN2_PR24</v>
      </c>
      <c r="C61" s="177" t="str">
        <f xml:space="preserve"> F_Inputs!C61</f>
        <v>PR24 Transitional expenditure programme RCV adjustment in 2022-23 FYA (CPIH deflated) prices (ADDN2)</v>
      </c>
      <c r="D61" s="177" t="str">
        <f xml:space="preserve"> F_Inputs!D61</f>
        <v>£m</v>
      </c>
      <c r="E61" s="177" t="str">
        <f xml:space="preserve"> F_Inputs!E61</f>
        <v>Price Review 2024</v>
      </c>
      <c r="F61" s="208"/>
      <c r="G61" s="208"/>
      <c r="H61" s="208"/>
      <c r="I61" s="216"/>
      <c r="J61" s="216"/>
      <c r="K61" s="217"/>
    </row>
    <row r="62" spans="1:11">
      <c r="A62" s="177" t="str">
        <f xml:space="preserve"> F_Inputs!A62</f>
        <v>SVE</v>
      </c>
      <c r="B62" s="177" t="str">
        <f xml:space="preserve"> F_Inputs!B62</f>
        <v>C_PR24CA01_PD11_21WR_PR24</v>
      </c>
      <c r="C62" s="177" t="str">
        <f xml:space="preserve"> F_Inputs!C62</f>
        <v>PR24 Defra accelerated programme RCV adjustment in 2022-23 FYA (CPIH deflated) prices (WR)</v>
      </c>
      <c r="D62" s="177" t="str">
        <f xml:space="preserve"> F_Inputs!D62</f>
        <v>£m</v>
      </c>
      <c r="E62" s="177" t="str">
        <f xml:space="preserve"> F_Inputs!E62</f>
        <v>Price Review 2024</v>
      </c>
      <c r="F62" s="208"/>
      <c r="G62" s="208"/>
      <c r="H62" s="208"/>
      <c r="I62" s="216"/>
      <c r="J62" s="216"/>
      <c r="K62" s="217"/>
    </row>
    <row r="63" spans="1:11">
      <c r="A63" s="177" t="str">
        <f xml:space="preserve"> F_Inputs!A63</f>
        <v>SVE</v>
      </c>
      <c r="B63" s="177" t="str">
        <f xml:space="preserve"> F_Inputs!B63</f>
        <v>C_PR24CA01_PD11_21WN_PR24</v>
      </c>
      <c r="C63" s="177" t="str">
        <f xml:space="preserve"> F_Inputs!C63</f>
        <v>PR24 Defra accelerated programme RCV adjustment in 2022-23 FYA (CPIH deflated) prices (WN)</v>
      </c>
      <c r="D63" s="177" t="str">
        <f xml:space="preserve"> F_Inputs!D63</f>
        <v>£m</v>
      </c>
      <c r="E63" s="177" t="str">
        <f xml:space="preserve"> F_Inputs!E63</f>
        <v>Price Review 2024</v>
      </c>
      <c r="F63" s="208"/>
      <c r="G63" s="208"/>
      <c r="H63" s="208"/>
      <c r="I63" s="216"/>
      <c r="J63" s="216"/>
      <c r="K63" s="217"/>
    </row>
    <row r="64" spans="1:11">
      <c r="A64" s="177" t="str">
        <f xml:space="preserve"> F_Inputs!A64</f>
        <v>SVE</v>
      </c>
      <c r="B64" s="177" t="str">
        <f xml:space="preserve"> F_Inputs!B64</f>
        <v>C_PR24CA01_PD11_21WWN_PR24</v>
      </c>
      <c r="C64" s="177" t="str">
        <f xml:space="preserve"> F_Inputs!C64</f>
        <v>PR24 Defra accelerated programme RCV adjustment in 2022-23 FYA (CPIH deflated) prices (WWN)</v>
      </c>
      <c r="D64" s="177" t="str">
        <f xml:space="preserve"> F_Inputs!D64</f>
        <v>£m</v>
      </c>
      <c r="E64" s="177" t="str">
        <f xml:space="preserve"> F_Inputs!E64</f>
        <v>Price Review 2024</v>
      </c>
      <c r="F64" s="208"/>
      <c r="G64" s="208"/>
      <c r="H64" s="208"/>
      <c r="I64" s="216"/>
      <c r="J64" s="216"/>
      <c r="K64" s="217"/>
    </row>
    <row r="65" spans="1:11">
      <c r="A65" s="177" t="str">
        <f xml:space="preserve"> F_Inputs!A65</f>
        <v>SVE</v>
      </c>
      <c r="B65" s="177" t="str">
        <f xml:space="preserve"> F_Inputs!B65</f>
        <v>C_PR24CA01_PD11_21BIO_PR24</v>
      </c>
      <c r="C65" s="177" t="str">
        <f xml:space="preserve"> F_Inputs!C65</f>
        <v>PR24 Defra accelerated programme RCV adjustment in 2022-23 FYA (CPIH deflated) prices (BR)</v>
      </c>
      <c r="D65" s="177" t="str">
        <f xml:space="preserve"> F_Inputs!D65</f>
        <v>£m</v>
      </c>
      <c r="E65" s="177" t="str">
        <f xml:space="preserve"> F_Inputs!E65</f>
        <v>Price Review 2024</v>
      </c>
      <c r="F65" s="208"/>
      <c r="G65" s="208"/>
      <c r="H65" s="208"/>
      <c r="I65" s="216"/>
      <c r="J65" s="216"/>
      <c r="K65" s="217"/>
    </row>
    <row r="66" spans="1:11">
      <c r="A66" s="177" t="str">
        <f xml:space="preserve"> F_Inputs!A66</f>
        <v>SVE</v>
      </c>
      <c r="B66" s="177" t="str">
        <f xml:space="preserve"> F_Inputs!B66</f>
        <v>C_PR24CA01_PD11_21ADDN1_PR24</v>
      </c>
      <c r="C66" s="177" t="str">
        <f xml:space="preserve"> F_Inputs!C66</f>
        <v>PR24 Defra accelerated programme RCV adjustment in 2022-23 FYA (CPIH deflated) prices (ADDN1)</v>
      </c>
      <c r="D66" s="177" t="str">
        <f xml:space="preserve"> F_Inputs!D66</f>
        <v>£m</v>
      </c>
      <c r="E66" s="177" t="str">
        <f xml:space="preserve"> F_Inputs!E66</f>
        <v>Price Review 2024</v>
      </c>
      <c r="F66" s="208"/>
      <c r="G66" s="208"/>
      <c r="H66" s="208"/>
      <c r="I66" s="216"/>
      <c r="J66" s="216"/>
      <c r="K66" s="217"/>
    </row>
    <row r="67" spans="1:11">
      <c r="A67" s="177" t="str">
        <f xml:space="preserve"> F_Inputs!A67</f>
        <v>SVE</v>
      </c>
      <c r="B67" s="177" t="str">
        <f xml:space="preserve"> F_Inputs!B67</f>
        <v>C_PR24CA01_PD11_21ADDN2_PR24</v>
      </c>
      <c r="C67" s="177" t="str">
        <f xml:space="preserve"> F_Inputs!C67</f>
        <v>PR24 Defra accelerated programme RCV adjustment in 2022-23 FYA (CPIH deflated) prices (ADDN2)</v>
      </c>
      <c r="D67" s="177" t="str">
        <f xml:space="preserve"> F_Inputs!D67</f>
        <v>£m</v>
      </c>
      <c r="E67" s="177" t="str">
        <f xml:space="preserve"> F_Inputs!E67</f>
        <v>Price Review 2024</v>
      </c>
      <c r="F67" s="208"/>
      <c r="G67" s="208"/>
      <c r="H67" s="208"/>
      <c r="I67" s="216"/>
      <c r="J67" s="216"/>
      <c r="K67" s="217"/>
    </row>
    <row r="68" spans="1:11">
      <c r="A68" s="177" t="str">
        <f xml:space="preserve"> F_Inputs!A68</f>
        <v>SVE</v>
      </c>
      <c r="B68" s="177" t="str">
        <f xml:space="preserve"> F_Inputs!B68</f>
        <v>PD11_01WR_PR24</v>
      </c>
      <c r="C68" s="177" t="str">
        <f xml:space="preserve"> F_Inputs!C68</f>
        <v>PR19 FD / CMA / IDoK closing RCV balances as at 31 March 2025 - Pre 2020 RCV - Closing RCV at 31 March 2025 in 2017-18 FYA RPI prices (from PR19 FD as updated by the CMA redetermination and IDoKs) - RPI inflated  [*** truncated]</v>
      </c>
      <c r="D68" s="177" t="str">
        <f xml:space="preserve"> F_Inputs!D68</f>
        <v>£m</v>
      </c>
      <c r="E68" s="177" t="str">
        <f xml:space="preserve"> F_Inputs!E68</f>
        <v>Price Review 2024</v>
      </c>
      <c r="F68" s="208"/>
      <c r="G68" s="208"/>
      <c r="H68" s="210"/>
      <c r="I68" s="216"/>
      <c r="J68" s="216"/>
      <c r="K68" s="217"/>
    </row>
    <row r="69" spans="1:11">
      <c r="A69" s="177" t="str">
        <f xml:space="preserve"> F_Inputs!A69</f>
        <v>SVE</v>
      </c>
      <c r="B69" s="177" t="str">
        <f xml:space="preserve"> F_Inputs!B69</f>
        <v>PD11_01WN_PR24</v>
      </c>
      <c r="C69" s="177" t="str">
        <f xml:space="preserve"> F_Inputs!C69</f>
        <v>PR19 FD / CMA / IDoK closing RCV balances as at 31 March 2025 - Pre 2020 RCV - Closing RCV at 31 March 2025 in 2017-18 FYA RPI prices (from PR19 FD as updated by the CMA redetermination and IDoKs) - RPI inflated  [*** truncated]</v>
      </c>
      <c r="D69" s="177" t="str">
        <f xml:space="preserve"> F_Inputs!D69</f>
        <v>£m</v>
      </c>
      <c r="E69" s="177" t="str">
        <f xml:space="preserve"> F_Inputs!E69</f>
        <v>Price Review 2024</v>
      </c>
      <c r="F69" s="208"/>
      <c r="G69" s="208"/>
      <c r="H69" s="210"/>
      <c r="I69" s="216"/>
      <c r="J69" s="216"/>
      <c r="K69" s="217"/>
    </row>
    <row r="70" spans="1:11">
      <c r="A70" s="177" t="str">
        <f xml:space="preserve"> F_Inputs!A70</f>
        <v>SVE</v>
      </c>
      <c r="B70" s="177" t="str">
        <f xml:space="preserve"> F_Inputs!B70</f>
        <v>PD11_01WWN_PR24</v>
      </c>
      <c r="C70" s="177" t="str">
        <f xml:space="preserve"> F_Inputs!C70</f>
        <v>PR19 FD / CMA / IDoK closing RCV balances as at 31 March 2025 - Pre 2020 RCV - Closing RCV at 31 March 2025 in 2017-18 FYA RPI prices (from PR19 FD as updated by the CMA redetermination and IDoKs) - RPI inflated  [*** truncated]</v>
      </c>
      <c r="D70" s="177" t="str">
        <f xml:space="preserve"> F_Inputs!D70</f>
        <v>£m</v>
      </c>
      <c r="E70" s="177" t="str">
        <f xml:space="preserve"> F_Inputs!E70</f>
        <v>Price Review 2024</v>
      </c>
      <c r="F70" s="208"/>
      <c r="G70" s="208"/>
      <c r="H70" s="210"/>
      <c r="I70" s="216"/>
      <c r="J70" s="216"/>
      <c r="K70" s="217"/>
    </row>
    <row r="71" spans="1:11">
      <c r="A71" s="177" t="str">
        <f xml:space="preserve"> F_Inputs!A71</f>
        <v>SVE</v>
      </c>
      <c r="B71" s="177" t="str">
        <f xml:space="preserve"> F_Inputs!B71</f>
        <v>PD11_01BIO_PR24</v>
      </c>
      <c r="C71" s="177" t="str">
        <f xml:space="preserve"> F_Inputs!C71</f>
        <v>PR19 FD / CMA / IDoK closing RCV balances as at 31 March 2025 - Pre 2020 RCV - Closing RCV at 31 March 2025 in 2017-18 FYA RPI prices (from PR19 FD as updated by the CMA redetermination and IDoKs) - RPI inflated RCV - Bioresources</v>
      </c>
      <c r="D71" s="177" t="str">
        <f xml:space="preserve"> F_Inputs!D71</f>
        <v>£m</v>
      </c>
      <c r="E71" s="177" t="str">
        <f xml:space="preserve"> F_Inputs!E71</f>
        <v>Price Review 2024</v>
      </c>
      <c r="F71" s="208"/>
      <c r="G71" s="208"/>
      <c r="H71" s="210"/>
      <c r="I71" s="216"/>
      <c r="J71" s="216"/>
      <c r="K71" s="217"/>
    </row>
    <row r="72" spans="1:11">
      <c r="A72" s="177" t="str">
        <f xml:space="preserve"> F_Inputs!A72</f>
        <v>SVE</v>
      </c>
      <c r="B72" s="177" t="str">
        <f xml:space="preserve"> F_Inputs!B72</f>
        <v>PD11_01ADDN1_PR24</v>
      </c>
      <c r="C72" s="177" t="str">
        <f xml:space="preserve"> F_Inputs!C72</f>
        <v>PR19 FD / CMA / IDoK closing RCV balances as at 31 March 2025 - Pre 2020 RCV - Closing RCV at 31 March 2025 in 2017-18 FYA RPI prices (from PR19 FD as updated by the CMA redetermination and IDoKs) - RPI inflated  [*** truncated]</v>
      </c>
      <c r="D72" s="177" t="str">
        <f xml:space="preserve"> F_Inputs!D72</f>
        <v>£m</v>
      </c>
      <c r="E72" s="177" t="str">
        <f xml:space="preserve"> F_Inputs!E72</f>
        <v>Price Review 2024</v>
      </c>
      <c r="F72" s="208"/>
      <c r="G72" s="208"/>
      <c r="H72" s="210"/>
      <c r="I72" s="216"/>
      <c r="J72" s="216"/>
      <c r="K72" s="217"/>
    </row>
    <row r="73" spans="1:11">
      <c r="A73" s="177" t="str">
        <f xml:space="preserve"> F_Inputs!A73</f>
        <v>SVE</v>
      </c>
      <c r="B73" s="177" t="str">
        <f xml:space="preserve"> F_Inputs!B73</f>
        <v>PD11_01ADDN2_PR24</v>
      </c>
      <c r="C73" s="177" t="str">
        <f xml:space="preserve"> F_Inputs!C73</f>
        <v>PR19 FD / CMA / IDoK closing RCV balances as at 31 March 2025 - Pre 2020 RCV - Closing RCV at 31 March 2025 in 2017-18 FYA RPI prices (from PR19 FD as updated by the CMA redetermination and IDoKs) - RPI inflated  [*** truncated]</v>
      </c>
      <c r="D73" s="177" t="str">
        <f xml:space="preserve"> F_Inputs!D73</f>
        <v>£m</v>
      </c>
      <c r="E73" s="177" t="str">
        <f xml:space="preserve"> F_Inputs!E73</f>
        <v>Price Review 2024</v>
      </c>
      <c r="F73" s="208"/>
      <c r="G73" s="208"/>
      <c r="H73" s="210"/>
      <c r="I73" s="216"/>
      <c r="J73" s="216"/>
      <c r="K73" s="217"/>
    </row>
    <row r="74" spans="1:11">
      <c r="A74" s="177" t="str">
        <f xml:space="preserve"> F_Inputs!A74</f>
        <v>SVE</v>
      </c>
      <c r="B74" s="177" t="str">
        <f xml:space="preserve"> F_Inputs!B74</f>
        <v>PD11_01TOT_PR24</v>
      </c>
      <c r="C74" s="177" t="str">
        <f xml:space="preserve"> F_Inputs!C74</f>
        <v>PR19 FD / CMA / IDoK closing RCV balances as at 31 March 2025 - Pre 2020 RCV - Closing RCV at 31 March 2025 in 2017-18 FYA RPI prices (from PR19 FD as updated by the CMA redetermination and IDoKs) - RPI inflated RCV - Total</v>
      </c>
      <c r="D74" s="177" t="str">
        <f xml:space="preserve"> F_Inputs!D74</f>
        <v>£m</v>
      </c>
      <c r="E74" s="177" t="str">
        <f xml:space="preserve"> F_Inputs!E74</f>
        <v>Price Review 2024</v>
      </c>
      <c r="F74" s="208"/>
      <c r="G74" s="208"/>
      <c r="H74" s="210"/>
      <c r="I74" s="216"/>
      <c r="J74" s="216"/>
      <c r="K74" s="217"/>
    </row>
    <row r="75" spans="1:11">
      <c r="A75" s="177" t="str">
        <f xml:space="preserve"> F_Inputs!A75</f>
        <v>SVE</v>
      </c>
      <c r="B75" s="177" t="str">
        <f xml:space="preserve"> F_Inputs!B75</f>
        <v>PD11_02WR_PR24</v>
      </c>
      <c r="C75" s="177" t="str">
        <f xml:space="preserve"> F_Inputs!C75</f>
        <v>PR19 FD / CMA / IDoK closing RCV balances as at 31 March 2025 - Pre 2020 RCV - Closing RCV at 31 March 2025 in 2017-18 FYA prices (from PR19 FD as updated by the CMA redetermination and IDoKs) - CPI inflated RCV - Water resources</v>
      </c>
      <c r="D75" s="177" t="str">
        <f xml:space="preserve"> F_Inputs!D75</f>
        <v>£m</v>
      </c>
      <c r="E75" s="177" t="str">
        <f xml:space="preserve"> F_Inputs!E75</f>
        <v>Price Review 2024</v>
      </c>
      <c r="F75" s="208"/>
      <c r="G75" s="208"/>
      <c r="H75" s="210"/>
      <c r="I75" s="216"/>
      <c r="J75" s="216"/>
      <c r="K75" s="217"/>
    </row>
    <row r="76" spans="1:11">
      <c r="A76" s="177" t="str">
        <f xml:space="preserve"> F_Inputs!A76</f>
        <v>SVE</v>
      </c>
      <c r="B76" s="177" t="str">
        <f xml:space="preserve"> F_Inputs!B76</f>
        <v>PD11_02WN_PR24</v>
      </c>
      <c r="C76" s="177" t="str">
        <f xml:space="preserve"> F_Inputs!C76</f>
        <v>PR19 FD / CMA / IDoK closing RCV balances as at 31 March 2025 - Pre 2020 RCV - Closing RCV at 31 March 2025 in 2017-18 FYA prices (from PR19 FD as updated by the CMA redetermination and IDoKs) - CPI inflated RCV - Water Network+</v>
      </c>
      <c r="D76" s="177" t="str">
        <f xml:space="preserve"> F_Inputs!D76</f>
        <v>£m</v>
      </c>
      <c r="E76" s="177" t="str">
        <f xml:space="preserve"> F_Inputs!E76</f>
        <v>Price Review 2024</v>
      </c>
      <c r="F76" s="208"/>
      <c r="G76" s="208"/>
      <c r="H76" s="210"/>
      <c r="I76" s="216"/>
      <c r="J76" s="216"/>
      <c r="K76" s="217"/>
    </row>
    <row r="77" spans="1:11">
      <c r="A77" s="177" t="str">
        <f xml:space="preserve"> F_Inputs!A77</f>
        <v>SVE</v>
      </c>
      <c r="B77" s="177" t="str">
        <f xml:space="preserve"> F_Inputs!B77</f>
        <v>PD11_02WWN_PR24</v>
      </c>
      <c r="C77" s="177" t="str">
        <f xml:space="preserve"> F_Inputs!C77</f>
        <v>PR19 FD / CMA / IDoK closing RCV balances as at 31 March 2025 - Pre 2020 RCV - Closing RCV at 31 March 2025 in 2017-18 FYA prices (from PR19 FD as updated by the CMA redetermination and IDoKs) - CPI inflated RCV  [*** truncated]</v>
      </c>
      <c r="D77" s="177" t="str">
        <f xml:space="preserve"> F_Inputs!D77</f>
        <v>£m</v>
      </c>
      <c r="E77" s="177" t="str">
        <f xml:space="preserve"> F_Inputs!E77</f>
        <v>Price Review 2024</v>
      </c>
      <c r="F77" s="208"/>
      <c r="G77" s="208"/>
      <c r="H77" s="210"/>
      <c r="I77" s="216"/>
      <c r="J77" s="216"/>
      <c r="K77" s="217"/>
    </row>
    <row r="78" spans="1:11">
      <c r="A78" s="177" t="str">
        <f xml:space="preserve"> F_Inputs!A78</f>
        <v>SVE</v>
      </c>
      <c r="B78" s="177" t="str">
        <f xml:space="preserve"> F_Inputs!B78</f>
        <v>PD11_02BIO_PR24</v>
      </c>
      <c r="C78" s="177" t="str">
        <f xml:space="preserve"> F_Inputs!C78</f>
        <v>PR19 FD / CMA / IDoK closing RCV balances as at 31 March 2025 - Pre 2020 RCV - Closing RCV at 31 March 2025 in 2017-18 FYA prices (from PR19 FD as updated by the CMA redetermination and IDoKs) - CPI inflated RCV - Bioresources</v>
      </c>
      <c r="D78" s="177" t="str">
        <f xml:space="preserve"> F_Inputs!D78</f>
        <v>£m</v>
      </c>
      <c r="E78" s="177" t="str">
        <f xml:space="preserve"> F_Inputs!E78</f>
        <v>Price Review 2024</v>
      </c>
      <c r="F78" s="208"/>
      <c r="G78" s="208"/>
      <c r="H78" s="210"/>
      <c r="I78" s="216"/>
      <c r="J78" s="216"/>
      <c r="K78" s="217"/>
    </row>
    <row r="79" spans="1:11">
      <c r="A79" s="177" t="str">
        <f xml:space="preserve"> F_Inputs!A79</f>
        <v>SVE</v>
      </c>
      <c r="B79" s="177" t="str">
        <f xml:space="preserve"> F_Inputs!B79</f>
        <v>PD11_02ADDN1_PR24</v>
      </c>
      <c r="C79" s="177" t="str">
        <f xml:space="preserve"> F_Inputs!C79</f>
        <v>PR19 FD / CMA / IDoK closing RCV balances as at 31 March 2025 - Pre 2020 RCV - Closing RCV at 31 March 2025 in 2017-18 FYA prices (from PR19 FD as updated by the CMA redetermination and IDoKs) - CPI inflated RCV  [*** truncated]</v>
      </c>
      <c r="D79" s="177" t="str">
        <f xml:space="preserve"> F_Inputs!D79</f>
        <v>£m</v>
      </c>
      <c r="E79" s="177" t="str">
        <f xml:space="preserve"> F_Inputs!E79</f>
        <v>Price Review 2024</v>
      </c>
      <c r="F79" s="208"/>
      <c r="G79" s="208"/>
      <c r="H79" s="210"/>
      <c r="I79" s="216"/>
      <c r="J79" s="216"/>
      <c r="K79" s="217"/>
    </row>
    <row r="80" spans="1:11">
      <c r="A80" s="177" t="str">
        <f xml:space="preserve"> F_Inputs!A80</f>
        <v>SVE</v>
      </c>
      <c r="B80" s="177" t="str">
        <f xml:space="preserve"> F_Inputs!B80</f>
        <v>PD11_02ADDN2_PR24</v>
      </c>
      <c r="C80" s="177" t="str">
        <f xml:space="preserve"> F_Inputs!C80</f>
        <v>PR19 FD / CMA / IDoK closing RCV balances as at 31 March 2025 - Pre 2020 RCV - Closing RCV at 31 March 2025 in 2017-18 FYA prices (from PR19 FD as updated by the CMA redetermination and IDoKs) - CPI inflated RCV  [*** truncated]</v>
      </c>
      <c r="D80" s="177" t="str">
        <f xml:space="preserve"> F_Inputs!D80</f>
        <v>£m</v>
      </c>
      <c r="E80" s="177" t="str">
        <f xml:space="preserve"> F_Inputs!E80</f>
        <v>Price Review 2024</v>
      </c>
      <c r="F80" s="208"/>
      <c r="G80" s="208"/>
      <c r="H80" s="210"/>
      <c r="I80" s="216"/>
      <c r="J80" s="216"/>
      <c r="K80" s="217"/>
    </row>
    <row r="81" spans="1:11">
      <c r="A81" s="177" t="str">
        <f xml:space="preserve"> F_Inputs!A81</f>
        <v>SVE</v>
      </c>
      <c r="B81" s="177" t="str">
        <f xml:space="preserve"> F_Inputs!B81</f>
        <v>PD11_02TOT_PR24</v>
      </c>
      <c r="C81" s="177" t="str">
        <f xml:space="preserve"> F_Inputs!C81</f>
        <v>PR19 FD / CMA / IDoK closing RCV balances as at 31 March 2025 - Pre 2020 RCV - Closing RCV at 31 March 2025 in 2017-18 FYA prices (from PR19 FD as updated by the CMA redetermination and IDoKs) - CPI inflated RCV - Total</v>
      </c>
      <c r="D81" s="177" t="str">
        <f xml:space="preserve"> F_Inputs!D81</f>
        <v>£m</v>
      </c>
      <c r="E81" s="177" t="str">
        <f xml:space="preserve"> F_Inputs!E81</f>
        <v>Price Review 2024</v>
      </c>
      <c r="F81" s="208"/>
      <c r="G81" s="208"/>
      <c r="H81" s="210"/>
      <c r="I81" s="216"/>
      <c r="J81" s="216"/>
      <c r="K81" s="217"/>
    </row>
    <row r="82" spans="1:11">
      <c r="A82" s="177" t="str">
        <f xml:space="preserve"> F_Inputs!A82</f>
        <v>SVE</v>
      </c>
      <c r="B82" s="177" t="str">
        <f xml:space="preserve"> F_Inputs!B82</f>
        <v>PD11_03WR_PR24</v>
      </c>
      <c r="C82" s="177" t="str">
        <f xml:space="preserve"> F_Inputs!C82</f>
        <v>PR19 FD / CMA / IDoK closing RCV balances as at 31 March 2025 - 2020-25 RCV - Closing RCV at 31 March 2025 in 2017-18 FYA prices (from PR19 FD as updated by the CMA redetermination and IDoKs) - Post 2020 investme [*** truncated]</v>
      </c>
      <c r="D82" s="177" t="str">
        <f xml:space="preserve"> F_Inputs!D82</f>
        <v>£m</v>
      </c>
      <c r="E82" s="177" t="str">
        <f xml:space="preserve"> F_Inputs!E82</f>
        <v>Price Review 2024</v>
      </c>
      <c r="F82" s="208"/>
      <c r="G82" s="208"/>
      <c r="H82" s="210"/>
      <c r="I82" s="216"/>
      <c r="J82" s="216"/>
      <c r="K82" s="217"/>
    </row>
    <row r="83" spans="1:11">
      <c r="A83" s="177" t="str">
        <f xml:space="preserve"> F_Inputs!A83</f>
        <v>SVE</v>
      </c>
      <c r="B83" s="177" t="str">
        <f xml:space="preserve"> F_Inputs!B83</f>
        <v>PD11_03WN_PR24</v>
      </c>
      <c r="C83" s="177" t="str">
        <f xml:space="preserve"> F_Inputs!C83</f>
        <v>PR19 FD / CMA / IDoK closing RCV balances as at 31 March 2025 - 2020-25 RCV - Closing RCV at 31 March 2025 in 2017-18 FYA prices (from PR19 FD as updated by the CMA redetermination and IDoKs) - Post 2020 investme [*** truncated]</v>
      </c>
      <c r="D83" s="177" t="str">
        <f xml:space="preserve"> F_Inputs!D83</f>
        <v>£m</v>
      </c>
      <c r="E83" s="177" t="str">
        <f xml:space="preserve"> F_Inputs!E83</f>
        <v>Price Review 2024</v>
      </c>
      <c r="F83" s="208"/>
      <c r="G83" s="208"/>
      <c r="H83" s="210"/>
      <c r="I83" s="216"/>
      <c r="J83" s="216"/>
      <c r="K83" s="217"/>
    </row>
    <row r="84" spans="1:11">
      <c r="A84" s="177" t="str">
        <f xml:space="preserve"> F_Inputs!A84</f>
        <v>SVE</v>
      </c>
      <c r="B84" s="177" t="str">
        <f xml:space="preserve"> F_Inputs!B84</f>
        <v>PD11_03WWN_PR24</v>
      </c>
      <c r="C84" s="177" t="str">
        <f xml:space="preserve"> F_Inputs!C84</f>
        <v>PR19 FD / CMA / IDoK closing RCV balances as at 31 March 2025 - 2020-25 RCV - Closing RCV at 31 March 2025 in 2017-18 FYA prices (from PR19 FD as updated by the CMA redetermination and IDoKs) - Post 2020 investme [*** truncated]</v>
      </c>
      <c r="D84" s="177" t="str">
        <f xml:space="preserve"> F_Inputs!D84</f>
        <v>£m</v>
      </c>
      <c r="E84" s="177" t="str">
        <f xml:space="preserve"> F_Inputs!E84</f>
        <v>Price Review 2024</v>
      </c>
      <c r="F84" s="208"/>
      <c r="G84" s="208"/>
      <c r="H84" s="210"/>
      <c r="I84" s="216"/>
      <c r="J84" s="216"/>
      <c r="K84" s="217"/>
    </row>
    <row r="85" spans="1:11">
      <c r="A85" s="177" t="str">
        <f xml:space="preserve"> F_Inputs!A85</f>
        <v>SVE</v>
      </c>
      <c r="B85" s="177" t="str">
        <f xml:space="preserve"> F_Inputs!B85</f>
        <v>PD11_03BIO_PR24</v>
      </c>
      <c r="C85" s="177" t="str">
        <f xml:space="preserve"> F_Inputs!C85</f>
        <v>PR19 FD / CMA / IDoK closing RCV balances as at 31 March 2025 - 2020-25 RCV - Closing RCV at 31 March 2025 in 2017-18 FYA prices (from PR19 FD as updated by the CMA redetermination and IDoKs) - Post 2020 investme [*** truncated]</v>
      </c>
      <c r="D85" s="177" t="str">
        <f xml:space="preserve"> F_Inputs!D85</f>
        <v>£m</v>
      </c>
      <c r="E85" s="177" t="str">
        <f xml:space="preserve"> F_Inputs!E85</f>
        <v>Price Review 2024</v>
      </c>
      <c r="F85" s="208"/>
      <c r="G85" s="208"/>
      <c r="H85" s="210"/>
      <c r="I85" s="216"/>
      <c r="J85" s="216"/>
      <c r="K85" s="217"/>
    </row>
    <row r="86" spans="1:11">
      <c r="A86" s="177" t="str">
        <f xml:space="preserve"> F_Inputs!A86</f>
        <v>SVE</v>
      </c>
      <c r="B86" s="177" t="str">
        <f xml:space="preserve"> F_Inputs!B86</f>
        <v>PD11_03ADDN1_PR24</v>
      </c>
      <c r="C86" s="177" t="str">
        <f xml:space="preserve"> F_Inputs!C86</f>
        <v>PR19 FD / CMA / IDoK closing RCV balances as at 31 March 2025 - 2020-25 RCV - Closing RCV at 31 March 2025 in 2017-18 FYA prices (from PR19 FD as updated by the CMA redetermination and IDoKs) - Post 2020 investme [*** truncated]</v>
      </c>
      <c r="D86" s="177" t="str">
        <f xml:space="preserve"> F_Inputs!D86</f>
        <v>£m</v>
      </c>
      <c r="E86" s="177" t="str">
        <f xml:space="preserve"> F_Inputs!E86</f>
        <v>Price Review 2024</v>
      </c>
      <c r="F86" s="208"/>
      <c r="G86" s="208"/>
      <c r="H86" s="210"/>
      <c r="I86" s="216"/>
      <c r="J86" s="216"/>
      <c r="K86" s="217"/>
    </row>
    <row r="87" spans="1:11">
      <c r="A87" s="177" t="str">
        <f xml:space="preserve"> F_Inputs!A87</f>
        <v>SVE</v>
      </c>
      <c r="B87" s="177" t="str">
        <f xml:space="preserve"> F_Inputs!B87</f>
        <v>PD11_03ADDN2_PR24</v>
      </c>
      <c r="C87" s="177" t="str">
        <f xml:space="preserve"> F_Inputs!C87</f>
        <v>PR19 FD / CMA / IDoK closing RCV balances as at 31 March 2025 - 2020-25 RCV - Closing RCV at 31 March 2025 in 2017-18 FYA prices (from PR19 FD as updated by the CMA redetermination and IDoKs) - Post 2020 investme [*** truncated]</v>
      </c>
      <c r="D87" s="177" t="str">
        <f xml:space="preserve"> F_Inputs!D87</f>
        <v>£m</v>
      </c>
      <c r="E87" s="177" t="str">
        <f xml:space="preserve"> F_Inputs!E87</f>
        <v>Price Review 2024</v>
      </c>
      <c r="F87" s="208"/>
      <c r="G87" s="208"/>
      <c r="H87" s="210"/>
      <c r="I87" s="216"/>
      <c r="J87" s="216"/>
      <c r="K87" s="217"/>
    </row>
    <row r="88" spans="1:11">
      <c r="A88" s="177" t="str">
        <f xml:space="preserve"> F_Inputs!A88</f>
        <v>SVE</v>
      </c>
      <c r="B88" s="177" t="str">
        <f xml:space="preserve"> F_Inputs!B88</f>
        <v>PD11_03TOT_PR24</v>
      </c>
      <c r="C88" s="177" t="str">
        <f xml:space="preserve"> F_Inputs!C88</f>
        <v>PR19 FD / CMA / IDoK closing RCV balances as at 31 March 2025 - 2020-25 RCV - Closing RCV at 31 March 2025 in 2017-18 FYA prices (from PR19 FD as updated by the CMA redetermination and IDoKs) - Post 2020 investment RCV - Total</v>
      </c>
      <c r="D88" s="177" t="str">
        <f xml:space="preserve"> F_Inputs!D88</f>
        <v>£m</v>
      </c>
      <c r="E88" s="177" t="str">
        <f xml:space="preserve"> F_Inputs!E88</f>
        <v>Price Review 2024</v>
      </c>
      <c r="F88" s="208"/>
      <c r="G88" s="208"/>
      <c r="H88" s="210"/>
      <c r="I88" s="216"/>
      <c r="J88" s="216"/>
      <c r="K88" s="217"/>
    </row>
    <row r="89" spans="1:11">
      <c r="A89" s="177" t="str">
        <f xml:space="preserve"> F_Inputs!A89</f>
        <v>SVE</v>
      </c>
      <c r="B89" s="177" t="str">
        <f xml:space="preserve"> F_Inputs!B89</f>
        <v>PD11_04WR_PR24</v>
      </c>
      <c r="C89" s="177" t="str">
        <f xml:space="preserve"> F_Inputs!C89</f>
        <v>PR19 FD / CMA / IDoK closing RCV balances as at 31 March 2025 - Closing RCV at 31 March 2025 in 2017-18 FYA prices (from PR19 FD as updated by the CMA redetermination and IDoKs) - Water resources</v>
      </c>
      <c r="D89" s="177" t="str">
        <f xml:space="preserve"> F_Inputs!D89</f>
        <v>£m</v>
      </c>
      <c r="E89" s="177" t="str">
        <f xml:space="preserve"> F_Inputs!E89</f>
        <v>Price Review 2024</v>
      </c>
      <c r="F89" s="208"/>
      <c r="G89" s="208"/>
      <c r="H89" s="210"/>
      <c r="I89" s="216"/>
      <c r="J89" s="216"/>
      <c r="K89" s="217"/>
    </row>
    <row r="90" spans="1:11">
      <c r="A90" s="177" t="str">
        <f xml:space="preserve"> F_Inputs!A90</f>
        <v>SVE</v>
      </c>
      <c r="B90" s="177" t="str">
        <f xml:space="preserve"> F_Inputs!B90</f>
        <v>PD11_04WN_PR24</v>
      </c>
      <c r="C90" s="177" t="str">
        <f xml:space="preserve"> F_Inputs!C90</f>
        <v>PR19 FD / CMA / IDoK closing RCV balances as at 31 March 2025 - Closing RCV at 31 March 2025 in 2017-18 FYA prices (from PR19 FD as updated by the CMA redetermination and IDoKs) - Water Network+</v>
      </c>
      <c r="D90" s="177" t="str">
        <f xml:space="preserve"> F_Inputs!D90</f>
        <v>£m</v>
      </c>
      <c r="E90" s="177" t="str">
        <f xml:space="preserve"> F_Inputs!E90</f>
        <v>Price Review 2024</v>
      </c>
      <c r="F90" s="208"/>
      <c r="G90" s="208"/>
      <c r="H90" s="210"/>
      <c r="I90" s="216"/>
      <c r="J90" s="216"/>
      <c r="K90" s="217"/>
    </row>
    <row r="91" spans="1:11">
      <c r="A91" s="177" t="str">
        <f xml:space="preserve"> F_Inputs!A91</f>
        <v>SVE</v>
      </c>
      <c r="B91" s="177" t="str">
        <f xml:space="preserve"> F_Inputs!B91</f>
        <v>PD11_04WWN_PR24</v>
      </c>
      <c r="C91" s="177" t="str">
        <f xml:space="preserve"> F_Inputs!C91</f>
        <v>PR19 FD / CMA / IDoK closing RCV balances as at 31 March 2025 - Closing RCV at 31 March 2025 in 2017-18 FYA prices (from PR19 FD as updated by the CMA redetermination and IDoKs) - Wastewater Network+</v>
      </c>
      <c r="D91" s="177" t="str">
        <f xml:space="preserve"> F_Inputs!D91</f>
        <v>£m</v>
      </c>
      <c r="E91" s="177" t="str">
        <f xml:space="preserve"> F_Inputs!E91</f>
        <v>Price Review 2024</v>
      </c>
      <c r="F91" s="208"/>
      <c r="G91" s="208"/>
      <c r="H91" s="210"/>
      <c r="I91" s="216"/>
      <c r="J91" s="216"/>
      <c r="K91" s="217"/>
    </row>
    <row r="92" spans="1:11">
      <c r="A92" s="177" t="str">
        <f xml:space="preserve"> F_Inputs!A92</f>
        <v>SVE</v>
      </c>
      <c r="B92" s="177" t="str">
        <f xml:space="preserve"> F_Inputs!B92</f>
        <v>PD11_04BIO_PR24</v>
      </c>
      <c r="C92" s="177" t="str">
        <f xml:space="preserve"> F_Inputs!C92</f>
        <v>PR19 FD / CMA / IDoK closing RCV balances as at 31 March 2025 - Closing RCV at 31 March 2025 in 2017-18 FYA prices (from PR19 FD as updated by the CMA redetermination and IDoKs) - Bioresources</v>
      </c>
      <c r="D92" s="177" t="str">
        <f xml:space="preserve"> F_Inputs!D92</f>
        <v>£m</v>
      </c>
      <c r="E92" s="177" t="str">
        <f xml:space="preserve"> F_Inputs!E92</f>
        <v>Price Review 2024</v>
      </c>
      <c r="F92" s="208"/>
      <c r="G92" s="208"/>
      <c r="H92" s="210"/>
      <c r="I92" s="216"/>
      <c r="J92" s="216"/>
      <c r="K92" s="217"/>
    </row>
    <row r="93" spans="1:11">
      <c r="A93" s="177" t="str">
        <f xml:space="preserve"> F_Inputs!A93</f>
        <v>SVE</v>
      </c>
      <c r="B93" s="177" t="str">
        <f xml:space="preserve"> F_Inputs!B93</f>
        <v>PD11_04ADDN1_PR24</v>
      </c>
      <c r="C93" s="177" t="str">
        <f xml:space="preserve"> F_Inputs!C93</f>
        <v>PR19 FD / CMA / IDoK closing RCV balances as at 31 March 2025 - Closing RCV at 31 March 2025 in 2017-18 FYA prices (from PR19 FD as updated by the CMA redetermination and IDoKs) - Additional Control 1</v>
      </c>
      <c r="D93" s="177" t="str">
        <f xml:space="preserve"> F_Inputs!D93</f>
        <v>£m</v>
      </c>
      <c r="E93" s="177" t="str">
        <f xml:space="preserve"> F_Inputs!E93</f>
        <v>Price Review 2024</v>
      </c>
      <c r="F93" s="208"/>
      <c r="G93" s="208"/>
      <c r="H93" s="210"/>
      <c r="I93" s="216"/>
      <c r="J93" s="216"/>
      <c r="K93" s="217"/>
    </row>
    <row r="94" spans="1:11">
      <c r="A94" s="177" t="str">
        <f xml:space="preserve"> F_Inputs!A94</f>
        <v>SVE</v>
      </c>
      <c r="B94" s="177" t="str">
        <f xml:space="preserve"> F_Inputs!B94</f>
        <v>PD11_04ADDN2_PR24</v>
      </c>
      <c r="C94" s="177" t="str">
        <f xml:space="preserve"> F_Inputs!C94</f>
        <v>PR19 FD / CMA / IDoK closing RCV balances as at 31 March 2025 - Closing RCV at 31 March 2025 in 2017-18 FYA prices (from PR19 FD as updated by the CMA redetermination and IDoKs) - Additional Control 2</v>
      </c>
      <c r="D94" s="177" t="str">
        <f xml:space="preserve"> F_Inputs!D94</f>
        <v>£m</v>
      </c>
      <c r="E94" s="177" t="str">
        <f xml:space="preserve"> F_Inputs!E94</f>
        <v>Price Review 2024</v>
      </c>
      <c r="F94" s="208"/>
      <c r="G94" s="208"/>
      <c r="H94" s="210"/>
      <c r="I94" s="216"/>
      <c r="J94" s="216"/>
      <c r="K94" s="217"/>
    </row>
    <row r="95" spans="1:11">
      <c r="A95" s="177" t="str">
        <f xml:space="preserve"> F_Inputs!A95</f>
        <v>SVE</v>
      </c>
      <c r="B95" s="177" t="str">
        <f xml:space="preserve"> F_Inputs!B95</f>
        <v>PD11_04TOT_PR24</v>
      </c>
      <c r="C95" s="177" t="str">
        <f xml:space="preserve"> F_Inputs!C95</f>
        <v>PR19 FD / CMA / IDoK closing RCV balances as at 31 March 2025 - Closing RCV at 31 March 2025 in 2017-18 FYA prices (from PR19 FD as updated by the CMA redetermination and IDoKs) - Total</v>
      </c>
      <c r="D95" s="177" t="str">
        <f xml:space="preserve"> F_Inputs!D95</f>
        <v>£m</v>
      </c>
      <c r="E95" s="177" t="str">
        <f xml:space="preserve"> F_Inputs!E95</f>
        <v>Price Review 2024</v>
      </c>
      <c r="F95" s="208"/>
      <c r="G95" s="208"/>
      <c r="H95" s="210"/>
      <c r="I95" s="216"/>
      <c r="J95" s="216"/>
      <c r="K95" s="217"/>
    </row>
    <row r="96" spans="1:11">
      <c r="A96" s="177" t="str">
        <f xml:space="preserve"> F_Inputs!A96</f>
        <v>SVE</v>
      </c>
      <c r="B96" s="177" t="str">
        <f xml:space="preserve"> F_Inputs!B96</f>
        <v>C_APP27048_PR19PD016_PR24</v>
      </c>
      <c r="C96" s="177" t="str">
        <f xml:space="preserve"> F_Inputs!C96</f>
        <v>PR14 Blind Year reconciliation end-of-period RCV midnight adjustments as at 31 March 2025 - PR14 BYR ODI RCV adjustment in 2017-18 FYA (CPIH deflated) prices - Water resources</v>
      </c>
      <c r="D96" s="177" t="str">
        <f xml:space="preserve"> F_Inputs!D96</f>
        <v>£m</v>
      </c>
      <c r="E96" s="177" t="str">
        <f xml:space="preserve"> F_Inputs!E96</f>
        <v>Price Review 2024</v>
      </c>
      <c r="F96" s="208"/>
      <c r="G96" s="208"/>
      <c r="H96" s="210"/>
      <c r="I96" s="216"/>
      <c r="J96" s="216"/>
      <c r="K96" s="217"/>
    </row>
    <row r="97" spans="1:11">
      <c r="A97" s="177" t="str">
        <f xml:space="preserve"> F_Inputs!A97</f>
        <v>SVE</v>
      </c>
      <c r="B97" s="177" t="str">
        <f xml:space="preserve"> F_Inputs!B97</f>
        <v>C_APP27049_PR19PD016_PR24</v>
      </c>
      <c r="C97" s="177" t="str">
        <f xml:space="preserve"> F_Inputs!C97</f>
        <v>PR14 Blind Year reconciliation end-of-period RCV midnight adjustments as at 31 March 2025 - PR14 BYR ODI RCV adjustment in 2017-18 FYA (CPIH deflated) prices - Water Network+</v>
      </c>
      <c r="D97" s="177" t="str">
        <f xml:space="preserve"> F_Inputs!D97</f>
        <v>£m</v>
      </c>
      <c r="E97" s="177" t="str">
        <f xml:space="preserve"> F_Inputs!E97</f>
        <v>Price Review 2024</v>
      </c>
      <c r="F97" s="208"/>
      <c r="G97" s="208"/>
      <c r="H97" s="210"/>
      <c r="I97" s="216"/>
      <c r="J97" s="216"/>
      <c r="K97" s="217"/>
    </row>
    <row r="98" spans="1:11">
      <c r="A98" s="177" t="str">
        <f xml:space="preserve"> F_Inputs!A98</f>
        <v>SVE</v>
      </c>
      <c r="B98" s="177" t="str">
        <f xml:space="preserve"> F_Inputs!B98</f>
        <v>C_APP27050_PR19PD016_PR24</v>
      </c>
      <c r="C98" s="177" t="str">
        <f xml:space="preserve"> F_Inputs!C98</f>
        <v>PR14 Blind Year reconciliation end-of-period RCV midnight adjustments as at 31 March 2025 - PR14 BYR ODI RCV adjustment in 2017-18 FYA (CPIH deflated) prices - Wastewater Network+</v>
      </c>
      <c r="D98" s="177" t="str">
        <f xml:space="preserve"> F_Inputs!D98</f>
        <v>£m</v>
      </c>
      <c r="E98" s="177" t="str">
        <f xml:space="preserve"> F_Inputs!E98</f>
        <v>Price Review 2024</v>
      </c>
      <c r="F98" s="208"/>
      <c r="G98" s="208"/>
      <c r="H98" s="210"/>
      <c r="I98" s="216"/>
      <c r="J98" s="216"/>
      <c r="K98" s="217"/>
    </row>
    <row r="99" spans="1:11">
      <c r="A99" s="177" t="str">
        <f xml:space="preserve"> F_Inputs!A99</f>
        <v>SVE</v>
      </c>
      <c r="B99" s="177" t="str">
        <f xml:space="preserve"> F_Inputs!B99</f>
        <v>C_APP27051_PR19PD016_PR24</v>
      </c>
      <c r="C99" s="177" t="str">
        <f xml:space="preserve"> F_Inputs!C99</f>
        <v>PR14 Blind Year reconciliation end-of-period RCV midnight adjustments as at 31 March 2025 - PR14 BYR ODI RCV adjustment in 2017-18 FYA (CPIH deflated) prices - Additional Control 1</v>
      </c>
      <c r="D99" s="177" t="str">
        <f xml:space="preserve"> F_Inputs!D99</f>
        <v>£m</v>
      </c>
      <c r="E99" s="177" t="str">
        <f xml:space="preserve"> F_Inputs!E99</f>
        <v>Price Review 2024</v>
      </c>
      <c r="F99" s="208"/>
      <c r="G99" s="208"/>
      <c r="H99" s="210"/>
      <c r="I99" s="216"/>
      <c r="J99" s="216"/>
      <c r="K99" s="217"/>
    </row>
    <row r="100" spans="1:11">
      <c r="A100" s="177" t="str">
        <f xml:space="preserve"> F_Inputs!A100</f>
        <v>SVE</v>
      </c>
      <c r="B100" s="177" t="str">
        <f xml:space="preserve"> F_Inputs!B100</f>
        <v>PD11_05ADDN2_PR24</v>
      </c>
      <c r="C100" s="177" t="str">
        <f xml:space="preserve"> F_Inputs!C100</f>
        <v>PR14 Blind Year reconciliation end-of-period RCV midnight adjustments as at 31 March 2025 - PR14 BYR ODI RCV adjustment in 2017-18 FYA (CPIH deflated) prices - Additional Control 2</v>
      </c>
      <c r="D100" s="177" t="str">
        <f xml:space="preserve"> F_Inputs!D100</f>
        <v>£m</v>
      </c>
      <c r="E100" s="177" t="str">
        <f xml:space="preserve"> F_Inputs!E100</f>
        <v>Price Review 2024</v>
      </c>
      <c r="F100" s="208"/>
      <c r="G100" s="208"/>
      <c r="H100" s="210"/>
      <c r="I100" s="216"/>
      <c r="J100" s="216"/>
      <c r="K100" s="217"/>
    </row>
    <row r="101" spans="1:11">
      <c r="A101" s="177" t="str">
        <f xml:space="preserve"> F_Inputs!A101</f>
        <v>SVE</v>
      </c>
      <c r="B101" s="177" t="str">
        <f xml:space="preserve"> F_Inputs!B101</f>
        <v>PD11_05TOT_PR24</v>
      </c>
      <c r="C101" s="177" t="str">
        <f xml:space="preserve"> F_Inputs!C101</f>
        <v>PR14 Blind Year reconciliation end-of-period RCV midnight adjustments as at 31 March 2025 - PR14 BYR ODI RCV adjustment in 2017-18 FYA (CPIH deflated) prices - Total</v>
      </c>
      <c r="D101" s="177" t="str">
        <f xml:space="preserve"> F_Inputs!D101</f>
        <v>£m</v>
      </c>
      <c r="E101" s="177" t="str">
        <f xml:space="preserve"> F_Inputs!E101</f>
        <v>Price Review 2024</v>
      </c>
      <c r="F101" s="208"/>
      <c r="G101" s="208"/>
      <c r="H101" s="210"/>
      <c r="I101" s="216"/>
      <c r="J101" s="216"/>
      <c r="K101" s="217"/>
    </row>
    <row r="102" spans="1:11">
      <c r="A102" s="177" t="str">
        <f xml:space="preserve"> F_Inputs!A102</f>
        <v>SVE</v>
      </c>
      <c r="B102" s="177" t="str">
        <f xml:space="preserve"> F_Inputs!B102</f>
        <v>PD11_06WR_PR24</v>
      </c>
      <c r="C102" s="177" t="str">
        <f xml:space="preserve"> F_Inputs!C102</f>
        <v>PR14 Blind Year reconciliation end-of-period RCV midnight adjustments as at 31 March 2025 - PR14 BYR Totex menu RCV adjustment in 2017-18 FYA (CPIH deflated) prices - Water resources</v>
      </c>
      <c r="D102" s="177" t="str">
        <f xml:space="preserve"> F_Inputs!D102</f>
        <v>£m</v>
      </c>
      <c r="E102" s="177" t="str">
        <f xml:space="preserve"> F_Inputs!E102</f>
        <v>Price Review 2024</v>
      </c>
      <c r="F102" s="208"/>
      <c r="G102" s="208"/>
      <c r="H102" s="210"/>
      <c r="I102" s="216"/>
      <c r="J102" s="216"/>
      <c r="K102" s="217"/>
    </row>
    <row r="103" spans="1:11">
      <c r="A103" s="177" t="str">
        <f xml:space="preserve"> F_Inputs!A103</f>
        <v>SVE</v>
      </c>
      <c r="B103" s="177" t="str">
        <f xml:space="preserve"> F_Inputs!B103</f>
        <v>PD11_06WN_PR24</v>
      </c>
      <c r="C103" s="177" t="str">
        <f xml:space="preserve"> F_Inputs!C103</f>
        <v>PR14 Blind Year reconciliation end-of-period RCV midnight adjustments as at 31 March 2025 - PR14 BYR Totex menu RCV adjustment in 2017-18 FYA (CPIH deflated) prices - Water Network+</v>
      </c>
      <c r="D103" s="177" t="str">
        <f xml:space="preserve"> F_Inputs!D103</f>
        <v>£m</v>
      </c>
      <c r="E103" s="177" t="str">
        <f xml:space="preserve"> F_Inputs!E103</f>
        <v>Price Review 2024</v>
      </c>
      <c r="F103" s="208"/>
      <c r="G103" s="208"/>
      <c r="H103" s="210"/>
      <c r="I103" s="216"/>
      <c r="J103" s="216"/>
      <c r="K103" s="217"/>
    </row>
    <row r="104" spans="1:11">
      <c r="A104" s="177" t="str">
        <f xml:space="preserve"> F_Inputs!A104</f>
        <v>SVE</v>
      </c>
      <c r="B104" s="177" t="str">
        <f xml:space="preserve"> F_Inputs!B104</f>
        <v>C_WWS15022_PR19PD016_PR24</v>
      </c>
      <c r="C104" s="177" t="str">
        <f xml:space="preserve"> F_Inputs!C104</f>
        <v>PR14 Blind Year reconciliation end-of-period RCV midnight adjustments as at 31 March 2025 - PR14 BYR Totex menu RCV adjustment in 2017-18 FYA (CPIH deflated) prices - Wastewater Network+</v>
      </c>
      <c r="D104" s="177" t="str">
        <f xml:space="preserve"> F_Inputs!D104</f>
        <v>£m</v>
      </c>
      <c r="E104" s="177" t="str">
        <f xml:space="preserve"> F_Inputs!E104</f>
        <v>Price Review 2024</v>
      </c>
      <c r="F104" s="208"/>
      <c r="G104" s="208"/>
      <c r="H104" s="210"/>
      <c r="I104" s="216"/>
      <c r="J104" s="216"/>
      <c r="K104" s="217"/>
    </row>
    <row r="105" spans="1:11">
      <c r="A105" s="177" t="str">
        <f xml:space="preserve"> F_Inputs!A105</f>
        <v>SVE</v>
      </c>
      <c r="B105" s="177" t="str">
        <f xml:space="preserve"> F_Inputs!B105</f>
        <v>C_WWS15022DMMY_PR19PD016_PR24</v>
      </c>
      <c r="C105" s="177" t="str">
        <f xml:space="preserve"> F_Inputs!C105</f>
        <v>PR14 Blind Year reconciliation end-of-period RCV midnight adjustments as at 31 March 2025 - PR14 BYR Totex menu RCV adjustment in 2017-18 FYA (CPIH deflated) prices - Additional Control 1</v>
      </c>
      <c r="D105" s="177" t="str">
        <f xml:space="preserve"> F_Inputs!D105</f>
        <v>£m</v>
      </c>
      <c r="E105" s="177" t="str">
        <f xml:space="preserve"> F_Inputs!E105</f>
        <v>Price Review 2024</v>
      </c>
      <c r="F105" s="208"/>
      <c r="G105" s="208"/>
      <c r="H105" s="210"/>
      <c r="I105" s="216"/>
      <c r="J105" s="216"/>
      <c r="K105" s="217"/>
    </row>
    <row r="106" spans="1:11">
      <c r="A106" s="177" t="str">
        <f xml:space="preserve"> F_Inputs!A106</f>
        <v>SVE</v>
      </c>
      <c r="B106" s="177" t="str">
        <f xml:space="preserve"> F_Inputs!B106</f>
        <v>PD11_06ADDN2_PR24</v>
      </c>
      <c r="C106" s="177" t="str">
        <f xml:space="preserve"> F_Inputs!C106</f>
        <v>PR14 Blind Year reconciliation end-of-period RCV midnight adjustments as at 31 March 2025 - PR14 BYR Totex menu RCV adjustment in 2017-18 FYA (CPIH deflated) prices - Additional Control 2</v>
      </c>
      <c r="D106" s="177" t="str">
        <f xml:space="preserve"> F_Inputs!D106</f>
        <v>£m</v>
      </c>
      <c r="E106" s="177" t="str">
        <f xml:space="preserve"> F_Inputs!E106</f>
        <v>Price Review 2024</v>
      </c>
      <c r="F106" s="208"/>
      <c r="G106" s="208"/>
      <c r="H106" s="210"/>
      <c r="I106" s="216"/>
      <c r="J106" s="216"/>
      <c r="K106" s="217"/>
    </row>
    <row r="107" spans="1:11">
      <c r="A107" s="177" t="str">
        <f xml:space="preserve"> F_Inputs!A107</f>
        <v>SVE</v>
      </c>
      <c r="B107" s="177" t="str">
        <f xml:space="preserve"> F_Inputs!B107</f>
        <v>PD11_06TOT_PR24</v>
      </c>
      <c r="C107" s="177" t="str">
        <f xml:space="preserve"> F_Inputs!C107</f>
        <v>PR14 Blind Year reconciliation end-of-period RCV midnight adjustments as at 31 March 2025 - PR14 BYR Totex menu RCV adjustment in 2017-18 FYA (CPIH deflated) prices - Total</v>
      </c>
      <c r="D107" s="177" t="str">
        <f xml:space="preserve"> F_Inputs!D107</f>
        <v>£m</v>
      </c>
      <c r="E107" s="177" t="str">
        <f xml:space="preserve"> F_Inputs!E107</f>
        <v>Price Review 2024</v>
      </c>
      <c r="F107" s="208"/>
      <c r="G107" s="208"/>
      <c r="H107" s="210"/>
      <c r="I107" s="216"/>
      <c r="J107" s="216"/>
      <c r="K107" s="217"/>
    </row>
    <row r="108" spans="1:11">
      <c r="A108" s="177" t="str">
        <f xml:space="preserve"> F_Inputs!A108</f>
        <v>SVE</v>
      </c>
      <c r="B108" s="177" t="str">
        <f xml:space="preserve"> F_Inputs!B108</f>
        <v>PD11_07WR_PR24</v>
      </c>
      <c r="C108" s="177" t="str">
        <f xml:space="preserve"> F_Inputs!C108</f>
        <v>PR14 Blind Year reconciliation end-of-period RCV midnight adjustments as at 31 March 2025 - PR14 BYR Land sales RCV adjustment in 2017-18 FYA (CPIH deflated) prices - Water resources</v>
      </c>
      <c r="D108" s="177" t="str">
        <f xml:space="preserve"> F_Inputs!D108</f>
        <v>£m</v>
      </c>
      <c r="E108" s="177" t="str">
        <f xml:space="preserve"> F_Inputs!E108</f>
        <v>Price Review 2024</v>
      </c>
      <c r="F108" s="208"/>
      <c r="G108" s="208"/>
      <c r="H108" s="210"/>
      <c r="I108" s="216"/>
      <c r="J108" s="216"/>
      <c r="K108" s="217"/>
    </row>
    <row r="109" spans="1:11">
      <c r="A109" s="177" t="str">
        <f xml:space="preserve"> F_Inputs!A109</f>
        <v>SVE</v>
      </c>
      <c r="B109" s="177" t="str">
        <f xml:space="preserve"> F_Inputs!B109</f>
        <v>PD11_07WN_PR24</v>
      </c>
      <c r="C109" s="177" t="str">
        <f xml:space="preserve"> F_Inputs!C109</f>
        <v>PR14 Blind Year reconciliation end-of-period RCV midnight adjustments as at 31 March 2025 - PR14 BYR Land sales RCV adjustment in 2017-18 FYA (CPIH deflated) prices - Water Network+</v>
      </c>
      <c r="D109" s="177" t="str">
        <f xml:space="preserve"> F_Inputs!D109</f>
        <v>£m</v>
      </c>
      <c r="E109" s="177" t="str">
        <f xml:space="preserve"> F_Inputs!E109</f>
        <v>Price Review 2024</v>
      </c>
      <c r="F109" s="208"/>
      <c r="G109" s="208"/>
      <c r="H109" s="210"/>
      <c r="I109" s="216"/>
      <c r="J109" s="216"/>
      <c r="K109" s="217"/>
    </row>
    <row r="110" spans="1:11">
      <c r="A110" s="177" t="str">
        <f xml:space="preserve"> F_Inputs!A110</f>
        <v>SVE</v>
      </c>
      <c r="B110" s="177" t="str">
        <f xml:space="preserve"> F_Inputs!B110</f>
        <v>C_A7011W_PR19PD016</v>
      </c>
      <c r="C110" s="177" t="str">
        <f xml:space="preserve"> F_Inputs!C110</f>
        <v>Water ~ NPV effect of 50% of proceeds from disposals of interest in land at 2017-18 FYA CPIH deflated price base - BY Adjustment</v>
      </c>
      <c r="D110" s="177" t="str">
        <f xml:space="preserve"> F_Inputs!D110</f>
        <v>£m</v>
      </c>
      <c r="E110" s="177" t="str">
        <f xml:space="preserve"> F_Inputs!E110</f>
        <v>Price Review 2024</v>
      </c>
      <c r="F110" s="208"/>
      <c r="G110" s="208"/>
      <c r="H110" s="208"/>
      <c r="I110" s="216"/>
      <c r="J110" s="216"/>
      <c r="K110" s="217"/>
    </row>
    <row r="111" spans="1:11">
      <c r="A111" s="177" t="str">
        <f xml:space="preserve"> F_Inputs!A111</f>
        <v>SVE</v>
      </c>
      <c r="B111" s="177" t="str">
        <f xml:space="preserve"> F_Inputs!B111</f>
        <v>C_A7011WW_PR19PD016_PR24</v>
      </c>
      <c r="C111" s="177" t="str">
        <f xml:space="preserve"> F_Inputs!C111</f>
        <v>PR14 Blind Year reconciliation end-of-period RCV midnight adjustments as at 31 March 2025 - PR14 BYR Land sales RCV adjustment in 2017-18 FYA (CPIH deflated) prices - Wastewater Network+</v>
      </c>
      <c r="D111" s="177" t="str">
        <f xml:space="preserve"> F_Inputs!D111</f>
        <v>£m</v>
      </c>
      <c r="E111" s="177" t="str">
        <f xml:space="preserve"> F_Inputs!E111</f>
        <v>Price Review 2024</v>
      </c>
      <c r="F111" s="208"/>
      <c r="G111" s="208"/>
      <c r="H111" s="210"/>
      <c r="I111" s="216"/>
      <c r="J111" s="216"/>
      <c r="K111" s="217"/>
    </row>
    <row r="112" spans="1:11">
      <c r="A112" s="177" t="str">
        <f xml:space="preserve"> F_Inputs!A112</f>
        <v>SVE</v>
      </c>
      <c r="B112" s="177" t="str">
        <f xml:space="preserve"> F_Inputs!B112</f>
        <v>C_A7011DMMY_PR19PD016_PR24</v>
      </c>
      <c r="C112" s="177" t="str">
        <f xml:space="preserve"> F_Inputs!C112</f>
        <v>PR14 Blind Year reconciliation end-of-period RCV midnight adjustments as at 31 March 2025 - PR14 BYR Land sales RCV adjustment in 2017-18 FYA (CPIH deflated) prices - Additional Control 1</v>
      </c>
      <c r="D112" s="177" t="str">
        <f xml:space="preserve"> F_Inputs!D112</f>
        <v>£m</v>
      </c>
      <c r="E112" s="177" t="str">
        <f xml:space="preserve"> F_Inputs!E112</f>
        <v>Price Review 2024</v>
      </c>
      <c r="F112" s="208"/>
      <c r="G112" s="208"/>
      <c r="H112" s="210"/>
      <c r="I112" s="216"/>
      <c r="J112" s="216"/>
      <c r="K112" s="217"/>
    </row>
    <row r="113" spans="1:11">
      <c r="A113" s="177" t="str">
        <f xml:space="preserve"> F_Inputs!A113</f>
        <v>SVE</v>
      </c>
      <c r="B113" s="177" t="str">
        <f xml:space="preserve"> F_Inputs!B113</f>
        <v>PD11_07ADDN2_PR24</v>
      </c>
      <c r="C113" s="177" t="str">
        <f xml:space="preserve"> F_Inputs!C113</f>
        <v>PR14 Blind Year reconciliation end-of-period RCV midnight adjustments as at 31 March 2025 - PR14 BYR Land sales RCV adjustment in 2017-18 FYA (CPIH deflated) prices - Additional Control 2</v>
      </c>
      <c r="D113" s="177" t="str">
        <f xml:space="preserve"> F_Inputs!D113</f>
        <v>£m</v>
      </c>
      <c r="E113" s="177" t="str">
        <f xml:space="preserve"> F_Inputs!E113</f>
        <v>Price Review 2024</v>
      </c>
      <c r="F113" s="208"/>
      <c r="G113" s="208"/>
      <c r="H113" s="210"/>
      <c r="I113" s="216"/>
      <c r="J113" s="216"/>
      <c r="K113" s="217"/>
    </row>
    <row r="114" spans="1:11">
      <c r="A114" s="177" t="str">
        <f xml:space="preserve"> F_Inputs!A114</f>
        <v>SVE</v>
      </c>
      <c r="B114" s="177" t="str">
        <f xml:space="preserve"> F_Inputs!B114</f>
        <v>PD11_07TOT_PR24</v>
      </c>
      <c r="C114" s="177" t="str">
        <f xml:space="preserve"> F_Inputs!C114</f>
        <v>PR14 Blind Year reconciliation end-of-period RCV midnight adjustments as at 31 March 2025 - PR14 BYR Land sales RCV adjustment in 2017-18 FYA (CPIH deflated) prices - Total</v>
      </c>
      <c r="D114" s="177" t="str">
        <f xml:space="preserve"> F_Inputs!D114</f>
        <v>£m</v>
      </c>
      <c r="E114" s="177" t="str">
        <f xml:space="preserve"> F_Inputs!E114</f>
        <v>Price Review 2024</v>
      </c>
      <c r="F114" s="208"/>
      <c r="G114" s="208"/>
      <c r="H114" s="210"/>
      <c r="I114" s="216"/>
      <c r="J114" s="216"/>
      <c r="K114" s="217"/>
    </row>
    <row r="115" spans="1:11">
      <c r="A115" s="177" t="str">
        <f xml:space="preserve"> F_Inputs!A115</f>
        <v>SVE</v>
      </c>
      <c r="B115" s="177" t="str">
        <f xml:space="preserve"> F_Inputs!B115</f>
        <v>C402_PR19PD016_PR24</v>
      </c>
      <c r="C115" s="177" t="str">
        <f xml:space="preserve"> F_Inputs!C115</f>
        <v>PR14 Blind Year reconciliation end-of-period RCV midnight adjustments as at 31 March 2025 - PR14 BYR RPI-CPIH wedge RCV adjustment in 2017-18 FYA (CPIH deflated) prices - Water resources</v>
      </c>
      <c r="D115" s="177" t="str">
        <f xml:space="preserve"> F_Inputs!D115</f>
        <v>£m</v>
      </c>
      <c r="E115" s="177" t="str">
        <f xml:space="preserve"> F_Inputs!E115</f>
        <v>Price Review 2024</v>
      </c>
      <c r="F115" s="208"/>
      <c r="G115" s="208"/>
      <c r="H115" s="210"/>
      <c r="I115" s="216"/>
      <c r="J115" s="216"/>
      <c r="K115" s="217"/>
    </row>
    <row r="116" spans="1:11">
      <c r="A116" s="177" t="str">
        <f xml:space="preserve"> F_Inputs!A116</f>
        <v>SVE</v>
      </c>
      <c r="B116" s="177" t="str">
        <f xml:space="preserve"> F_Inputs!B116</f>
        <v>C403_PR19PD016_PR24</v>
      </c>
      <c r="C116" s="177" t="str">
        <f xml:space="preserve"> F_Inputs!C116</f>
        <v>PR14 Blind Year reconciliation end-of-period RCV midnight adjustments as at 31 March 2025 - PR14 BYR RPI-CPIH wedge RCV adjustment in 2017-18 FYA (CPIH deflated) prices - Water Network+</v>
      </c>
      <c r="D116" s="177" t="str">
        <f xml:space="preserve"> F_Inputs!D116</f>
        <v>£m</v>
      </c>
      <c r="E116" s="177" t="str">
        <f xml:space="preserve"> F_Inputs!E116</f>
        <v>Price Review 2024</v>
      </c>
      <c r="F116" s="208"/>
      <c r="G116" s="208"/>
      <c r="H116" s="210"/>
      <c r="I116" s="216"/>
      <c r="J116" s="216"/>
      <c r="K116" s="217"/>
    </row>
    <row r="117" spans="1:11">
      <c r="A117" s="177" t="str">
        <f xml:space="preserve"> F_Inputs!A117</f>
        <v>SVE</v>
      </c>
      <c r="B117" s="177" t="str">
        <f xml:space="preserve"> F_Inputs!B117</f>
        <v>C412_PR19PD016_PR24</v>
      </c>
      <c r="C117" s="177" t="str">
        <f xml:space="preserve"> F_Inputs!C117</f>
        <v>PR14 Blind Year reconciliation end-of-period RCV midnight adjustments as at 31 March 2025 - PR14 BYR RPI-CPIH wedge RCV adjustment in 2017-18 FYA (CPIH deflated) prices - Wastewater Network+</v>
      </c>
      <c r="D117" s="177" t="str">
        <f xml:space="preserve"> F_Inputs!D117</f>
        <v>£m</v>
      </c>
      <c r="E117" s="177" t="str">
        <f xml:space="preserve"> F_Inputs!E117</f>
        <v>Price Review 2024</v>
      </c>
      <c r="F117" s="208"/>
      <c r="G117" s="208"/>
      <c r="H117" s="210"/>
      <c r="I117" s="216"/>
      <c r="J117" s="216"/>
      <c r="K117" s="217"/>
    </row>
    <row r="118" spans="1:11">
      <c r="A118" s="177" t="str">
        <f xml:space="preserve"> F_Inputs!A118</f>
        <v>SVE</v>
      </c>
      <c r="B118" s="177" t="str">
        <f xml:space="preserve"> F_Inputs!B118</f>
        <v>C413_PR19PD016_PR24</v>
      </c>
      <c r="C118" s="177" t="str">
        <f xml:space="preserve"> F_Inputs!C118</f>
        <v>PR14 Blind Year reconciliation end-of-period RCV midnight adjustments as at 31 March 2025 - PR14 BYR RPI-CPIH wedge RCV adjustment in 2017-18 FYA (CPIH deflated) prices - Bioresources</v>
      </c>
      <c r="D118" s="177" t="str">
        <f xml:space="preserve"> F_Inputs!D118</f>
        <v>£m</v>
      </c>
      <c r="E118" s="177" t="str">
        <f xml:space="preserve"> F_Inputs!E118</f>
        <v>Price Review 2024</v>
      </c>
      <c r="F118" s="208"/>
      <c r="G118" s="208"/>
      <c r="H118" s="210"/>
      <c r="I118" s="216"/>
      <c r="J118" s="216"/>
      <c r="K118" s="217"/>
    </row>
    <row r="119" spans="1:11">
      <c r="A119" s="177" t="str">
        <f xml:space="preserve"> F_Inputs!A119</f>
        <v>SVE</v>
      </c>
      <c r="B119" s="177" t="str">
        <f xml:space="preserve"> F_Inputs!B119</f>
        <v>C422_PR19PD016_PR24</v>
      </c>
      <c r="C119" s="177" t="str">
        <f xml:space="preserve"> F_Inputs!C119</f>
        <v>PR14 Blind Year reconciliation end-of-period RCV midnight adjustments as at 31 March 2025 - PR14 BYR RPI-CPIH wedge RCV adjustment in 2017-18 FYA (CPIH deflated) prices - Additional Control 1</v>
      </c>
      <c r="D119" s="177" t="str">
        <f xml:space="preserve"> F_Inputs!D119</f>
        <v>£m</v>
      </c>
      <c r="E119" s="177" t="str">
        <f xml:space="preserve"> F_Inputs!E119</f>
        <v>Price Review 2024</v>
      </c>
      <c r="F119" s="208"/>
      <c r="G119" s="208"/>
      <c r="H119" s="210"/>
      <c r="I119" s="216"/>
      <c r="J119" s="216"/>
      <c r="K119" s="217"/>
    </row>
    <row r="120" spans="1:11">
      <c r="A120" s="177" t="str">
        <f xml:space="preserve"> F_Inputs!A120</f>
        <v>SVE</v>
      </c>
      <c r="B120" s="177" t="str">
        <f xml:space="preserve"> F_Inputs!B120</f>
        <v>PD11_08ADDN2_PR24</v>
      </c>
      <c r="C120" s="177" t="str">
        <f xml:space="preserve"> F_Inputs!C120</f>
        <v>PR14 Blind Year reconciliation end-of-period RCV midnight adjustments as at 31 March 2025 - PR14 BYR RPI-CPIH wedge RCV adjustment in 2017-18 FYA (CPIH deflated) prices - Additional Control 2</v>
      </c>
      <c r="D120" s="177" t="str">
        <f xml:space="preserve"> F_Inputs!D120</f>
        <v>£m</v>
      </c>
      <c r="E120" s="177" t="str">
        <f xml:space="preserve"> F_Inputs!E120</f>
        <v>Price Review 2024</v>
      </c>
      <c r="F120" s="208"/>
      <c r="G120" s="208"/>
      <c r="H120" s="210"/>
      <c r="I120" s="216"/>
      <c r="J120" s="216"/>
      <c r="K120" s="217"/>
    </row>
    <row r="121" spans="1:11">
      <c r="A121" s="177" t="str">
        <f xml:space="preserve"> F_Inputs!A121</f>
        <v>SVE</v>
      </c>
      <c r="B121" s="177" t="str">
        <f xml:space="preserve"> F_Inputs!B121</f>
        <v>PD11_08TOT_PR24</v>
      </c>
      <c r="C121" s="177" t="str">
        <f xml:space="preserve"> F_Inputs!C121</f>
        <v>PR14 Blind Year reconciliation end-of-period RCV midnight adjustments as at 31 March 2025 - PR14 BYR RPI-CPIH wedge RCV adjustment in 2017-18 FYA (CPIH deflated) prices - Total</v>
      </c>
      <c r="D121" s="177" t="str">
        <f xml:space="preserve"> F_Inputs!D121</f>
        <v>£m</v>
      </c>
      <c r="E121" s="177" t="str">
        <f xml:space="preserve"> F_Inputs!E121</f>
        <v>Price Review 2024</v>
      </c>
      <c r="F121" s="208"/>
      <c r="G121" s="208"/>
      <c r="H121" s="210"/>
      <c r="I121" s="216"/>
      <c r="J121" s="216"/>
      <c r="K121" s="217"/>
    </row>
    <row r="122" spans="1:11">
      <c r="A122" s="177" t="str">
        <f xml:space="preserve"> F_Inputs!A122</f>
        <v>SVE</v>
      </c>
      <c r="B122" s="177" t="str">
        <f xml:space="preserve"> F_Inputs!B122</f>
        <v>PD11_09WR_PR24</v>
      </c>
      <c r="C122" s="177" t="str">
        <f xml:space="preserve"> F_Inputs!C122</f>
        <v>PR14 Blind Year reconciliation end-of-period RCV midnight adjustments as at 31 March 2025 - PR14 BYR Other RCV adjustment in 2017-18 FYA (CPIH deflated) prices - Water resources</v>
      </c>
      <c r="D122" s="177" t="str">
        <f xml:space="preserve"> F_Inputs!D122</f>
        <v>£m</v>
      </c>
      <c r="E122" s="177" t="str">
        <f xml:space="preserve"> F_Inputs!E122</f>
        <v>Price Review 2024</v>
      </c>
      <c r="F122" s="208"/>
      <c r="G122" s="208"/>
      <c r="H122" s="210"/>
      <c r="I122" s="216"/>
      <c r="J122" s="216"/>
      <c r="K122" s="217"/>
    </row>
    <row r="123" spans="1:11">
      <c r="A123" s="177" t="str">
        <f xml:space="preserve"> F_Inputs!A123</f>
        <v>SVE</v>
      </c>
      <c r="B123" s="177" t="str">
        <f xml:space="preserve"> F_Inputs!B123</f>
        <v>PD11_09WN_PR24</v>
      </c>
      <c r="C123" s="177" t="str">
        <f xml:space="preserve"> F_Inputs!C123</f>
        <v>PR14 Blind Year reconciliation end-of-period RCV midnight adjustments as at 31 March 2025 - PR14 BYR Other RCV adjustment in 2017-18 FYA (CPIH deflated) prices - Water Network+</v>
      </c>
      <c r="D123" s="177" t="str">
        <f xml:space="preserve"> F_Inputs!D123</f>
        <v>£m</v>
      </c>
      <c r="E123" s="177" t="str">
        <f xml:space="preserve"> F_Inputs!E123</f>
        <v>Price Review 2024</v>
      </c>
      <c r="F123" s="208"/>
      <c r="G123" s="208"/>
      <c r="H123" s="210"/>
      <c r="I123" s="216"/>
      <c r="J123" s="216"/>
      <c r="K123" s="217"/>
    </row>
    <row r="124" spans="1:11">
      <c r="A124" s="177" t="str">
        <f xml:space="preserve"> F_Inputs!A124</f>
        <v>SVE</v>
      </c>
      <c r="B124" s="177" t="str">
        <f xml:space="preserve"> F_Inputs!B124</f>
        <v>C040_PR19PD016_PR24</v>
      </c>
      <c r="C124" s="177" t="str">
        <f xml:space="preserve"> F_Inputs!C124</f>
        <v>PR14 Blind Year reconciliation end-of-period RCV midnight adjustments as at 31 March 2025 - PR14 BYR Other RCV adjustment in 2017-18 FYA (CPIH deflated) prices - Wastewater Network+</v>
      </c>
      <c r="D124" s="177" t="str">
        <f xml:space="preserve"> F_Inputs!D124</f>
        <v>£m</v>
      </c>
      <c r="E124" s="177" t="str">
        <f xml:space="preserve"> F_Inputs!E124</f>
        <v>Price Review 2024</v>
      </c>
      <c r="F124" s="208"/>
      <c r="G124" s="208"/>
      <c r="H124" s="210"/>
      <c r="I124" s="216"/>
      <c r="J124" s="216"/>
      <c r="K124" s="217"/>
    </row>
    <row r="125" spans="1:11">
      <c r="A125" s="177" t="str">
        <f xml:space="preserve"> F_Inputs!A125</f>
        <v>SVE</v>
      </c>
      <c r="B125" s="177" t="str">
        <f xml:space="preserve"> F_Inputs!B125</f>
        <v>C050_PR19PD016_PR24</v>
      </c>
      <c r="C125" s="177" t="str">
        <f xml:space="preserve"> F_Inputs!C125</f>
        <v>PR14 Blind Year reconciliation end-of-period RCV midnight adjustments as at 31 March 2025 - PR14 BYR Other RCV adjustment in 2017-18 FYA (CPIH deflated) prices - Additional Control 1</v>
      </c>
      <c r="D125" s="177" t="str">
        <f xml:space="preserve"> F_Inputs!D125</f>
        <v>£m</v>
      </c>
      <c r="E125" s="177" t="str">
        <f xml:space="preserve"> F_Inputs!E125</f>
        <v>Price Review 2024</v>
      </c>
      <c r="F125" s="208"/>
      <c r="G125" s="208"/>
      <c r="H125" s="210"/>
      <c r="I125" s="216"/>
      <c r="J125" s="216"/>
      <c r="K125" s="217"/>
    </row>
    <row r="126" spans="1:11">
      <c r="A126" s="177" t="str">
        <f xml:space="preserve"> F_Inputs!A126</f>
        <v>SVE</v>
      </c>
      <c r="B126" s="177" t="str">
        <f xml:space="preserve"> F_Inputs!B126</f>
        <v>PD11_09ADDN2_PR24</v>
      </c>
      <c r="C126" s="177" t="str">
        <f xml:space="preserve"> F_Inputs!C126</f>
        <v>PR14 Blind Year reconciliation end-of-period RCV midnight adjustments as at 31 March 2025 - PR14 BYR Other RCV adjustment in 2017-18 FYA (CPIH deflated) prices - Additional Control 2</v>
      </c>
      <c r="D126" s="177" t="str">
        <f xml:space="preserve"> F_Inputs!D126</f>
        <v>£m</v>
      </c>
      <c r="E126" s="177" t="str">
        <f xml:space="preserve"> F_Inputs!E126</f>
        <v>Price Review 2024</v>
      </c>
      <c r="F126" s="208"/>
      <c r="G126" s="208"/>
      <c r="H126" s="210"/>
      <c r="I126" s="216"/>
      <c r="J126" s="216"/>
      <c r="K126" s="217"/>
    </row>
    <row r="127" spans="1:11">
      <c r="A127" s="177" t="str">
        <f xml:space="preserve"> F_Inputs!A127</f>
        <v>SVE</v>
      </c>
      <c r="B127" s="177" t="str">
        <f xml:space="preserve"> F_Inputs!B127</f>
        <v>PD11_09TOT_PR24</v>
      </c>
      <c r="C127" s="177" t="str">
        <f xml:space="preserve"> F_Inputs!C127</f>
        <v>PR14 Blind Year reconciliation end-of-period RCV midnight adjustments as at 31 March 2025 - PR14 BYR Other RCV adjustment in 2017-18 FYA (CPIH deflated) prices - Total</v>
      </c>
      <c r="D127" s="177" t="str">
        <f xml:space="preserve"> F_Inputs!D127</f>
        <v>£m</v>
      </c>
      <c r="E127" s="177" t="str">
        <f xml:space="preserve"> F_Inputs!E127</f>
        <v>Price Review 2024</v>
      </c>
      <c r="F127" s="208"/>
      <c r="G127" s="208"/>
      <c r="H127" s="210"/>
      <c r="I127" s="216"/>
      <c r="J127" s="216"/>
      <c r="K127" s="217"/>
    </row>
    <row r="128" spans="1:11">
      <c r="A128" s="177" t="str">
        <f xml:space="preserve"> F_Inputs!A128</f>
        <v>SVE</v>
      </c>
      <c r="B128" s="177" t="str">
        <f xml:space="preserve"> F_Inputs!B128</f>
        <v>C_APP8022WR_PR19PD016_PR24</v>
      </c>
      <c r="C128" s="177" t="str">
        <f xml:space="preserve"> F_Inputs!C128</f>
        <v>PR14 Blind Year reconciliation end-of-period RCV midnight adjustments as at 31 March 2025 - PR14 IFRS16 RCV adjustment in 2017-18 FYA (CPIH deflated) prices - Water resources</v>
      </c>
      <c r="D128" s="177" t="str">
        <f xml:space="preserve"> F_Inputs!D128</f>
        <v>£m</v>
      </c>
      <c r="E128" s="177" t="str">
        <f xml:space="preserve"> F_Inputs!E128</f>
        <v>Price Review 2024</v>
      </c>
      <c r="F128" s="208"/>
      <c r="G128" s="208"/>
      <c r="H128" s="210"/>
      <c r="I128" s="216"/>
      <c r="J128" s="216"/>
      <c r="K128" s="217"/>
    </row>
    <row r="129" spans="1:11">
      <c r="A129" s="177" t="str">
        <f xml:space="preserve"> F_Inputs!A129</f>
        <v>SVE</v>
      </c>
      <c r="B129" s="177" t="str">
        <f xml:space="preserve"> F_Inputs!B129</f>
        <v>C_APP8022WN_PR19PD016_PR24</v>
      </c>
      <c r="C129" s="177" t="str">
        <f xml:space="preserve"> F_Inputs!C129</f>
        <v>PR14 Blind Year reconciliation end-of-period RCV midnight adjustments as at 31 March 2025 - PR14 IFRS16 RCV adjustment in 2017-18 FYA (CPIH deflated) prices - Water Network+</v>
      </c>
      <c r="D129" s="177" t="str">
        <f xml:space="preserve"> F_Inputs!D129</f>
        <v>£m</v>
      </c>
      <c r="E129" s="177" t="str">
        <f xml:space="preserve"> F_Inputs!E129</f>
        <v>Price Review 2024</v>
      </c>
      <c r="F129" s="208"/>
      <c r="G129" s="208"/>
      <c r="H129" s="210"/>
      <c r="I129" s="216"/>
      <c r="J129" s="216"/>
      <c r="K129" s="217"/>
    </row>
    <row r="130" spans="1:11">
      <c r="A130" s="177" t="str">
        <f xml:space="preserve"> F_Inputs!A130</f>
        <v>SVE</v>
      </c>
      <c r="B130" s="177" t="str">
        <f xml:space="preserve"> F_Inputs!B130</f>
        <v>C_APP8022WWN_PR19PD016_PR24</v>
      </c>
      <c r="C130" s="177" t="str">
        <f xml:space="preserve"> F_Inputs!C130</f>
        <v>PR14 Blind Year reconciliation end-of-period RCV midnight adjustments as at 31 March 2025 - PR14 IFRS16 RCV adjustment in 2017-18 FYA (CPIH deflated) prices - Wastewater Network+</v>
      </c>
      <c r="D130" s="177" t="str">
        <f xml:space="preserve"> F_Inputs!D130</f>
        <v>£m</v>
      </c>
      <c r="E130" s="177" t="str">
        <f xml:space="preserve"> F_Inputs!E130</f>
        <v>Price Review 2024</v>
      </c>
      <c r="F130" s="208"/>
      <c r="G130" s="208"/>
      <c r="H130" s="210"/>
      <c r="I130" s="216"/>
      <c r="J130" s="216"/>
      <c r="K130" s="217"/>
    </row>
    <row r="131" spans="1:11">
      <c r="A131" s="177" t="str">
        <f xml:space="preserve"> F_Inputs!A131</f>
        <v>SVE</v>
      </c>
      <c r="B131" s="177" t="str">
        <f xml:space="preserve"> F_Inputs!B131</f>
        <v>C_APP8022BIO_PR19PD016_PR24</v>
      </c>
      <c r="C131" s="177" t="str">
        <f xml:space="preserve"> F_Inputs!C131</f>
        <v>PR14 Blind Year reconciliation end-of-period RCV midnight adjustments as at 31 March 2025 - PR14 IFRS16 RCV adjustment in 2017-18 FYA (CPIH deflated) prices - Bioresources</v>
      </c>
      <c r="D131" s="177" t="str">
        <f xml:space="preserve"> F_Inputs!D131</f>
        <v>£m</v>
      </c>
      <c r="E131" s="177" t="str">
        <f xml:space="preserve"> F_Inputs!E131</f>
        <v>Price Review 2024</v>
      </c>
      <c r="F131" s="208"/>
      <c r="G131" s="208"/>
      <c r="H131" s="210"/>
      <c r="I131" s="216"/>
      <c r="J131" s="216"/>
      <c r="K131" s="217"/>
    </row>
    <row r="132" spans="1:11">
      <c r="A132" s="177" t="str">
        <f xml:space="preserve"> F_Inputs!A132</f>
        <v>SVE</v>
      </c>
      <c r="B132" s="177" t="str">
        <f xml:space="preserve"> F_Inputs!B132</f>
        <v>C_APP8022DMMY_PR19PD016_PR24</v>
      </c>
      <c r="C132" s="177" t="str">
        <f xml:space="preserve"> F_Inputs!C132</f>
        <v>PR14 Blind Year reconciliation end-of-period RCV midnight adjustments as at 31 March 2025 - PR14 IFRS16 RCV adjustment in 2017-18 FYA (CPIH deflated) prices - Additional Control 1</v>
      </c>
      <c r="D132" s="177" t="str">
        <f xml:space="preserve"> F_Inputs!D132</f>
        <v>£m</v>
      </c>
      <c r="E132" s="177" t="str">
        <f xml:space="preserve"> F_Inputs!E132</f>
        <v>Price Review 2024</v>
      </c>
      <c r="F132" s="208"/>
      <c r="G132" s="208"/>
      <c r="H132" s="210"/>
      <c r="I132" s="216"/>
      <c r="J132" s="216"/>
      <c r="K132" s="217"/>
    </row>
    <row r="133" spans="1:11">
      <c r="A133" s="177" t="str">
        <f xml:space="preserve"> F_Inputs!A133</f>
        <v>SVE</v>
      </c>
      <c r="B133" s="177" t="str">
        <f xml:space="preserve"> F_Inputs!B133</f>
        <v>PD11_10ADDN2_PR24</v>
      </c>
      <c r="C133" s="177" t="str">
        <f xml:space="preserve"> F_Inputs!C133</f>
        <v>PR14 Blind Year reconciliation end-of-period RCV midnight adjustments as at 31 March 2025 - PR14 IFRS16 RCV adjustment in 2017-18 FYA (CPIH deflated) prices - Additional Control 2</v>
      </c>
      <c r="D133" s="177" t="str">
        <f xml:space="preserve"> F_Inputs!D133</f>
        <v>£m</v>
      </c>
      <c r="E133" s="177" t="str">
        <f xml:space="preserve"> F_Inputs!E133</f>
        <v>Price Review 2024</v>
      </c>
      <c r="F133" s="208"/>
      <c r="G133" s="208"/>
      <c r="H133" s="210"/>
      <c r="I133" s="216"/>
      <c r="J133" s="216"/>
      <c r="K133" s="217"/>
    </row>
    <row r="134" spans="1:11">
      <c r="A134" s="177" t="str">
        <f xml:space="preserve"> F_Inputs!A134</f>
        <v>SVE</v>
      </c>
      <c r="B134" s="177" t="str">
        <f xml:space="preserve"> F_Inputs!B134</f>
        <v>PD11_10TOT_PR24</v>
      </c>
      <c r="C134" s="177" t="str">
        <f xml:space="preserve"> F_Inputs!C134</f>
        <v>PR14 Blind Year reconciliation end-of-period RCV midnight adjustments as at 31 March 2025 - PR14 IFRS16 RCV adjustment in 2017-18 FYA (CPIH deflated) prices - Total</v>
      </c>
      <c r="D134" s="177" t="str">
        <f xml:space="preserve"> F_Inputs!D134</f>
        <v>£m</v>
      </c>
      <c r="E134" s="177" t="str">
        <f xml:space="preserve"> F_Inputs!E134</f>
        <v>Price Review 2024</v>
      </c>
      <c r="F134" s="208"/>
      <c r="G134" s="208"/>
      <c r="H134" s="210"/>
      <c r="I134" s="216"/>
      <c r="J134" s="216"/>
      <c r="K134" s="217"/>
    </row>
    <row r="135" spans="1:11">
      <c r="A135" s="177" t="str">
        <f xml:space="preserve"> F_Inputs!A135</f>
        <v>SVE</v>
      </c>
      <c r="B135" s="177" t="str">
        <f xml:space="preserve"> F_Inputs!B135</f>
        <v>PD11_11WR_PR24</v>
      </c>
      <c r="C135" s="177" t="str">
        <f xml:space="preserve"> F_Inputs!C135</f>
        <v>PR19 reconciliation end-of-period RCV midnight adjustments as at 31 March 2025 - PR19 ODI RCV adjustment in 2017-18 FYA (CPIH deflated) prices - Water resources</v>
      </c>
      <c r="D135" s="177" t="str">
        <f xml:space="preserve"> F_Inputs!D135</f>
        <v>£m</v>
      </c>
      <c r="E135" s="177" t="str">
        <f xml:space="preserve"> F_Inputs!E135</f>
        <v>Price Review 2024</v>
      </c>
      <c r="F135" s="208"/>
      <c r="G135" s="208"/>
      <c r="H135" s="210"/>
      <c r="I135" s="216"/>
      <c r="J135" s="216"/>
      <c r="K135" s="217"/>
    </row>
    <row r="136" spans="1:11">
      <c r="A136" s="177" t="str">
        <f xml:space="preserve"> F_Inputs!A136</f>
        <v>SVE</v>
      </c>
      <c r="B136" s="177" t="str">
        <f xml:space="preserve"> F_Inputs!B136</f>
        <v>PD11_11WN_PR24</v>
      </c>
      <c r="C136" s="177" t="str">
        <f xml:space="preserve"> F_Inputs!C136</f>
        <v>PR19 reconciliation end-of-period RCV midnight adjustments as at 31 March 2025 - PR19 ODI RCV adjustment in 2017-18 FYA (CPIH deflated) prices - Water Network+</v>
      </c>
      <c r="D136" s="177" t="str">
        <f xml:space="preserve"> F_Inputs!D136</f>
        <v>£m</v>
      </c>
      <c r="E136" s="177" t="str">
        <f xml:space="preserve"> F_Inputs!E136</f>
        <v>Price Review 2024</v>
      </c>
      <c r="F136" s="208"/>
      <c r="G136" s="208"/>
      <c r="H136" s="210"/>
      <c r="I136" s="216"/>
      <c r="J136" s="216"/>
      <c r="K136" s="217"/>
    </row>
    <row r="137" spans="1:11">
      <c r="A137" s="177" t="str">
        <f xml:space="preserve"> F_Inputs!A137</f>
        <v>SVE</v>
      </c>
      <c r="B137" s="177" t="str">
        <f xml:space="preserve"> F_Inputs!B137</f>
        <v>PD11_11WWN_PR24</v>
      </c>
      <c r="C137" s="177" t="str">
        <f xml:space="preserve"> F_Inputs!C137</f>
        <v>PR19 reconciliation end-of-period RCV midnight adjustments as at 31 March 2025 - PR19 ODI RCV adjustment in 2017-18 FYA (CPIH deflated) prices - Wastewater Network+</v>
      </c>
      <c r="D137" s="177" t="str">
        <f xml:space="preserve"> F_Inputs!D137</f>
        <v>£m</v>
      </c>
      <c r="E137" s="177" t="str">
        <f xml:space="preserve"> F_Inputs!E137</f>
        <v>Price Review 2024</v>
      </c>
      <c r="F137" s="208"/>
      <c r="G137" s="208"/>
      <c r="H137" s="210"/>
      <c r="I137" s="216"/>
      <c r="J137" s="216"/>
      <c r="K137" s="217"/>
    </row>
    <row r="138" spans="1:11">
      <c r="A138" s="177" t="str">
        <f xml:space="preserve"> F_Inputs!A138</f>
        <v>SVE</v>
      </c>
      <c r="B138" s="177" t="str">
        <f xml:space="preserve"> F_Inputs!B138</f>
        <v>PD11_11BIO_PR24</v>
      </c>
      <c r="C138" s="177" t="str">
        <f xml:space="preserve"> F_Inputs!C138</f>
        <v>PR19 reconciliation end-of-period RCV midnight adjustments as at 31 March 2025 - PR19 ODI RCV adjustment in 2017-18 FYA (CPIH deflated) prices - Bioresources</v>
      </c>
      <c r="D138" s="177" t="str">
        <f xml:space="preserve"> F_Inputs!D138</f>
        <v>£m</v>
      </c>
      <c r="E138" s="177" t="str">
        <f xml:space="preserve"> F_Inputs!E138</f>
        <v>Price Review 2024</v>
      </c>
      <c r="F138" s="208"/>
      <c r="G138" s="208"/>
      <c r="H138" s="210"/>
      <c r="I138" s="216"/>
      <c r="J138" s="216"/>
      <c r="K138" s="217"/>
    </row>
    <row r="139" spans="1:11">
      <c r="A139" s="177" t="str">
        <f xml:space="preserve"> F_Inputs!A139</f>
        <v>SVE</v>
      </c>
      <c r="B139" s="177" t="str">
        <f xml:space="preserve"> F_Inputs!B139</f>
        <v>PD11_11ADDN1_PR24</v>
      </c>
      <c r="C139" s="177" t="str">
        <f xml:space="preserve"> F_Inputs!C139</f>
        <v>PR19 reconciliation end-of-period RCV midnight adjustments as at 31 March 2025 - PR19 ODI RCV adjustment in 2017-18 FYA (CPIH deflated) prices - Additional Control 1</v>
      </c>
      <c r="D139" s="177" t="str">
        <f xml:space="preserve"> F_Inputs!D139</f>
        <v>£m</v>
      </c>
      <c r="E139" s="177" t="str">
        <f xml:space="preserve"> F_Inputs!E139</f>
        <v>Price Review 2024</v>
      </c>
      <c r="F139" s="208"/>
      <c r="G139" s="208"/>
      <c r="H139" s="210"/>
      <c r="I139" s="216"/>
      <c r="J139" s="216"/>
      <c r="K139" s="217"/>
    </row>
    <row r="140" spans="1:11">
      <c r="A140" s="177" t="str">
        <f xml:space="preserve"> F_Inputs!A140</f>
        <v>SVE</v>
      </c>
      <c r="B140" s="177" t="str">
        <f xml:space="preserve"> F_Inputs!B140</f>
        <v>PD11_11ADDN2_PR24</v>
      </c>
      <c r="C140" s="177" t="str">
        <f xml:space="preserve"> F_Inputs!C140</f>
        <v>PR19 reconciliation end-of-period RCV midnight adjustments as at 31 March 2025 - PR19 ODI RCV adjustment in 2017-18 FYA (CPIH deflated) prices - Additional Control 2</v>
      </c>
      <c r="D140" s="177" t="str">
        <f xml:space="preserve"> F_Inputs!D140</f>
        <v>£m</v>
      </c>
      <c r="E140" s="177" t="str">
        <f xml:space="preserve"> F_Inputs!E140</f>
        <v>Price Review 2024</v>
      </c>
      <c r="F140" s="208"/>
      <c r="G140" s="208"/>
      <c r="H140" s="210"/>
      <c r="I140" s="216"/>
      <c r="J140" s="216"/>
      <c r="K140" s="217"/>
    </row>
    <row r="141" spans="1:11">
      <c r="A141" s="177" t="str">
        <f xml:space="preserve"> F_Inputs!A141</f>
        <v>SVE</v>
      </c>
      <c r="B141" s="177" t="str">
        <f xml:space="preserve"> F_Inputs!B141</f>
        <v>PD11_11TOT_PR24</v>
      </c>
      <c r="C141" s="177" t="str">
        <f xml:space="preserve"> F_Inputs!C141</f>
        <v>PR19 reconciliation end-of-period RCV midnight adjustments as at 31 March 2025 - PR19 ODI RCV adjustment in 2017-18 FYA (CPIH deflated) prices - Total</v>
      </c>
      <c r="D141" s="177" t="str">
        <f xml:space="preserve"> F_Inputs!D141</f>
        <v>£m</v>
      </c>
      <c r="E141" s="177" t="str">
        <f xml:space="preserve"> F_Inputs!E141</f>
        <v>Price Review 2024</v>
      </c>
      <c r="F141" s="208"/>
      <c r="G141" s="208"/>
      <c r="H141" s="210"/>
      <c r="I141" s="216"/>
      <c r="J141" s="216"/>
      <c r="K141" s="217"/>
    </row>
    <row r="142" spans="1:11">
      <c r="A142" s="177" t="str">
        <f xml:space="preserve"> F_Inputs!A142</f>
        <v>SVE</v>
      </c>
      <c r="B142" s="177" t="str">
        <f xml:space="preserve"> F_Inputs!B142</f>
        <v>PD11_12WR_PR24</v>
      </c>
      <c r="C142" s="177" t="str">
        <f xml:space="preserve"> F_Inputs!C142</f>
        <v>PR19 reconciliation end-of-period RCV midnight adjustments as at 31 March 2025 - PR19 WINEP / NEP RCV adjustment in 2017-18 FYA (CPIH deflated) prices - Water resources</v>
      </c>
      <c r="D142" s="177" t="str">
        <f xml:space="preserve"> F_Inputs!D142</f>
        <v>£m</v>
      </c>
      <c r="E142" s="177" t="str">
        <f xml:space="preserve"> F_Inputs!E142</f>
        <v>Price Review 2024</v>
      </c>
      <c r="F142" s="208"/>
      <c r="G142" s="208"/>
      <c r="H142" s="210"/>
      <c r="I142" s="216"/>
      <c r="J142" s="216"/>
      <c r="K142" s="217"/>
    </row>
    <row r="143" spans="1:11">
      <c r="A143" s="177" t="str">
        <f xml:space="preserve"> F_Inputs!A143</f>
        <v>SVE</v>
      </c>
      <c r="B143" s="177" t="str">
        <f xml:space="preserve"> F_Inputs!B143</f>
        <v>PD11_12WN_PR24</v>
      </c>
      <c r="C143" s="177" t="str">
        <f xml:space="preserve"> F_Inputs!C143</f>
        <v>PR19 reconciliation end-of-period RCV midnight adjustments as at 31 March 2025 - PR19 WINEP / NEP RCV adjustment in 2017-18 FYA (CPIH deflated) prices - Water Network+</v>
      </c>
      <c r="D143" s="177" t="str">
        <f xml:space="preserve"> F_Inputs!D143</f>
        <v>£m</v>
      </c>
      <c r="E143" s="177" t="str">
        <f xml:space="preserve"> F_Inputs!E143</f>
        <v>Price Review 2024</v>
      </c>
      <c r="F143" s="208"/>
      <c r="G143" s="208"/>
      <c r="H143" s="210"/>
      <c r="I143" s="216"/>
      <c r="J143" s="216"/>
      <c r="K143" s="217"/>
    </row>
    <row r="144" spans="1:11">
      <c r="A144" s="177" t="str">
        <f xml:space="preserve"> F_Inputs!A144</f>
        <v>SVE</v>
      </c>
      <c r="B144" s="177" t="str">
        <f xml:space="preserve"> F_Inputs!B144</f>
        <v>PD11_12WWN_PR24</v>
      </c>
      <c r="C144" s="177" t="str">
        <f xml:space="preserve"> F_Inputs!C144</f>
        <v>PR19 reconciliation end-of-period RCV midnight adjustments as at 31 March 2025 - PR19 WINEP / NEP RCV adjustment in 2017-18 FYA (CPIH deflated) prices - Wastewater Network+</v>
      </c>
      <c r="D144" s="177" t="str">
        <f xml:space="preserve"> F_Inputs!D144</f>
        <v>£m</v>
      </c>
      <c r="E144" s="177" t="str">
        <f xml:space="preserve"> F_Inputs!E144</f>
        <v>Price Review 2024</v>
      </c>
      <c r="F144" s="208"/>
      <c r="G144" s="208"/>
      <c r="H144" s="210"/>
      <c r="I144" s="216"/>
      <c r="J144" s="216"/>
      <c r="K144" s="217"/>
    </row>
    <row r="145" spans="1:11">
      <c r="A145" s="177" t="str">
        <f xml:space="preserve"> F_Inputs!A145</f>
        <v>SVE</v>
      </c>
      <c r="B145" s="177" t="str">
        <f xml:space="preserve"> F_Inputs!B145</f>
        <v>PD11_12BIO_PR24</v>
      </c>
      <c r="C145" s="177" t="str">
        <f xml:space="preserve"> F_Inputs!C145</f>
        <v>PR19 reconciliation end-of-period RCV midnight adjustments as at 31 March 2025 - PR19 WINEP / NEP RCV adjustment in 2017-18 FYA (CPIH deflated) prices - Bioresources</v>
      </c>
      <c r="D145" s="177" t="str">
        <f xml:space="preserve"> F_Inputs!D145</f>
        <v>£m</v>
      </c>
      <c r="E145" s="177" t="str">
        <f xml:space="preserve"> F_Inputs!E145</f>
        <v>Price Review 2024</v>
      </c>
      <c r="F145" s="208"/>
      <c r="G145" s="208"/>
      <c r="H145" s="210"/>
      <c r="I145" s="216"/>
      <c r="J145" s="216"/>
      <c r="K145" s="217"/>
    </row>
    <row r="146" spans="1:11">
      <c r="A146" s="177" t="str">
        <f xml:space="preserve"> F_Inputs!A146</f>
        <v>SVE</v>
      </c>
      <c r="B146" s="177" t="str">
        <f xml:space="preserve"> F_Inputs!B146</f>
        <v>PD11_12ADDN1_PR24</v>
      </c>
      <c r="C146" s="177" t="str">
        <f xml:space="preserve"> F_Inputs!C146</f>
        <v>PR19 reconciliation end-of-period RCV midnight adjustments as at 31 March 2025 - PR19 WINEP / NEP RCV adjustment in 2017-18 FYA (CPIH deflated) prices - Additional Control 1</v>
      </c>
      <c r="D146" s="177" t="str">
        <f xml:space="preserve"> F_Inputs!D146</f>
        <v>£m</v>
      </c>
      <c r="E146" s="177" t="str">
        <f xml:space="preserve"> F_Inputs!E146</f>
        <v>Price Review 2024</v>
      </c>
      <c r="F146" s="208"/>
      <c r="G146" s="208"/>
      <c r="H146" s="210"/>
      <c r="I146" s="216"/>
      <c r="J146" s="216"/>
      <c r="K146" s="217"/>
    </row>
    <row r="147" spans="1:11">
      <c r="A147" s="177" t="str">
        <f xml:space="preserve"> F_Inputs!A147</f>
        <v>SVE</v>
      </c>
      <c r="B147" s="177" t="str">
        <f xml:space="preserve"> F_Inputs!B147</f>
        <v>PD11_12ADDN2_PR24</v>
      </c>
      <c r="C147" s="177" t="str">
        <f xml:space="preserve"> F_Inputs!C147</f>
        <v>PR19 reconciliation end-of-period RCV midnight adjustments as at 31 March 2025 - PR19 WINEP / NEP RCV adjustment in 2017-18 FYA (CPIH deflated) prices - Additional Control 2</v>
      </c>
      <c r="D147" s="177" t="str">
        <f xml:space="preserve"> F_Inputs!D147</f>
        <v>£m</v>
      </c>
      <c r="E147" s="177" t="str">
        <f xml:space="preserve"> F_Inputs!E147</f>
        <v>Price Review 2024</v>
      </c>
      <c r="F147" s="208"/>
      <c r="G147" s="208"/>
      <c r="H147" s="210"/>
      <c r="I147" s="216"/>
      <c r="J147" s="216"/>
      <c r="K147" s="217"/>
    </row>
    <row r="148" spans="1:11">
      <c r="A148" s="177" t="str">
        <f xml:space="preserve"> F_Inputs!A148</f>
        <v>SVE</v>
      </c>
      <c r="B148" s="177" t="str">
        <f xml:space="preserve"> F_Inputs!B148</f>
        <v>PD11_12TOT_PR24</v>
      </c>
      <c r="C148" s="177" t="str">
        <f xml:space="preserve"> F_Inputs!C148</f>
        <v>PR19 reconciliation end-of-period RCV midnight adjustments as at 31 March 2025 - PR19 WINEP / NEP RCV adjustment in 2017-18 FYA (CPIH deflated) prices - Total</v>
      </c>
      <c r="D148" s="177" t="str">
        <f xml:space="preserve"> F_Inputs!D148</f>
        <v>£m</v>
      </c>
      <c r="E148" s="177" t="str">
        <f xml:space="preserve"> F_Inputs!E148</f>
        <v>Price Review 2024</v>
      </c>
      <c r="F148" s="208"/>
      <c r="G148" s="208"/>
      <c r="H148" s="210"/>
      <c r="I148" s="216"/>
      <c r="J148" s="216"/>
      <c r="K148" s="217"/>
    </row>
    <row r="149" spans="1:11">
      <c r="A149" s="177" t="str">
        <f xml:space="preserve"> F_Inputs!A149</f>
        <v>SVE</v>
      </c>
      <c r="B149" s="177" t="str">
        <f xml:space="preserve"> F_Inputs!B149</f>
        <v>PD11_13WR_PR24</v>
      </c>
      <c r="C149" s="177" t="str">
        <f xml:space="preserve"> F_Inputs!C149</f>
        <v>PR19 reconciliation end-of-period RCV midnight adjustments as at 31 March 2025 - PR19 Costs reconciliation RCV adjustment in 2017-18 FYA (CPIH deflated) prices - Water resources</v>
      </c>
      <c r="D149" s="177" t="str">
        <f xml:space="preserve"> F_Inputs!D149</f>
        <v>£m</v>
      </c>
      <c r="E149" s="177" t="str">
        <f xml:space="preserve"> F_Inputs!E149</f>
        <v>Price Review 2024</v>
      </c>
      <c r="F149" s="208"/>
      <c r="G149" s="208"/>
      <c r="H149" s="210"/>
      <c r="I149" s="216"/>
      <c r="J149" s="216"/>
      <c r="K149" s="217"/>
    </row>
    <row r="150" spans="1:11">
      <c r="A150" s="177" t="str">
        <f xml:space="preserve"> F_Inputs!A150</f>
        <v>SVE</v>
      </c>
      <c r="B150" s="177" t="str">
        <f xml:space="preserve"> F_Inputs!B150</f>
        <v>PD11_13WN_PR24</v>
      </c>
      <c r="C150" s="177" t="str">
        <f xml:space="preserve"> F_Inputs!C150</f>
        <v>PR19 reconciliation end-of-period RCV midnight adjustments as at 31 March 2025 - PR19 Costs reconciliation RCV adjustment in 2017-18 FYA (CPIH deflated) prices - Water Network+</v>
      </c>
      <c r="D150" s="177" t="str">
        <f xml:space="preserve"> F_Inputs!D150</f>
        <v>£m</v>
      </c>
      <c r="E150" s="177" t="str">
        <f xml:space="preserve"> F_Inputs!E150</f>
        <v>Price Review 2024</v>
      </c>
      <c r="F150" s="208"/>
      <c r="G150" s="208"/>
      <c r="H150" s="210"/>
      <c r="I150" s="216"/>
      <c r="J150" s="216"/>
      <c r="K150" s="217"/>
    </row>
    <row r="151" spans="1:11">
      <c r="A151" s="177" t="str">
        <f xml:space="preserve"> F_Inputs!A151</f>
        <v>SVE</v>
      </c>
      <c r="B151" s="177" t="str">
        <f xml:space="preserve"> F_Inputs!B151</f>
        <v>PD11_13WWN_PR24</v>
      </c>
      <c r="C151" s="177" t="str">
        <f xml:space="preserve"> F_Inputs!C151</f>
        <v>PR19 reconciliation end-of-period RCV midnight adjustments as at 31 March 2025 - PR19 Costs reconciliation RCV adjustment in 2017-18 FYA (CPIH deflated) prices - Wastewater Network+</v>
      </c>
      <c r="D151" s="177" t="str">
        <f xml:space="preserve"> F_Inputs!D151</f>
        <v>£m</v>
      </c>
      <c r="E151" s="177" t="str">
        <f xml:space="preserve"> F_Inputs!E151</f>
        <v>Price Review 2024</v>
      </c>
      <c r="F151" s="208"/>
      <c r="G151" s="208"/>
      <c r="H151" s="210"/>
      <c r="I151" s="216"/>
      <c r="J151" s="216"/>
      <c r="K151" s="217"/>
    </row>
    <row r="152" spans="1:11">
      <c r="A152" s="177" t="str">
        <f xml:space="preserve"> F_Inputs!A152</f>
        <v>SVE</v>
      </c>
      <c r="B152" s="177" t="str">
        <f xml:space="preserve"> F_Inputs!B152</f>
        <v>PD11_13BIO_PR24</v>
      </c>
      <c r="C152" s="177" t="str">
        <f xml:space="preserve"> F_Inputs!C152</f>
        <v>PR19 reconciliation end-of-period RCV midnight adjustments as at 31 March 2025 - PR19 Costs reconciliation RCV adjustment in 2017-18 FYA (CPIH deflated) prices - Bioresources</v>
      </c>
      <c r="D152" s="177" t="str">
        <f xml:space="preserve"> F_Inputs!D152</f>
        <v>£m</v>
      </c>
      <c r="E152" s="177" t="str">
        <f xml:space="preserve"> F_Inputs!E152</f>
        <v>Price Review 2024</v>
      </c>
      <c r="F152" s="208"/>
      <c r="G152" s="208"/>
      <c r="H152" s="210"/>
      <c r="I152" s="216"/>
      <c r="J152" s="216"/>
      <c r="K152" s="217"/>
    </row>
    <row r="153" spans="1:11">
      <c r="A153" s="177" t="str">
        <f xml:space="preserve"> F_Inputs!A153</f>
        <v>SVE</v>
      </c>
      <c r="B153" s="177" t="str">
        <f xml:space="preserve"> F_Inputs!B153</f>
        <v>PD11_13ADDN1_PR24</v>
      </c>
      <c r="C153" s="177" t="str">
        <f xml:space="preserve"> F_Inputs!C153</f>
        <v>PR19 reconciliation end-of-period RCV midnight adjustments as at 31 March 2025 - PR19 Costs reconciliation RCV adjustment in 2017-18 FYA (CPIH deflated) prices - Additional Control 1</v>
      </c>
      <c r="D153" s="177" t="str">
        <f xml:space="preserve"> F_Inputs!D153</f>
        <v>£m</v>
      </c>
      <c r="E153" s="177" t="str">
        <f xml:space="preserve"> F_Inputs!E153</f>
        <v>Price Review 2024</v>
      </c>
      <c r="F153" s="208"/>
      <c r="G153" s="208"/>
      <c r="H153" s="210"/>
      <c r="I153" s="216"/>
      <c r="J153" s="216"/>
      <c r="K153" s="217"/>
    </row>
    <row r="154" spans="1:11">
      <c r="A154" s="177" t="str">
        <f xml:space="preserve"> F_Inputs!A154</f>
        <v>SVE</v>
      </c>
      <c r="B154" s="177" t="str">
        <f xml:space="preserve"> F_Inputs!B154</f>
        <v>PD11_13ADDN2_PR24</v>
      </c>
      <c r="C154" s="177" t="str">
        <f xml:space="preserve"> F_Inputs!C154</f>
        <v>PR19 reconciliation end-of-period RCV midnight adjustments as at 31 March 2025 - PR19 Costs reconciliation RCV adjustment in 2017-18 FYA (CPIH deflated) prices - Additional Control 2</v>
      </c>
      <c r="D154" s="177" t="str">
        <f xml:space="preserve"> F_Inputs!D154</f>
        <v>£m</v>
      </c>
      <c r="E154" s="177" t="str">
        <f xml:space="preserve"> F_Inputs!E154</f>
        <v>Price Review 2024</v>
      </c>
      <c r="F154" s="208"/>
      <c r="G154" s="208"/>
      <c r="H154" s="210"/>
      <c r="I154" s="216"/>
      <c r="J154" s="216"/>
      <c r="K154" s="217"/>
    </row>
    <row r="155" spans="1:11">
      <c r="A155" s="177" t="str">
        <f xml:space="preserve"> F_Inputs!A155</f>
        <v>SVE</v>
      </c>
      <c r="B155" s="177" t="str">
        <f xml:space="preserve"> F_Inputs!B155</f>
        <v>PD11_13TOT_PR24</v>
      </c>
      <c r="C155" s="177" t="str">
        <f xml:space="preserve"> F_Inputs!C155</f>
        <v>PR19 reconciliation end-of-period RCV midnight adjustments as at 31 March 2025 - PR19 Costs reconciliation RCV adjustment in 2017-18 FYA (CPIH deflated) prices - Total</v>
      </c>
      <c r="D155" s="177" t="str">
        <f xml:space="preserve"> F_Inputs!D155</f>
        <v>£m</v>
      </c>
      <c r="E155" s="177" t="str">
        <f xml:space="preserve"> F_Inputs!E155</f>
        <v>Price Review 2024</v>
      </c>
      <c r="F155" s="208"/>
      <c r="G155" s="208"/>
      <c r="H155" s="210"/>
      <c r="I155" s="216"/>
      <c r="J155" s="216"/>
      <c r="K155" s="217"/>
    </row>
    <row r="156" spans="1:11">
      <c r="A156" s="177" t="str">
        <f xml:space="preserve"> F_Inputs!A156</f>
        <v>SVE</v>
      </c>
      <c r="B156" s="177" t="str">
        <f xml:space="preserve"> F_Inputs!B156</f>
        <v>PD11_14WR_PR24</v>
      </c>
      <c r="C156" s="177" t="str">
        <f xml:space="preserve"> F_Inputs!C156</f>
        <v>PR19 reconciliation end-of-period RCV midnight adjustments as at 31 March 2025 - PR19 Land sales RCV adjustment in 2017-18 FYA (CPIH deflated) prices - Water resources</v>
      </c>
      <c r="D156" s="177" t="str">
        <f xml:space="preserve"> F_Inputs!D156</f>
        <v>£m</v>
      </c>
      <c r="E156" s="177" t="str">
        <f xml:space="preserve"> F_Inputs!E156</f>
        <v>Price Review 2024</v>
      </c>
      <c r="F156" s="208"/>
      <c r="G156" s="208"/>
      <c r="H156" s="210"/>
      <c r="I156" s="216"/>
      <c r="J156" s="216"/>
      <c r="K156" s="217"/>
    </row>
    <row r="157" spans="1:11">
      <c r="A157" s="177" t="str">
        <f xml:space="preserve"> F_Inputs!A157</f>
        <v>SVE</v>
      </c>
      <c r="B157" s="177" t="str">
        <f xml:space="preserve"> F_Inputs!B157</f>
        <v>PD11_14WN_PR24</v>
      </c>
      <c r="C157" s="177" t="str">
        <f xml:space="preserve"> F_Inputs!C157</f>
        <v>PR19 reconciliation end-of-period RCV midnight adjustments as at 31 March 2025 - PR19 Land sales RCV adjustment in 2017-18 FYA (CPIH deflated) prices - Water Network+</v>
      </c>
      <c r="D157" s="177" t="str">
        <f xml:space="preserve"> F_Inputs!D157</f>
        <v>£m</v>
      </c>
      <c r="E157" s="177" t="str">
        <f xml:space="preserve"> F_Inputs!E157</f>
        <v>Price Review 2024</v>
      </c>
      <c r="F157" s="208"/>
      <c r="G157" s="208"/>
      <c r="H157" s="210"/>
      <c r="I157" s="216"/>
      <c r="J157" s="216"/>
      <c r="K157" s="217"/>
    </row>
    <row r="158" spans="1:11">
      <c r="A158" s="177" t="str">
        <f xml:space="preserve"> F_Inputs!A158</f>
        <v>SVE</v>
      </c>
      <c r="B158" s="177" t="str">
        <f xml:space="preserve"> F_Inputs!B158</f>
        <v>PD11_14WWN_PR24</v>
      </c>
      <c r="C158" s="177" t="str">
        <f xml:space="preserve"> F_Inputs!C158</f>
        <v>PR19 reconciliation end-of-period RCV midnight adjustments as at 31 March 2025 - PR19 Land sales RCV adjustment in 2017-18 FYA (CPIH deflated) prices - Wastewater Network+</v>
      </c>
      <c r="D158" s="177" t="str">
        <f xml:space="preserve"> F_Inputs!D158</f>
        <v>£m</v>
      </c>
      <c r="E158" s="177" t="str">
        <f xml:space="preserve"> F_Inputs!E158</f>
        <v>Price Review 2024</v>
      </c>
      <c r="F158" s="208"/>
      <c r="G158" s="208"/>
      <c r="H158" s="210"/>
      <c r="I158" s="216"/>
      <c r="J158" s="216"/>
      <c r="K158" s="217"/>
    </row>
    <row r="159" spans="1:11">
      <c r="A159" s="177" t="str">
        <f xml:space="preserve"> F_Inputs!A159</f>
        <v>SVE</v>
      </c>
      <c r="B159" s="177" t="str">
        <f xml:space="preserve"> F_Inputs!B159</f>
        <v>PD11_14ADDN1_PR24</v>
      </c>
      <c r="C159" s="177" t="str">
        <f xml:space="preserve"> F_Inputs!C159</f>
        <v>PR19 reconciliation end-of-period RCV midnight adjustments as at 31 March 2025 - PR19 Land sales RCV adjustment in 2017-18 FYA (CPIH deflated) prices - Additional Control 1</v>
      </c>
      <c r="D159" s="177" t="str">
        <f xml:space="preserve"> F_Inputs!D159</f>
        <v>£m</v>
      </c>
      <c r="E159" s="177" t="str">
        <f xml:space="preserve"> F_Inputs!E159</f>
        <v>Price Review 2024</v>
      </c>
      <c r="F159" s="208"/>
      <c r="G159" s="208"/>
      <c r="H159" s="210"/>
      <c r="I159" s="216"/>
      <c r="J159" s="216"/>
      <c r="K159" s="217"/>
    </row>
    <row r="160" spans="1:11">
      <c r="A160" s="177" t="str">
        <f xml:space="preserve"> F_Inputs!A160</f>
        <v>SVE</v>
      </c>
      <c r="B160" s="177" t="str">
        <f xml:space="preserve"> F_Inputs!B160</f>
        <v>PD11_14ADDN2_PR24</v>
      </c>
      <c r="C160" s="177" t="str">
        <f xml:space="preserve"> F_Inputs!C160</f>
        <v>PR19 reconciliation end-of-period RCV midnight adjustments as at 31 March 2025 - PR19 Land sales RCV adjustment in 2017-18 FYA (CPIH deflated) prices - Additional Control 2</v>
      </c>
      <c r="D160" s="177" t="str">
        <f xml:space="preserve"> F_Inputs!D160</f>
        <v>£m</v>
      </c>
      <c r="E160" s="177" t="str">
        <f xml:space="preserve"> F_Inputs!E160</f>
        <v>Price Review 2024</v>
      </c>
      <c r="F160" s="208"/>
      <c r="G160" s="208"/>
      <c r="H160" s="210"/>
      <c r="I160" s="216"/>
      <c r="J160" s="216"/>
      <c r="K160" s="217"/>
    </row>
    <row r="161" spans="1:11">
      <c r="A161" s="177" t="str">
        <f xml:space="preserve"> F_Inputs!A161</f>
        <v>SVE</v>
      </c>
      <c r="B161" s="177" t="str">
        <f xml:space="preserve"> F_Inputs!B161</f>
        <v>PD11_14TOT_PR24</v>
      </c>
      <c r="C161" s="177" t="str">
        <f xml:space="preserve"> F_Inputs!C161</f>
        <v>PR19 reconciliation end-of-period RCV midnight adjustments as at 31 March 2025 - PR19 Land sales RCV adjustment in 2017-18 FYA (CPIH deflated) prices - Total</v>
      </c>
      <c r="D161" s="177" t="str">
        <f xml:space="preserve"> F_Inputs!D161</f>
        <v>£m</v>
      </c>
      <c r="E161" s="177" t="str">
        <f xml:space="preserve"> F_Inputs!E161</f>
        <v>Price Review 2024</v>
      </c>
      <c r="F161" s="208"/>
      <c r="G161" s="208"/>
      <c r="H161" s="210"/>
      <c r="I161" s="216"/>
      <c r="J161" s="216"/>
      <c r="K161" s="217"/>
    </row>
    <row r="162" spans="1:11">
      <c r="A162" s="177" t="str">
        <f xml:space="preserve"> F_Inputs!A162</f>
        <v>SVE</v>
      </c>
      <c r="B162" s="177" t="str">
        <f xml:space="preserve"> F_Inputs!B162</f>
        <v>PD11_15WR_PR24</v>
      </c>
      <c r="C162" s="177" t="str">
        <f xml:space="preserve"> F_Inputs!C162</f>
        <v>PR19 reconciliation end-of-period RCV midnight adjustments as at 31 March 2025 - PR19 RPI-CPIH wedge RCV adjustment in 2017-18 FYA (CPIH deflated) prices - Water resources</v>
      </c>
      <c r="D162" s="177" t="str">
        <f xml:space="preserve"> F_Inputs!D162</f>
        <v>£m</v>
      </c>
      <c r="E162" s="177" t="str">
        <f xml:space="preserve"> F_Inputs!E162</f>
        <v>Price Review 2024</v>
      </c>
      <c r="F162" s="208"/>
      <c r="G162" s="208"/>
      <c r="H162" s="210"/>
      <c r="I162" s="216"/>
      <c r="J162" s="216"/>
      <c r="K162" s="217"/>
    </row>
    <row r="163" spans="1:11">
      <c r="A163" s="177" t="str">
        <f xml:space="preserve"> F_Inputs!A163</f>
        <v>SVE</v>
      </c>
      <c r="B163" s="177" t="str">
        <f xml:space="preserve"> F_Inputs!B163</f>
        <v>PD11_15WN_PR24</v>
      </c>
      <c r="C163" s="177" t="str">
        <f xml:space="preserve"> F_Inputs!C163</f>
        <v>PR19 reconciliation end-of-period RCV midnight adjustments as at 31 March 2025 - PR19 RPI-CPIH wedge RCV adjustment in 2017-18 FYA (CPIH deflated) prices - Water Network+</v>
      </c>
      <c r="D163" s="177" t="str">
        <f xml:space="preserve"> F_Inputs!D163</f>
        <v>£m</v>
      </c>
      <c r="E163" s="177" t="str">
        <f xml:space="preserve"> F_Inputs!E163</f>
        <v>Price Review 2024</v>
      </c>
      <c r="F163" s="208"/>
      <c r="G163" s="208"/>
      <c r="H163" s="210"/>
      <c r="I163" s="216"/>
      <c r="J163" s="216"/>
      <c r="K163" s="217"/>
    </row>
    <row r="164" spans="1:11">
      <c r="A164" s="177" t="str">
        <f xml:space="preserve"> F_Inputs!A164</f>
        <v>SVE</v>
      </c>
      <c r="B164" s="177" t="str">
        <f xml:space="preserve"> F_Inputs!B164</f>
        <v>PD11_15WWN_PR24</v>
      </c>
      <c r="C164" s="177" t="str">
        <f xml:space="preserve"> F_Inputs!C164</f>
        <v>PR19 reconciliation end-of-period RCV midnight adjustments as at 31 March 2025 - PR19 RPI-CPIH wedge RCV adjustment in 2017-18 FYA (CPIH deflated) prices - Wastewater Network+</v>
      </c>
      <c r="D164" s="177" t="str">
        <f xml:space="preserve"> F_Inputs!D164</f>
        <v>£m</v>
      </c>
      <c r="E164" s="177" t="str">
        <f xml:space="preserve"> F_Inputs!E164</f>
        <v>Price Review 2024</v>
      </c>
      <c r="F164" s="208"/>
      <c r="G164" s="208"/>
      <c r="H164" s="210"/>
      <c r="I164" s="216"/>
      <c r="J164" s="216"/>
      <c r="K164" s="217"/>
    </row>
    <row r="165" spans="1:11">
      <c r="A165" s="177" t="str">
        <f xml:space="preserve"> F_Inputs!A165</f>
        <v>SVE</v>
      </c>
      <c r="B165" s="177" t="str">
        <f xml:space="preserve"> F_Inputs!B165</f>
        <v>PD11_15BIO_PR24</v>
      </c>
      <c r="C165" s="177" t="str">
        <f xml:space="preserve"> F_Inputs!C165</f>
        <v>PR19 reconciliation end-of-period RCV midnight adjustments as at 31 March 2025 - PR19 RPI-CPIH wedge RCV adjustment in 2017-18 FYA (CPIH deflated) prices - Bioresources</v>
      </c>
      <c r="D165" s="177" t="str">
        <f xml:space="preserve"> F_Inputs!D165</f>
        <v>£m</v>
      </c>
      <c r="E165" s="177" t="str">
        <f xml:space="preserve"> F_Inputs!E165</f>
        <v>Price Review 2024</v>
      </c>
      <c r="F165" s="208"/>
      <c r="G165" s="208"/>
      <c r="H165" s="210"/>
      <c r="I165" s="216"/>
      <c r="J165" s="216"/>
      <c r="K165" s="217"/>
    </row>
    <row r="166" spans="1:11">
      <c r="A166" s="177" t="str">
        <f xml:space="preserve"> F_Inputs!A166</f>
        <v>SVE</v>
      </c>
      <c r="B166" s="177" t="str">
        <f xml:space="preserve"> F_Inputs!B166</f>
        <v>PD11_15ADDN1_PR24</v>
      </c>
      <c r="C166" s="177" t="str">
        <f xml:space="preserve"> F_Inputs!C166</f>
        <v>PR19 reconciliation end-of-period RCV midnight adjustments as at 31 March 2025 - PR19 RPI-CPIH wedge RCV adjustment in 2017-18 FYA (CPIH deflated) prices - Additional Control 1</v>
      </c>
      <c r="D166" s="177" t="str">
        <f xml:space="preserve"> F_Inputs!D166</f>
        <v>£m</v>
      </c>
      <c r="E166" s="177" t="str">
        <f xml:space="preserve"> F_Inputs!E166</f>
        <v>Price Review 2024</v>
      </c>
      <c r="F166" s="208"/>
      <c r="G166" s="208"/>
      <c r="H166" s="210"/>
      <c r="I166" s="216"/>
      <c r="J166" s="216"/>
      <c r="K166" s="217"/>
    </row>
    <row r="167" spans="1:11">
      <c r="A167" s="177" t="str">
        <f xml:space="preserve"> F_Inputs!A167</f>
        <v>SVE</v>
      </c>
      <c r="B167" s="177" t="str">
        <f xml:space="preserve"> F_Inputs!B167</f>
        <v>PD11_15ADDN2_PR24</v>
      </c>
      <c r="C167" s="177" t="str">
        <f xml:space="preserve"> F_Inputs!C167</f>
        <v>PR19 reconciliation end-of-period RCV midnight adjustments as at 31 March 2025 - PR19 RPI-CPIH wedge RCV adjustment in 2017-18 FYA (CPIH deflated) prices - Additional Control 2</v>
      </c>
      <c r="D167" s="177" t="str">
        <f xml:space="preserve"> F_Inputs!D167</f>
        <v>£m</v>
      </c>
      <c r="E167" s="177" t="str">
        <f xml:space="preserve"> F_Inputs!E167</f>
        <v>Price Review 2024</v>
      </c>
      <c r="F167" s="208"/>
      <c r="G167" s="208"/>
      <c r="H167" s="210"/>
      <c r="I167" s="216"/>
      <c r="J167" s="216"/>
      <c r="K167" s="217"/>
    </row>
    <row r="168" spans="1:11">
      <c r="A168" s="177" t="str">
        <f xml:space="preserve"> F_Inputs!A168</f>
        <v>SVE</v>
      </c>
      <c r="B168" s="177" t="str">
        <f xml:space="preserve"> F_Inputs!B168</f>
        <v>PD11_15TOT_PR24</v>
      </c>
      <c r="C168" s="177" t="str">
        <f xml:space="preserve"> F_Inputs!C168</f>
        <v>PR19 reconciliation end-of-period RCV midnight adjustments as at 31 March 2025 - PR19 RPI-CPIH wedge RCV adjustment in 2017-18 FYA (CPIH deflated) prices - Total</v>
      </c>
      <c r="D168" s="177" t="str">
        <f xml:space="preserve"> F_Inputs!D168</f>
        <v>£m</v>
      </c>
      <c r="E168" s="177" t="str">
        <f xml:space="preserve"> F_Inputs!E168</f>
        <v>Price Review 2024</v>
      </c>
      <c r="F168" s="208"/>
      <c r="G168" s="208"/>
      <c r="H168" s="210"/>
      <c r="I168" s="216"/>
      <c r="J168" s="216"/>
      <c r="K168" s="217"/>
    </row>
    <row r="169" spans="1:11">
      <c r="A169" s="177" t="str">
        <f xml:space="preserve"> F_Inputs!A169</f>
        <v>SVE</v>
      </c>
      <c r="B169" s="177" t="str">
        <f xml:space="preserve"> F_Inputs!B169</f>
        <v>PD11_16WR_PR24</v>
      </c>
      <c r="C169" s="177" t="str">
        <f xml:space="preserve"> F_Inputs!C169</f>
        <v>PR19 reconciliation end-of-period RCV midnight adjustments as at 31 March 2025 - PR19 Strategic regional water resources RCV adjustment in 2017-18 FYA (CPIH deflated) prices - Water resources</v>
      </c>
      <c r="D169" s="177" t="str">
        <f xml:space="preserve"> F_Inputs!D169</f>
        <v>£m</v>
      </c>
      <c r="E169" s="177" t="str">
        <f xml:space="preserve"> F_Inputs!E169</f>
        <v>Price Review 2024</v>
      </c>
      <c r="F169" s="208"/>
      <c r="G169" s="208"/>
      <c r="H169" s="210"/>
      <c r="I169" s="216"/>
      <c r="J169" s="216"/>
      <c r="K169" s="217"/>
    </row>
    <row r="170" spans="1:11">
      <c r="A170" s="177" t="str">
        <f xml:space="preserve"> F_Inputs!A170</f>
        <v>SVE</v>
      </c>
      <c r="B170" s="177" t="str">
        <f xml:space="preserve"> F_Inputs!B170</f>
        <v>PD11_16WN_PR24</v>
      </c>
      <c r="C170" s="177" t="str">
        <f xml:space="preserve"> F_Inputs!C170</f>
        <v>PR19 reconciliation end-of-period RCV midnight adjustments as at 31 March 2025 - PR19 Strategic regional water resources RCV adjustment in 2017-18 FYA (CPIH deflated) prices - Water Network+</v>
      </c>
      <c r="D170" s="177" t="str">
        <f xml:space="preserve"> F_Inputs!D170</f>
        <v>£m</v>
      </c>
      <c r="E170" s="177" t="str">
        <f xml:space="preserve"> F_Inputs!E170</f>
        <v>Price Review 2024</v>
      </c>
      <c r="F170" s="208"/>
      <c r="G170" s="208"/>
      <c r="H170" s="210"/>
      <c r="I170" s="216"/>
      <c r="J170" s="216"/>
      <c r="K170" s="217"/>
    </row>
    <row r="171" spans="1:11">
      <c r="A171" s="177" t="str">
        <f xml:space="preserve"> F_Inputs!A171</f>
        <v>SVE</v>
      </c>
      <c r="B171" s="177" t="str">
        <f xml:space="preserve"> F_Inputs!B171</f>
        <v>PD11_16TOT_PR24</v>
      </c>
      <c r="C171" s="177" t="str">
        <f xml:space="preserve"> F_Inputs!C171</f>
        <v>PR19 reconciliation end-of-period RCV midnight adjustments as at 31 March 2025 - PR19 Strategic regional water resources RCV adjustment in 2017-18 FYA (CPIH deflated) prices - Total</v>
      </c>
      <c r="D171" s="177" t="str">
        <f xml:space="preserve"> F_Inputs!D171</f>
        <v>£m</v>
      </c>
      <c r="E171" s="177" t="str">
        <f xml:space="preserve"> F_Inputs!E171</f>
        <v>Price Review 2024</v>
      </c>
      <c r="F171" s="208"/>
      <c r="G171" s="208"/>
      <c r="H171" s="210"/>
      <c r="I171" s="216"/>
      <c r="J171" s="216"/>
      <c r="K171" s="217"/>
    </row>
    <row r="172" spans="1:11">
      <c r="A172" s="177" t="str">
        <f xml:space="preserve"> F_Inputs!A172</f>
        <v>SVE</v>
      </c>
      <c r="B172" s="177" t="str">
        <f xml:space="preserve"> F_Inputs!B172</f>
        <v>PD11_17WR_PR24</v>
      </c>
      <c r="C172" s="177" t="str">
        <f xml:space="preserve"> F_Inputs!C172</f>
        <v>PR19 reconciliation end-of-period RCV midnight adjustments as at 31 March 2025 - PR19 Green recovery RCV adjustment in 2017-18 FYA (CPIH deflated) prices - Water resources</v>
      </c>
      <c r="D172" s="177" t="str">
        <f xml:space="preserve"> F_Inputs!D172</f>
        <v>£m</v>
      </c>
      <c r="E172" s="177" t="str">
        <f xml:space="preserve"> F_Inputs!E172</f>
        <v>Price Review 2024</v>
      </c>
      <c r="F172" s="208"/>
      <c r="G172" s="208"/>
      <c r="H172" s="210"/>
      <c r="I172" s="216"/>
      <c r="J172" s="216"/>
      <c r="K172" s="217"/>
    </row>
    <row r="173" spans="1:11">
      <c r="A173" s="177" t="str">
        <f xml:space="preserve"> F_Inputs!A173</f>
        <v>SVE</v>
      </c>
      <c r="B173" s="177" t="str">
        <f xml:space="preserve"> F_Inputs!B173</f>
        <v>PD11_17WN_PR24</v>
      </c>
      <c r="C173" s="177" t="str">
        <f xml:space="preserve"> F_Inputs!C173</f>
        <v>PR19 reconciliation end-of-period RCV midnight adjustments as at 31 March 2025 - PR19 Green recovery RCV adjustment in 2017-18 FYA (CPIH deflated) prices - Water Network+</v>
      </c>
      <c r="D173" s="177" t="str">
        <f xml:space="preserve"> F_Inputs!D173</f>
        <v>£m</v>
      </c>
      <c r="E173" s="177" t="str">
        <f xml:space="preserve"> F_Inputs!E173</f>
        <v>Price Review 2024</v>
      </c>
      <c r="F173" s="208"/>
      <c r="G173" s="208"/>
      <c r="H173" s="210"/>
      <c r="I173" s="216"/>
      <c r="J173" s="216"/>
      <c r="K173" s="217"/>
    </row>
    <row r="174" spans="1:11">
      <c r="A174" s="177" t="str">
        <f xml:space="preserve"> F_Inputs!A174</f>
        <v>SVE</v>
      </c>
      <c r="B174" s="177" t="str">
        <f xml:space="preserve"> F_Inputs!B174</f>
        <v>PD11_17WWN_PR24</v>
      </c>
      <c r="C174" s="177" t="str">
        <f xml:space="preserve"> F_Inputs!C174</f>
        <v>PR19 reconciliation end-of-period RCV midnight adjustments as at 31 March 2025 - PR19 Green recovery RCV adjustment in 2017-18 FYA (CPIH deflated) prices - Wastewater Network+</v>
      </c>
      <c r="D174" s="177" t="str">
        <f xml:space="preserve"> F_Inputs!D174</f>
        <v>£m</v>
      </c>
      <c r="E174" s="177" t="str">
        <f xml:space="preserve"> F_Inputs!E174</f>
        <v>Price Review 2024</v>
      </c>
      <c r="F174" s="208"/>
      <c r="G174" s="208"/>
      <c r="H174" s="210"/>
      <c r="I174" s="216"/>
      <c r="J174" s="216"/>
      <c r="K174" s="217"/>
    </row>
    <row r="175" spans="1:11">
      <c r="A175" s="177" t="str">
        <f xml:space="preserve"> F_Inputs!A175</f>
        <v>SVE</v>
      </c>
      <c r="B175" s="177" t="str">
        <f xml:space="preserve"> F_Inputs!B175</f>
        <v>PD11_17BIO_PR24</v>
      </c>
      <c r="C175" s="177" t="str">
        <f xml:space="preserve"> F_Inputs!C175</f>
        <v>PR19 reconciliation end-of-period RCV midnight adjustments as at 31 March 2025 - PR19 Green recovery RCV adjustment in 2017-18 FYA (CPIH deflated) prices - Bioresources</v>
      </c>
      <c r="D175" s="177" t="str">
        <f xml:space="preserve"> F_Inputs!D175</f>
        <v>£m</v>
      </c>
      <c r="E175" s="177" t="str">
        <f xml:space="preserve"> F_Inputs!E175</f>
        <v>Price Review 2024</v>
      </c>
      <c r="F175" s="208"/>
      <c r="G175" s="208"/>
      <c r="H175" s="210"/>
      <c r="I175" s="216"/>
      <c r="J175" s="216"/>
      <c r="K175" s="217"/>
    </row>
    <row r="176" spans="1:11">
      <c r="A176" s="177" t="str">
        <f xml:space="preserve"> F_Inputs!A176</f>
        <v>SVE</v>
      </c>
      <c r="B176" s="177" t="str">
        <f xml:space="preserve"> F_Inputs!B176</f>
        <v>PD11_17TOT_PR24</v>
      </c>
      <c r="C176" s="177" t="str">
        <f xml:space="preserve"> F_Inputs!C176</f>
        <v>PR19 reconciliation end-of-period RCV midnight adjustments as at 31 March 2025 - PR19 Green recovery RCV adjustment in 2017-18 FYA (CPIH deflated) prices - Total</v>
      </c>
      <c r="D176" s="177" t="str">
        <f xml:space="preserve"> F_Inputs!D176</f>
        <v>£m</v>
      </c>
      <c r="E176" s="177" t="str">
        <f xml:space="preserve"> F_Inputs!E176</f>
        <v>Price Review 2024</v>
      </c>
      <c r="F176" s="208"/>
      <c r="G176" s="208"/>
      <c r="H176" s="210"/>
      <c r="I176" s="216"/>
      <c r="J176" s="216"/>
      <c r="K176" s="217"/>
    </row>
    <row r="177" spans="1:11">
      <c r="A177" s="177" t="str">
        <f xml:space="preserve"> F_Inputs!A177</f>
        <v>SVE</v>
      </c>
      <c r="B177" s="177" t="str">
        <f xml:space="preserve"> F_Inputs!B177</f>
        <v>PD11_18ADDN1_PR24</v>
      </c>
      <c r="C177" s="177" t="str">
        <f xml:space="preserve"> F_Inputs!C177</f>
        <v>PR19 reconciliation end-of-period RCV midnight adjustments as at 31 March 2025 - PR19 Havant Thicket activities RCV adjustment in 2017-18 FYA (CPIH deflated) prices - Additional Control 1</v>
      </c>
      <c r="D177" s="177" t="str">
        <f xml:space="preserve"> F_Inputs!D177</f>
        <v>£m</v>
      </c>
      <c r="E177" s="177" t="str">
        <f xml:space="preserve"> F_Inputs!E177</f>
        <v>Price Review 2024</v>
      </c>
      <c r="F177" s="208"/>
      <c r="G177" s="208"/>
      <c r="H177" s="210"/>
      <c r="I177" s="216"/>
      <c r="J177" s="216"/>
      <c r="K177" s="217"/>
    </row>
    <row r="178" spans="1:11">
      <c r="A178" s="177" t="str">
        <f xml:space="preserve"> F_Inputs!A178</f>
        <v>SVE</v>
      </c>
      <c r="B178" s="177" t="str">
        <f xml:space="preserve"> F_Inputs!B178</f>
        <v>PD11_18ADDN2_PR24</v>
      </c>
      <c r="C178" s="177" t="str">
        <f xml:space="preserve"> F_Inputs!C178</f>
        <v>PR19 reconciliation end-of-period RCV midnight adjustments as at 31 March 2025 - PR19 Havant Thicket activities RCV adjustment in 2017-18 FYA (CPIH deflated) prices - Additional Control 2</v>
      </c>
      <c r="D178" s="177" t="str">
        <f xml:space="preserve"> F_Inputs!D178</f>
        <v>£m</v>
      </c>
      <c r="E178" s="177" t="str">
        <f xml:space="preserve"> F_Inputs!E178</f>
        <v>Price Review 2024</v>
      </c>
      <c r="F178" s="208"/>
      <c r="G178" s="208"/>
      <c r="H178" s="210"/>
      <c r="I178" s="216"/>
      <c r="J178" s="216"/>
      <c r="K178" s="217"/>
    </row>
    <row r="179" spans="1:11">
      <c r="A179" s="177" t="str">
        <f xml:space="preserve"> F_Inputs!A179</f>
        <v>SVE</v>
      </c>
      <c r="B179" s="177" t="str">
        <f xml:space="preserve"> F_Inputs!B179</f>
        <v>PD11_18TOT_PR24</v>
      </c>
      <c r="C179" s="177" t="str">
        <f xml:space="preserve"> F_Inputs!C179</f>
        <v>PR19 reconciliation end-of-period RCV midnight adjustments as at 31 March 2025 - PR19 Havant Thicket activities RCV adjustment in 2017-18 FYA (CPIH deflated) prices - Total</v>
      </c>
      <c r="D179" s="177" t="str">
        <f xml:space="preserve"> F_Inputs!D179</f>
        <v>£m</v>
      </c>
      <c r="E179" s="177" t="str">
        <f xml:space="preserve"> F_Inputs!E179</f>
        <v>Price Review 2024</v>
      </c>
      <c r="F179" s="208"/>
      <c r="G179" s="208"/>
      <c r="H179" s="210"/>
      <c r="I179" s="216"/>
      <c r="J179" s="216"/>
      <c r="K179" s="217"/>
    </row>
    <row r="180" spans="1:11">
      <c r="A180" s="177" t="str">
        <f xml:space="preserve"> F_Inputs!A180</f>
        <v>SVE</v>
      </c>
      <c r="B180" s="177" t="str">
        <f xml:space="preserve"> F_Inputs!B180</f>
        <v>PD11_19WR_PR24</v>
      </c>
      <c r="C180" s="177" t="str">
        <f xml:space="preserve"> F_Inputs!C180</f>
        <v>PR19 reconciliation end-of-period RCV midnight adjustments as at 31 March 2025 - Other RCV adjustments in 2017-18 FYA (CPIH deflated) prices - Water resources</v>
      </c>
      <c r="D180" s="177" t="str">
        <f xml:space="preserve"> F_Inputs!D180</f>
        <v>£m</v>
      </c>
      <c r="E180" s="177" t="str">
        <f xml:space="preserve"> F_Inputs!E180</f>
        <v>Price Review 2024</v>
      </c>
      <c r="F180" s="208"/>
      <c r="G180" s="208"/>
      <c r="H180" s="210"/>
      <c r="I180" s="216"/>
      <c r="J180" s="216"/>
      <c r="K180" s="217"/>
    </row>
    <row r="181" spans="1:11">
      <c r="A181" s="177" t="str">
        <f xml:space="preserve"> F_Inputs!A181</f>
        <v>SVE</v>
      </c>
      <c r="B181" s="177" t="str">
        <f xml:space="preserve"> F_Inputs!B181</f>
        <v>PD11_19WN_PR24</v>
      </c>
      <c r="C181" s="177" t="str">
        <f xml:space="preserve"> F_Inputs!C181</f>
        <v>PR19 reconciliation end-of-period RCV midnight adjustments as at 31 March 2025 - Other RCV adjustments in 2017-18 FYA (CPIH deflated) prices - Water Network+</v>
      </c>
      <c r="D181" s="177" t="str">
        <f xml:space="preserve"> F_Inputs!D181</f>
        <v>£m</v>
      </c>
      <c r="E181" s="177" t="str">
        <f xml:space="preserve"> F_Inputs!E181</f>
        <v>Price Review 2024</v>
      </c>
      <c r="F181" s="208"/>
      <c r="G181" s="208"/>
      <c r="H181" s="210"/>
      <c r="I181" s="216"/>
      <c r="J181" s="216"/>
      <c r="K181" s="217"/>
    </row>
    <row r="182" spans="1:11">
      <c r="A182" s="177" t="str">
        <f xml:space="preserve"> F_Inputs!A182</f>
        <v>SVE</v>
      </c>
      <c r="B182" s="177" t="str">
        <f xml:space="preserve"> F_Inputs!B182</f>
        <v>PD11_19WWN_PR24</v>
      </c>
      <c r="C182" s="177" t="str">
        <f xml:space="preserve"> F_Inputs!C182</f>
        <v>PR19 reconciliation end-of-period RCV midnight adjustments as at 31 March 2025 - Other RCV adjustments in 2017-18 FYA (CPIH deflated) prices - Wastewater Network+</v>
      </c>
      <c r="D182" s="177" t="str">
        <f xml:space="preserve"> F_Inputs!D182</f>
        <v>£m</v>
      </c>
      <c r="E182" s="177" t="str">
        <f xml:space="preserve"> F_Inputs!E182</f>
        <v>Price Review 2024</v>
      </c>
      <c r="F182" s="208"/>
      <c r="G182" s="208"/>
      <c r="H182" s="210"/>
      <c r="I182" s="216"/>
      <c r="J182" s="216"/>
      <c r="K182" s="217"/>
    </row>
    <row r="183" spans="1:11">
      <c r="A183" s="177" t="str">
        <f xml:space="preserve"> F_Inputs!A183</f>
        <v>SVE</v>
      </c>
      <c r="B183" s="177" t="str">
        <f xml:space="preserve"> F_Inputs!B183</f>
        <v>PD11_19BIO_PR24</v>
      </c>
      <c r="C183" s="177" t="str">
        <f xml:space="preserve"> F_Inputs!C183</f>
        <v>PR19 reconciliation end-of-period RCV midnight adjustments as at 31 March 2025 - Other RCV adjustments in 2017-18 FYA (CPIH deflated) prices - Bioresources</v>
      </c>
      <c r="D183" s="177" t="str">
        <f xml:space="preserve"> F_Inputs!D183</f>
        <v>£m</v>
      </c>
      <c r="E183" s="177" t="str">
        <f xml:space="preserve"> F_Inputs!E183</f>
        <v>Price Review 2024</v>
      </c>
      <c r="F183" s="208"/>
      <c r="G183" s="208"/>
      <c r="H183" s="210"/>
      <c r="I183" s="216"/>
      <c r="J183" s="216"/>
      <c r="K183" s="217"/>
    </row>
    <row r="184" spans="1:11">
      <c r="A184" s="177" t="str">
        <f xml:space="preserve"> F_Inputs!A184</f>
        <v>SVE</v>
      </c>
      <c r="B184" s="177" t="str">
        <f xml:space="preserve"> F_Inputs!B184</f>
        <v>PD11_19ADDN1_PR24</v>
      </c>
      <c r="C184" s="177" t="str">
        <f xml:space="preserve"> F_Inputs!C184</f>
        <v>PR19 reconciliation end-of-period RCV midnight adjustments as at 31 March 2025 - Other RCV adjustments in 2017-18 FYA (CPIH deflated) prices - Additional Control 1</v>
      </c>
      <c r="D184" s="177" t="str">
        <f xml:space="preserve"> F_Inputs!D184</f>
        <v>£m</v>
      </c>
      <c r="E184" s="177" t="str">
        <f xml:space="preserve"> F_Inputs!E184</f>
        <v>Price Review 2024</v>
      </c>
      <c r="F184" s="208"/>
      <c r="G184" s="208"/>
      <c r="H184" s="210"/>
      <c r="I184" s="216"/>
      <c r="J184" s="216"/>
      <c r="K184" s="217"/>
    </row>
    <row r="185" spans="1:11">
      <c r="A185" s="177" t="str">
        <f xml:space="preserve"> F_Inputs!A185</f>
        <v>SVE</v>
      </c>
      <c r="B185" s="177" t="str">
        <f xml:space="preserve"> F_Inputs!B185</f>
        <v>PD11_19ADDN2_PR24</v>
      </c>
      <c r="C185" s="177" t="str">
        <f xml:space="preserve"> F_Inputs!C185</f>
        <v>PR19 reconciliation end-of-period RCV midnight adjustments as at 31 March 2025 - Other RCV adjustments in 2017-18 FYA (CPIH deflated) prices - Additional Control 2</v>
      </c>
      <c r="D185" s="177" t="str">
        <f xml:space="preserve"> F_Inputs!D185</f>
        <v>£m</v>
      </c>
      <c r="E185" s="177" t="str">
        <f xml:space="preserve"> F_Inputs!E185</f>
        <v>Price Review 2024</v>
      </c>
      <c r="F185" s="208"/>
      <c r="G185" s="208"/>
      <c r="H185" s="210"/>
      <c r="I185" s="216"/>
      <c r="J185" s="216"/>
      <c r="K185" s="217"/>
    </row>
    <row r="186" spans="1:11">
      <c r="A186" s="177" t="str">
        <f xml:space="preserve"> F_Inputs!A186</f>
        <v>SVE</v>
      </c>
      <c r="B186" s="177" t="str">
        <f xml:space="preserve"> F_Inputs!B186</f>
        <v>PD11_19TOT_PR24</v>
      </c>
      <c r="C186" s="177" t="str">
        <f xml:space="preserve"> F_Inputs!C186</f>
        <v>PR19 reconciliation end-of-period RCV midnight adjustments as at 31 March 2025 - Other RCV adjustments in 2017-18 FYA (CPIH deflated) prices - Total</v>
      </c>
      <c r="D186" s="177" t="str">
        <f xml:space="preserve"> F_Inputs!D186</f>
        <v>£m</v>
      </c>
      <c r="E186" s="177" t="str">
        <f xml:space="preserve"> F_Inputs!E186</f>
        <v>Price Review 2024</v>
      </c>
      <c r="F186" s="208"/>
      <c r="G186" s="208"/>
      <c r="H186" s="210"/>
      <c r="I186" s="216"/>
      <c r="J186" s="216"/>
      <c r="K186" s="217"/>
    </row>
    <row r="187" spans="1:11">
      <c r="A187" s="177" t="str">
        <f xml:space="preserve"> F_Inputs!A187</f>
        <v>SVE</v>
      </c>
      <c r="B187" s="177" t="str">
        <f xml:space="preserve"> F_Inputs!B187</f>
        <v>PD11_20WR_PR24</v>
      </c>
      <c r="C187" s="177" t="str">
        <f xml:space="preserve"> F_Inputs!C187</f>
        <v>PR24 end-of-period RCV midnight adjustments as at 31 March 2025 - PR24 Transitional expenditure programme RCV adjustment in 2017-18 FYA (CPIH deflated) prices - Water resources</v>
      </c>
      <c r="D187" s="177" t="str">
        <f xml:space="preserve"> F_Inputs!D187</f>
        <v>£m</v>
      </c>
      <c r="E187" s="177" t="str">
        <f xml:space="preserve"> F_Inputs!E187</f>
        <v>Price Review 2024</v>
      </c>
      <c r="F187" s="208"/>
      <c r="G187" s="208"/>
      <c r="H187" s="210"/>
      <c r="I187" s="216"/>
      <c r="J187" s="216"/>
      <c r="K187" s="217"/>
    </row>
    <row r="188" spans="1:11">
      <c r="A188" s="177" t="str">
        <f xml:space="preserve"> F_Inputs!A188</f>
        <v>SVE</v>
      </c>
      <c r="B188" s="177" t="str">
        <f xml:space="preserve"> F_Inputs!B188</f>
        <v>PD11_20WN_PR24</v>
      </c>
      <c r="C188" s="177" t="str">
        <f xml:space="preserve"> F_Inputs!C188</f>
        <v>PR24 end-of-period RCV midnight adjustments as at 31 March 2025 - PR24 Transitional expenditure programme RCV adjustment in 2017-18 FYA (CPIH deflated) prices - Water Network+</v>
      </c>
      <c r="D188" s="177" t="str">
        <f xml:space="preserve"> F_Inputs!D188</f>
        <v>£m</v>
      </c>
      <c r="E188" s="177" t="str">
        <f xml:space="preserve"> F_Inputs!E188</f>
        <v>Price Review 2024</v>
      </c>
      <c r="F188" s="208"/>
      <c r="G188" s="208"/>
      <c r="H188" s="210"/>
      <c r="I188" s="216"/>
      <c r="J188" s="216"/>
      <c r="K188" s="217"/>
    </row>
    <row r="189" spans="1:11">
      <c r="A189" s="177" t="str">
        <f xml:space="preserve"> F_Inputs!A189</f>
        <v>SVE</v>
      </c>
      <c r="B189" s="177" t="str">
        <f xml:space="preserve"> F_Inputs!B189</f>
        <v>PD11_20WWN_PR24</v>
      </c>
      <c r="C189" s="177" t="str">
        <f xml:space="preserve"> F_Inputs!C189</f>
        <v>PR24 end-of-period RCV midnight adjustments as at 31 March 2025 - PR24 Transitional expenditure programme RCV adjustment in 2017-18 FYA (CPIH deflated) prices - Wastewater Network+</v>
      </c>
      <c r="D189" s="177" t="str">
        <f xml:space="preserve"> F_Inputs!D189</f>
        <v>£m</v>
      </c>
      <c r="E189" s="177" t="str">
        <f xml:space="preserve"> F_Inputs!E189</f>
        <v>Price Review 2024</v>
      </c>
      <c r="F189" s="208"/>
      <c r="G189" s="208"/>
      <c r="H189" s="210"/>
      <c r="I189" s="216"/>
      <c r="J189" s="216"/>
      <c r="K189" s="217"/>
    </row>
    <row r="190" spans="1:11">
      <c r="A190" s="177" t="str">
        <f xml:space="preserve"> F_Inputs!A190</f>
        <v>SVE</v>
      </c>
      <c r="B190" s="177" t="str">
        <f xml:space="preserve"> F_Inputs!B190</f>
        <v>PD11_20BIO_PR24</v>
      </c>
      <c r="C190" s="177" t="str">
        <f xml:space="preserve"> F_Inputs!C190</f>
        <v>PR24 end-of-period RCV midnight adjustments as at 31 March 2025 - PR24 Transitional expenditure programme RCV adjustment in 2017-18 FYA (CPIH deflated) prices - Bioresources</v>
      </c>
      <c r="D190" s="177" t="str">
        <f xml:space="preserve"> F_Inputs!D190</f>
        <v>£m</v>
      </c>
      <c r="E190" s="177" t="str">
        <f xml:space="preserve"> F_Inputs!E190</f>
        <v>Price Review 2024</v>
      </c>
      <c r="F190" s="208"/>
      <c r="G190" s="208"/>
      <c r="H190" s="210"/>
      <c r="I190" s="216"/>
      <c r="J190" s="216"/>
      <c r="K190" s="217"/>
    </row>
    <row r="191" spans="1:11">
      <c r="A191" s="177" t="str">
        <f xml:space="preserve"> F_Inputs!A191</f>
        <v>SVE</v>
      </c>
      <c r="B191" s="177" t="str">
        <f xml:space="preserve"> F_Inputs!B191</f>
        <v>PD11_20ADDN1_PR24</v>
      </c>
      <c r="C191" s="177" t="str">
        <f xml:space="preserve"> F_Inputs!C191</f>
        <v>PR24 end-of-period RCV midnight adjustments as at 31 March 2025 - PR24 Transitional expenditure programme RCV adjustment in 2017-18 FYA (CPIH deflated) prices - Additional Control 1</v>
      </c>
      <c r="D191" s="177" t="str">
        <f xml:space="preserve"> F_Inputs!D191</f>
        <v>£m</v>
      </c>
      <c r="E191" s="177" t="str">
        <f xml:space="preserve"> F_Inputs!E191</f>
        <v>Price Review 2024</v>
      </c>
      <c r="F191" s="208"/>
      <c r="G191" s="208"/>
      <c r="H191" s="210"/>
      <c r="I191" s="216"/>
      <c r="J191" s="216"/>
      <c r="K191" s="217"/>
    </row>
    <row r="192" spans="1:11">
      <c r="A192" s="177" t="str">
        <f xml:space="preserve"> F_Inputs!A192</f>
        <v>SVE</v>
      </c>
      <c r="B192" s="177" t="str">
        <f xml:space="preserve"> F_Inputs!B192</f>
        <v>PD11_20ADDN2_PR24</v>
      </c>
      <c r="C192" s="177" t="str">
        <f xml:space="preserve"> F_Inputs!C192</f>
        <v>PR24 end-of-period RCV midnight adjustments as at 31 March 2025 - PR24 Transitional expenditure programme RCV adjustment in 2017-18 FYA (CPIH deflated) prices - Additional Control 2</v>
      </c>
      <c r="D192" s="177" t="str">
        <f xml:space="preserve"> F_Inputs!D192</f>
        <v>£m</v>
      </c>
      <c r="E192" s="177" t="str">
        <f xml:space="preserve"> F_Inputs!E192</f>
        <v>Price Review 2024</v>
      </c>
      <c r="F192" s="208"/>
      <c r="G192" s="208"/>
      <c r="H192" s="210"/>
      <c r="I192" s="216"/>
      <c r="J192" s="216"/>
      <c r="K192" s="217"/>
    </row>
    <row r="193" spans="1:11">
      <c r="A193" s="177" t="str">
        <f xml:space="preserve"> F_Inputs!A193</f>
        <v>SVE</v>
      </c>
      <c r="B193" s="177" t="str">
        <f xml:space="preserve"> F_Inputs!B193</f>
        <v>PD11_20TOT_PR24</v>
      </c>
      <c r="C193" s="177" t="str">
        <f xml:space="preserve"> F_Inputs!C193</f>
        <v>PR24 end-of-period RCV midnight adjustments as at 31 March 2025 - PR24 Transitional expenditure programme RCV adjustment in 2017-18 FYA (CPIH deflated) prices - Total</v>
      </c>
      <c r="D193" s="177" t="str">
        <f xml:space="preserve"> F_Inputs!D193</f>
        <v>£m</v>
      </c>
      <c r="E193" s="177" t="str">
        <f xml:space="preserve"> F_Inputs!E193</f>
        <v>Price Review 2024</v>
      </c>
      <c r="F193" s="208"/>
      <c r="G193" s="208"/>
      <c r="H193" s="210"/>
      <c r="I193" s="216"/>
      <c r="J193" s="216"/>
      <c r="K193" s="217"/>
    </row>
    <row r="194" spans="1:11">
      <c r="A194" s="177" t="str">
        <f xml:space="preserve"> F_Inputs!A194</f>
        <v>SVE</v>
      </c>
      <c r="B194" s="177" t="str">
        <f xml:space="preserve"> F_Inputs!B194</f>
        <v>PD11_21WR_PR24</v>
      </c>
      <c r="C194" s="177" t="str">
        <f xml:space="preserve"> F_Inputs!C194</f>
        <v>PR24 end-of-period RCV midnight adjustments as at 31 March 2025 - PR24 Defra accelerated programme RCV adjustment in 2017-18 FYA (CPIH deflated) prices - Water resources</v>
      </c>
      <c r="D194" s="177" t="str">
        <f xml:space="preserve"> F_Inputs!D194</f>
        <v>£m</v>
      </c>
      <c r="E194" s="177" t="str">
        <f xml:space="preserve"> F_Inputs!E194</f>
        <v>Price Review 2024</v>
      </c>
      <c r="F194" s="208"/>
      <c r="G194" s="208"/>
      <c r="H194" s="210"/>
      <c r="I194" s="216"/>
      <c r="J194" s="216"/>
      <c r="K194" s="217"/>
    </row>
    <row r="195" spans="1:11">
      <c r="A195" s="177" t="str">
        <f xml:space="preserve"> F_Inputs!A195</f>
        <v>SVE</v>
      </c>
      <c r="B195" s="177" t="str">
        <f xml:space="preserve"> F_Inputs!B195</f>
        <v>PD11_21WN_PR24</v>
      </c>
      <c r="C195" s="177" t="str">
        <f xml:space="preserve"> F_Inputs!C195</f>
        <v>PR24 end-of-period RCV midnight adjustments as at 31 March 2025 - PR24 Defra accelerated programme RCV adjustment in 2017-18 FYA (CPIH deflated) prices - Water Network+</v>
      </c>
      <c r="D195" s="177" t="str">
        <f xml:space="preserve"> F_Inputs!D195</f>
        <v>£m</v>
      </c>
      <c r="E195" s="177" t="str">
        <f xml:space="preserve"> F_Inputs!E195</f>
        <v>Price Review 2024</v>
      </c>
      <c r="F195" s="208"/>
      <c r="G195" s="208"/>
      <c r="H195" s="210"/>
      <c r="I195" s="216"/>
      <c r="J195" s="216"/>
      <c r="K195" s="217"/>
    </row>
    <row r="196" spans="1:11">
      <c r="A196" s="177" t="str">
        <f xml:space="preserve"> F_Inputs!A196</f>
        <v>SVE</v>
      </c>
      <c r="B196" s="177" t="str">
        <f xml:space="preserve"> F_Inputs!B196</f>
        <v>PD11_21WWN_PR24</v>
      </c>
      <c r="C196" s="177" t="str">
        <f xml:space="preserve"> F_Inputs!C196</f>
        <v>PR24 end-of-period RCV midnight adjustments as at 31 March 2025 - PR24 Defra accelerated programme RCV adjustment in 2017-18 FYA (CPIH deflated) prices - Wastewater Network+</v>
      </c>
      <c r="D196" s="177" t="str">
        <f xml:space="preserve"> F_Inputs!D196</f>
        <v>£m</v>
      </c>
      <c r="E196" s="177" t="str">
        <f xml:space="preserve"> F_Inputs!E196</f>
        <v>Price Review 2024</v>
      </c>
      <c r="F196" s="208"/>
      <c r="G196" s="208"/>
      <c r="H196" s="210"/>
      <c r="I196" s="216"/>
      <c r="J196" s="216"/>
      <c r="K196" s="217"/>
    </row>
    <row r="197" spans="1:11">
      <c r="A197" s="177" t="str">
        <f xml:space="preserve"> F_Inputs!A197</f>
        <v>SVE</v>
      </c>
      <c r="B197" s="177" t="str">
        <f xml:space="preserve"> F_Inputs!B197</f>
        <v>PD11_21BIO_PR24</v>
      </c>
      <c r="C197" s="177" t="str">
        <f xml:space="preserve"> F_Inputs!C197</f>
        <v>PR24 end-of-period RCV midnight adjustments as at 31 March 2025 - PR24 Defra accelerated programme RCV adjustment in 2017-18 FYA (CPIH deflated) prices - Bioresources</v>
      </c>
      <c r="D197" s="177" t="str">
        <f xml:space="preserve"> F_Inputs!D197</f>
        <v>£m</v>
      </c>
      <c r="E197" s="177" t="str">
        <f xml:space="preserve"> F_Inputs!E197</f>
        <v>Price Review 2024</v>
      </c>
      <c r="F197" s="208"/>
      <c r="G197" s="208"/>
      <c r="H197" s="210"/>
      <c r="I197" s="216"/>
      <c r="J197" s="216"/>
      <c r="K197" s="217"/>
    </row>
    <row r="198" spans="1:11">
      <c r="A198" s="177" t="str">
        <f xml:space="preserve"> F_Inputs!A198</f>
        <v>SVE</v>
      </c>
      <c r="B198" s="177" t="str">
        <f xml:space="preserve"> F_Inputs!B198</f>
        <v>PD11_21ADDN1_PR24</v>
      </c>
      <c r="C198" s="177" t="str">
        <f xml:space="preserve"> F_Inputs!C198</f>
        <v>PR24 end-of-period RCV midnight adjustments as at 31 March 2025 - PR24 Defra accelerated programme RCV adjustment in 2017-18 FYA (CPIH deflated) prices - Additional Control 1</v>
      </c>
      <c r="D198" s="177" t="str">
        <f xml:space="preserve"> F_Inputs!D198</f>
        <v>£m</v>
      </c>
      <c r="E198" s="177" t="str">
        <f xml:space="preserve"> F_Inputs!E198</f>
        <v>Price Review 2024</v>
      </c>
      <c r="F198" s="208"/>
      <c r="G198" s="208"/>
      <c r="H198" s="210"/>
      <c r="I198" s="216"/>
      <c r="J198" s="216"/>
      <c r="K198" s="217"/>
    </row>
    <row r="199" spans="1:11">
      <c r="A199" s="177" t="str">
        <f xml:space="preserve"> F_Inputs!A199</f>
        <v>SVE</v>
      </c>
      <c r="B199" s="177" t="str">
        <f xml:space="preserve"> F_Inputs!B199</f>
        <v>PD11_21ADDN2_PR24</v>
      </c>
      <c r="C199" s="177" t="str">
        <f xml:space="preserve"> F_Inputs!C199</f>
        <v>PR24 end-of-period RCV midnight adjustments as at 31 March 2025 - PR24 Defra accelerated programme RCV adjustment in 2017-18 FYA (CPIH deflated) prices - Additional Control 2</v>
      </c>
      <c r="D199" s="177" t="str">
        <f xml:space="preserve"> F_Inputs!D199</f>
        <v>£m</v>
      </c>
      <c r="E199" s="177" t="str">
        <f xml:space="preserve"> F_Inputs!E199</f>
        <v>Price Review 2024</v>
      </c>
      <c r="F199" s="208"/>
      <c r="G199" s="208"/>
      <c r="H199" s="210"/>
      <c r="I199" s="216"/>
      <c r="J199" s="216"/>
      <c r="K199" s="217"/>
    </row>
    <row r="200" spans="1:11">
      <c r="A200" s="177" t="str">
        <f xml:space="preserve"> F_Inputs!A200</f>
        <v>SVE</v>
      </c>
      <c r="B200" s="177" t="str">
        <f xml:space="preserve"> F_Inputs!B200</f>
        <v>PD11_21TOT_PR24</v>
      </c>
      <c r="C200" s="177" t="str">
        <f xml:space="preserve"> F_Inputs!C200</f>
        <v>PR24 end-of-period RCV midnight adjustments as at 31 March 2025 - PR24 Defra accelerated programme RCV adjustment in 2017-18 FYA (CPIH deflated) prices - Total</v>
      </c>
      <c r="D200" s="177" t="str">
        <f xml:space="preserve"> F_Inputs!D200</f>
        <v>£m</v>
      </c>
      <c r="E200" s="177" t="str">
        <f xml:space="preserve"> F_Inputs!E200</f>
        <v>Price Review 2024</v>
      </c>
      <c r="F200" s="208"/>
      <c r="G200" s="208"/>
      <c r="H200" s="210"/>
      <c r="I200" s="216"/>
      <c r="J200" s="216"/>
      <c r="K200" s="217"/>
    </row>
    <row r="201" spans="1:11">
      <c r="A201" s="177" t="str">
        <f xml:space="preserve"> F_Inputs!A201</f>
        <v>SVE</v>
      </c>
      <c r="B201" s="177" t="str">
        <f xml:space="preserve"> F_Inputs!B201</f>
        <v>PD11_22WR_PR24</v>
      </c>
      <c r="C201" s="177" t="str">
        <f xml:space="preserve"> F_Inputs!C201</f>
        <v>Opening RCV balances as at 1 April 2025 - Opening RCV at 1 April 2025 in 2017-18 FYA (CPIH deflated) prices post midnight adjustments - Water resources</v>
      </c>
      <c r="D201" s="177" t="str">
        <f xml:space="preserve"> F_Inputs!D201</f>
        <v>£m</v>
      </c>
      <c r="E201" s="177" t="str">
        <f xml:space="preserve"> F_Inputs!E201</f>
        <v>Price Review 2024</v>
      </c>
      <c r="F201" s="208"/>
      <c r="G201" s="208"/>
      <c r="H201" s="210"/>
      <c r="I201" s="216"/>
      <c r="J201" s="216"/>
      <c r="K201" s="217"/>
    </row>
    <row r="202" spans="1:11">
      <c r="A202" s="177" t="str">
        <f xml:space="preserve"> F_Inputs!A202</f>
        <v>SVE</v>
      </c>
      <c r="B202" s="177" t="str">
        <f xml:space="preserve"> F_Inputs!B202</f>
        <v>PD11_22WN_PR24</v>
      </c>
      <c r="C202" s="177" t="str">
        <f xml:space="preserve"> F_Inputs!C202</f>
        <v>Opening RCV balances as at 1 April 2025 - Opening RCV at 1 April 2025 in 2017-18 FYA (CPIH deflated) prices post midnight adjustments - Water Network+</v>
      </c>
      <c r="D202" s="177" t="str">
        <f xml:space="preserve"> F_Inputs!D202</f>
        <v>£m</v>
      </c>
      <c r="E202" s="177" t="str">
        <f xml:space="preserve"> F_Inputs!E202</f>
        <v>Price Review 2024</v>
      </c>
      <c r="F202" s="208"/>
      <c r="G202" s="208"/>
      <c r="H202" s="210"/>
      <c r="I202" s="216"/>
      <c r="J202" s="216"/>
      <c r="K202" s="217"/>
    </row>
    <row r="203" spans="1:11">
      <c r="A203" s="177" t="str">
        <f xml:space="preserve"> F_Inputs!A203</f>
        <v>SVE</v>
      </c>
      <c r="B203" s="177" t="str">
        <f xml:space="preserve"> F_Inputs!B203</f>
        <v>PD11_22WWN_PR24</v>
      </c>
      <c r="C203" s="177" t="str">
        <f xml:space="preserve"> F_Inputs!C203</f>
        <v>Opening RCV balances as at 1 April 2025 - Opening RCV at 1 April 2025 in 2017-18 FYA (CPIH deflated) prices post midnight adjustments - Wastewater Network+</v>
      </c>
      <c r="D203" s="177" t="str">
        <f xml:space="preserve"> F_Inputs!D203</f>
        <v>£m</v>
      </c>
      <c r="E203" s="177" t="str">
        <f xml:space="preserve"> F_Inputs!E203</f>
        <v>Price Review 2024</v>
      </c>
      <c r="F203" s="208"/>
      <c r="G203" s="208"/>
      <c r="H203" s="210"/>
      <c r="I203" s="216"/>
      <c r="J203" s="216"/>
      <c r="K203" s="217"/>
    </row>
    <row r="204" spans="1:11">
      <c r="A204" s="177" t="str">
        <f xml:space="preserve"> F_Inputs!A204</f>
        <v>SVE</v>
      </c>
      <c r="B204" s="177" t="str">
        <f xml:space="preserve"> F_Inputs!B204</f>
        <v>PD11_22BIO_PR24</v>
      </c>
      <c r="C204" s="177" t="str">
        <f xml:space="preserve"> F_Inputs!C204</f>
        <v>Opening RCV balances as at 1 April 2025 - Opening RCV at 1 April 2025 in 2017-18 FYA (CPIH deflated) prices post midnight adjustments - Bioresources</v>
      </c>
      <c r="D204" s="177" t="str">
        <f xml:space="preserve"> F_Inputs!D204</f>
        <v>£m</v>
      </c>
      <c r="E204" s="177" t="str">
        <f xml:space="preserve"> F_Inputs!E204</f>
        <v>Price Review 2024</v>
      </c>
      <c r="F204" s="208"/>
      <c r="G204" s="208"/>
      <c r="H204" s="210"/>
      <c r="I204" s="216"/>
      <c r="J204" s="216"/>
      <c r="K204" s="217"/>
    </row>
    <row r="205" spans="1:11">
      <c r="A205" s="177" t="str">
        <f xml:space="preserve"> F_Inputs!A205</f>
        <v>SVE</v>
      </c>
      <c r="B205" s="177" t="str">
        <f xml:space="preserve"> F_Inputs!B205</f>
        <v>PD11_22ADDN1_PR24</v>
      </c>
      <c r="C205" s="177" t="str">
        <f xml:space="preserve"> F_Inputs!C205</f>
        <v>Opening RCV balances as at 1 April 2025 - Opening RCV at 1 April 2025 in 2017-18 FYA (CPIH deflated) prices post midnight adjustments - Additional Control 1</v>
      </c>
      <c r="D205" s="177" t="str">
        <f xml:space="preserve"> F_Inputs!D205</f>
        <v>£m</v>
      </c>
      <c r="E205" s="177" t="str">
        <f xml:space="preserve"> F_Inputs!E205</f>
        <v>Price Review 2024</v>
      </c>
      <c r="F205" s="208"/>
      <c r="G205" s="208"/>
      <c r="H205" s="210"/>
      <c r="I205" s="216"/>
      <c r="J205" s="216"/>
      <c r="K205" s="217"/>
    </row>
    <row r="206" spans="1:11">
      <c r="A206" s="177" t="str">
        <f xml:space="preserve"> F_Inputs!A206</f>
        <v>SVE</v>
      </c>
      <c r="B206" s="177" t="str">
        <f xml:space="preserve"> F_Inputs!B206</f>
        <v>PD11_22ADDN2_PR24</v>
      </c>
      <c r="C206" s="177" t="str">
        <f xml:space="preserve"> F_Inputs!C206</f>
        <v>Opening RCV balances as at 1 April 2025 - Opening RCV at 1 April 2025 in 2017-18 FYA (CPIH deflated) prices post midnight adjustments - Additional Control 2</v>
      </c>
      <c r="D206" s="177" t="str">
        <f xml:space="preserve"> F_Inputs!D206</f>
        <v>£m</v>
      </c>
      <c r="E206" s="177" t="str">
        <f xml:space="preserve"> F_Inputs!E206</f>
        <v>Price Review 2024</v>
      </c>
      <c r="F206" s="208"/>
      <c r="G206" s="208"/>
      <c r="H206" s="210"/>
      <c r="I206" s="216"/>
      <c r="J206" s="216"/>
      <c r="K206" s="217"/>
    </row>
    <row r="207" spans="1:11">
      <c r="A207" s="177" t="str">
        <f xml:space="preserve"> F_Inputs!A207</f>
        <v>SVE</v>
      </c>
      <c r="B207" s="177" t="str">
        <f xml:space="preserve"> F_Inputs!B207</f>
        <v>PD11_22TOT_PR24</v>
      </c>
      <c r="C207" s="177" t="str">
        <f xml:space="preserve"> F_Inputs!C207</f>
        <v>Opening RCV balances as at 1 April 2025 - Opening RCV at 1 April 2025 in 2017-18 FYA (CPIH deflated) prices post midnight adjustments - Total</v>
      </c>
      <c r="D207" s="177" t="str">
        <f xml:space="preserve"> F_Inputs!D207</f>
        <v>£m</v>
      </c>
      <c r="E207" s="177" t="str">
        <f xml:space="preserve"> F_Inputs!E207</f>
        <v>Price Review 2024</v>
      </c>
      <c r="F207" s="208"/>
      <c r="G207" s="208"/>
      <c r="H207" s="210"/>
      <c r="I207" s="216"/>
      <c r="J207" s="216"/>
      <c r="K207" s="217"/>
    </row>
    <row r="208" spans="1:11">
      <c r="A208" s="177" t="str">
        <f xml:space="preserve"> F_Inputs!A208</f>
        <v>SVE</v>
      </c>
      <c r="B208" s="177" t="str">
        <f xml:space="preserve"> F_Inputs!B208</f>
        <v>PD11_23WR_PR24</v>
      </c>
      <c r="C208" s="177" t="str">
        <f xml:space="preserve"> F_Inputs!C208</f>
        <v>Opening RCV balances as at 1 April 2025 - Opening RCV at 1 April 2025 in 2017-18 FYE (CPIH deflated) prices post midnight adjustments - Water resources</v>
      </c>
      <c r="D208" s="177" t="str">
        <f xml:space="preserve"> F_Inputs!D208</f>
        <v>£m</v>
      </c>
      <c r="E208" s="177" t="str">
        <f xml:space="preserve"> F_Inputs!E208</f>
        <v>Price Review 2024</v>
      </c>
      <c r="F208" s="208"/>
      <c r="G208" s="208"/>
      <c r="H208" s="210"/>
      <c r="I208" s="216"/>
      <c r="J208" s="216"/>
      <c r="K208" s="217"/>
    </row>
    <row r="209" spans="1:11">
      <c r="A209" s="177" t="str">
        <f xml:space="preserve"> F_Inputs!A209</f>
        <v>SVE</v>
      </c>
      <c r="B209" s="177" t="str">
        <f xml:space="preserve"> F_Inputs!B209</f>
        <v>PD11_23WN_PR24</v>
      </c>
      <c r="C209" s="177" t="str">
        <f xml:space="preserve"> F_Inputs!C209</f>
        <v>Opening RCV balances as at 1 April 2025 - Opening RCV at 1 April 2025 in 2017-18 FYE (CPIH deflated) prices post midnight adjustments - Water Network+</v>
      </c>
      <c r="D209" s="177" t="str">
        <f xml:space="preserve"> F_Inputs!D209</f>
        <v>£m</v>
      </c>
      <c r="E209" s="177" t="str">
        <f xml:space="preserve"> F_Inputs!E209</f>
        <v>Price Review 2024</v>
      </c>
      <c r="F209" s="208"/>
      <c r="G209" s="208"/>
      <c r="H209" s="210"/>
      <c r="I209" s="216"/>
      <c r="J209" s="216"/>
      <c r="K209" s="217"/>
    </row>
    <row r="210" spans="1:11">
      <c r="A210" s="177" t="str">
        <f xml:space="preserve"> F_Inputs!A210</f>
        <v>SVE</v>
      </c>
      <c r="B210" s="177" t="str">
        <f xml:space="preserve"> F_Inputs!B210</f>
        <v>PD11_23WWN_PR24</v>
      </c>
      <c r="C210" s="177" t="str">
        <f xml:space="preserve"> F_Inputs!C210</f>
        <v>Opening RCV balances as at 1 April 2025 - Opening RCV at 1 April 2025 in 2017-18 FYE (CPIH deflated) prices post midnight adjustments - Wastewater Network+</v>
      </c>
      <c r="D210" s="177" t="str">
        <f xml:space="preserve"> F_Inputs!D210</f>
        <v>£m</v>
      </c>
      <c r="E210" s="177" t="str">
        <f xml:space="preserve"> F_Inputs!E210</f>
        <v>Price Review 2024</v>
      </c>
      <c r="F210" s="208"/>
      <c r="G210" s="208"/>
      <c r="H210" s="210"/>
      <c r="I210" s="216"/>
      <c r="J210" s="216"/>
      <c r="K210" s="217"/>
    </row>
    <row r="211" spans="1:11">
      <c r="A211" s="177" t="str">
        <f xml:space="preserve"> F_Inputs!A211</f>
        <v>SVE</v>
      </c>
      <c r="B211" s="177" t="str">
        <f xml:space="preserve"> F_Inputs!B211</f>
        <v>PD11_23BIO_PR24</v>
      </c>
      <c r="C211" s="177" t="str">
        <f xml:space="preserve"> F_Inputs!C211</f>
        <v>Opening RCV balances as at 1 April 2025 - Opening RCV at 1 April 2025 in 2017-18 FYE (CPIH deflated) prices post midnight adjustments - Bioresources</v>
      </c>
      <c r="D211" s="177" t="str">
        <f xml:space="preserve"> F_Inputs!D211</f>
        <v>£m</v>
      </c>
      <c r="E211" s="177" t="str">
        <f xml:space="preserve"> F_Inputs!E211</f>
        <v>Price Review 2024</v>
      </c>
      <c r="F211" s="208"/>
      <c r="G211" s="208"/>
      <c r="H211" s="210"/>
      <c r="I211" s="216"/>
      <c r="J211" s="216"/>
      <c r="K211" s="217"/>
    </row>
    <row r="212" spans="1:11">
      <c r="A212" s="177" t="str">
        <f xml:space="preserve"> F_Inputs!A212</f>
        <v>SVE</v>
      </c>
      <c r="B212" s="177" t="str">
        <f xml:space="preserve"> F_Inputs!B212</f>
        <v>PD11_23ADDN1_PR24</v>
      </c>
      <c r="C212" s="177" t="str">
        <f xml:space="preserve"> F_Inputs!C212</f>
        <v>Opening RCV balances as at 1 April 2025 - Opening RCV at 1 April 2025 in 2017-18 FYE (CPIH deflated) prices post midnight adjustments - Additional Control 1</v>
      </c>
      <c r="D212" s="177" t="str">
        <f xml:space="preserve"> F_Inputs!D212</f>
        <v>£m</v>
      </c>
      <c r="E212" s="177" t="str">
        <f xml:space="preserve"> F_Inputs!E212</f>
        <v>Price Review 2024</v>
      </c>
      <c r="F212" s="208"/>
      <c r="G212" s="208"/>
      <c r="H212" s="210"/>
      <c r="I212" s="216"/>
      <c r="J212" s="216"/>
      <c r="K212" s="217"/>
    </row>
    <row r="213" spans="1:11">
      <c r="A213" s="177" t="str">
        <f xml:space="preserve"> F_Inputs!A213</f>
        <v>SVE</v>
      </c>
      <c r="B213" s="177" t="str">
        <f xml:space="preserve"> F_Inputs!B213</f>
        <v>PD11_23ADDN2_PR24</v>
      </c>
      <c r="C213" s="177" t="str">
        <f xml:space="preserve"> F_Inputs!C213</f>
        <v>Opening RCV balances as at 1 April 2025 - Opening RCV at 1 April 2025 in 2017-18 FYE (CPIH deflated) prices post midnight adjustments - Additional Control 2</v>
      </c>
      <c r="D213" s="177" t="str">
        <f xml:space="preserve"> F_Inputs!D213</f>
        <v>£m</v>
      </c>
      <c r="E213" s="177" t="str">
        <f xml:space="preserve"> F_Inputs!E213</f>
        <v>Price Review 2024</v>
      </c>
      <c r="F213" s="208"/>
      <c r="G213" s="208"/>
      <c r="H213" s="210"/>
      <c r="I213" s="216"/>
      <c r="J213" s="216"/>
      <c r="K213" s="217"/>
    </row>
    <row r="214" spans="1:11">
      <c r="A214" s="177" t="str">
        <f xml:space="preserve"> F_Inputs!A214</f>
        <v>SVE</v>
      </c>
      <c r="B214" s="177" t="str">
        <f xml:space="preserve"> F_Inputs!B214</f>
        <v>PD11_23TOT_PR24</v>
      </c>
      <c r="C214" s="177" t="str">
        <f xml:space="preserve"> F_Inputs!C214</f>
        <v>Opening RCV balances as at 1 April 2025 - Opening RCV at 1 April 2025 in 2017-18 FYE (CPIH deflated) prices post midnight adjustments - Total</v>
      </c>
      <c r="D214" s="177" t="str">
        <f xml:space="preserve"> F_Inputs!D214</f>
        <v>£m</v>
      </c>
      <c r="E214" s="177" t="str">
        <f xml:space="preserve"> F_Inputs!E214</f>
        <v>Price Review 2024</v>
      </c>
      <c r="F214" s="208"/>
      <c r="G214" s="208"/>
      <c r="H214" s="210"/>
      <c r="I214" s="216"/>
      <c r="J214" s="216"/>
      <c r="K214" s="217"/>
    </row>
    <row r="215" spans="1:11">
      <c r="A215" s="177" t="str">
        <f xml:space="preserve"> F_Inputs!A215</f>
        <v>SVE</v>
      </c>
      <c r="B215" s="177" t="str">
        <f xml:space="preserve"> F_Inputs!B215</f>
        <v>PD11_24WR_PR24</v>
      </c>
      <c r="C215" s="177" t="str">
        <f xml:space="preserve"> F_Inputs!C215</f>
        <v>Opening RCV balances as at 1 April 2025 expressed in PR24 base year prices - Opening RCV at 1 April 2025 in 2022-23 FYA (CPIH) prices post midnight adjustments - Water resources</v>
      </c>
      <c r="D215" s="177" t="str">
        <f xml:space="preserve"> F_Inputs!D215</f>
        <v>£m</v>
      </c>
      <c r="E215" s="177" t="str">
        <f xml:space="preserve"> F_Inputs!E215</f>
        <v>Price Review 2024</v>
      </c>
      <c r="F215" s="208"/>
      <c r="G215" s="208"/>
      <c r="H215" s="210"/>
      <c r="I215" s="216"/>
      <c r="J215" s="216"/>
      <c r="K215" s="217"/>
    </row>
    <row r="216" spans="1:11">
      <c r="A216" s="177" t="str">
        <f xml:space="preserve"> F_Inputs!A216</f>
        <v>SVE</v>
      </c>
      <c r="B216" s="177" t="str">
        <f xml:space="preserve"> F_Inputs!B216</f>
        <v>PD11_24WN_PR24</v>
      </c>
      <c r="C216" s="177" t="str">
        <f xml:space="preserve"> F_Inputs!C216</f>
        <v>Opening RCV balances as at 1 April 2025 expressed in PR24 base year prices - Opening RCV at 1 April 2025 in 2022-23 FYA (CPIH) prices post midnight adjustments - Water Network+</v>
      </c>
      <c r="D216" s="177" t="str">
        <f xml:space="preserve"> F_Inputs!D216</f>
        <v>£m</v>
      </c>
      <c r="E216" s="177" t="str">
        <f xml:space="preserve"> F_Inputs!E216</f>
        <v>Price Review 2024</v>
      </c>
      <c r="F216" s="208"/>
      <c r="G216" s="208"/>
      <c r="H216" s="210"/>
      <c r="I216" s="216"/>
      <c r="J216" s="216"/>
      <c r="K216" s="217"/>
    </row>
    <row r="217" spans="1:11">
      <c r="A217" s="177" t="str">
        <f xml:space="preserve"> F_Inputs!A217</f>
        <v>SVE</v>
      </c>
      <c r="B217" s="177" t="str">
        <f xml:space="preserve"> F_Inputs!B217</f>
        <v>PD11_24WWN_PR24</v>
      </c>
      <c r="C217" s="177" t="str">
        <f xml:space="preserve"> F_Inputs!C217</f>
        <v>Opening RCV balances as at 1 April 2025 expressed in PR24 base year prices - Opening RCV at 1 April 2025 in 2022-23 FYA (CPIH) prices post midnight adjustments - Wastewater Network+</v>
      </c>
      <c r="D217" s="177" t="str">
        <f xml:space="preserve"> F_Inputs!D217</f>
        <v>£m</v>
      </c>
      <c r="E217" s="177" t="str">
        <f xml:space="preserve"> F_Inputs!E217</f>
        <v>Price Review 2024</v>
      </c>
      <c r="F217" s="208"/>
      <c r="G217" s="208"/>
      <c r="H217" s="210"/>
      <c r="I217" s="216"/>
      <c r="J217" s="216"/>
      <c r="K217" s="217"/>
    </row>
    <row r="218" spans="1:11">
      <c r="A218" s="177" t="str">
        <f xml:space="preserve"> F_Inputs!A218</f>
        <v>SVE</v>
      </c>
      <c r="B218" s="177" t="str">
        <f xml:space="preserve"> F_Inputs!B218</f>
        <v>PD11_24BIO_PR24</v>
      </c>
      <c r="C218" s="177" t="str">
        <f xml:space="preserve"> F_Inputs!C218</f>
        <v>Opening RCV balances as at 1 April 2025 expressed in PR24 base year prices - Opening RCV at 1 April 2025 in 2022-23 FYA (CPIH) prices post midnight adjustments - Bioresources</v>
      </c>
      <c r="D218" s="177" t="str">
        <f xml:space="preserve"> F_Inputs!D218</f>
        <v>£m</v>
      </c>
      <c r="E218" s="177" t="str">
        <f xml:space="preserve"> F_Inputs!E218</f>
        <v>Price Review 2024</v>
      </c>
      <c r="F218" s="208"/>
      <c r="G218" s="208"/>
      <c r="H218" s="210"/>
      <c r="I218" s="216"/>
      <c r="J218" s="216"/>
      <c r="K218" s="217"/>
    </row>
    <row r="219" spans="1:11">
      <c r="A219" s="177" t="str">
        <f xml:space="preserve"> F_Inputs!A219</f>
        <v>SVE</v>
      </c>
      <c r="B219" s="177" t="str">
        <f xml:space="preserve"> F_Inputs!B219</f>
        <v>PD11_24ADDN1_PR24</v>
      </c>
      <c r="C219" s="177" t="str">
        <f xml:space="preserve"> F_Inputs!C219</f>
        <v>Opening RCV balances as at 1 April 2025 expressed in PR24 base year prices - Opening RCV at 1 April 2025 in 2022-23 FYA (CPIH) prices post midnight adjustments - Additional Control 1</v>
      </c>
      <c r="D219" s="177" t="str">
        <f xml:space="preserve"> F_Inputs!D219</f>
        <v>£m</v>
      </c>
      <c r="E219" s="177" t="str">
        <f xml:space="preserve"> F_Inputs!E219</f>
        <v>Price Review 2024</v>
      </c>
      <c r="F219" s="208"/>
      <c r="G219" s="208"/>
      <c r="H219" s="210"/>
      <c r="I219" s="216"/>
      <c r="J219" s="216"/>
      <c r="K219" s="217"/>
    </row>
    <row r="220" spans="1:11">
      <c r="A220" s="177" t="str">
        <f xml:space="preserve"> F_Inputs!A220</f>
        <v>SVE</v>
      </c>
      <c r="B220" s="177" t="str">
        <f xml:space="preserve"> F_Inputs!B220</f>
        <v>PD11_24ADDN2_PR24</v>
      </c>
      <c r="C220" s="177" t="str">
        <f xml:space="preserve"> F_Inputs!C220</f>
        <v>Opening RCV balances as at 1 April 2025 expressed in PR24 base year prices - Opening RCV at 1 April 2025 in 2022-23 FYA (CPIH) prices post midnight adjustments - Additional Control 2</v>
      </c>
      <c r="D220" s="177" t="str">
        <f xml:space="preserve"> F_Inputs!D220</f>
        <v>£m</v>
      </c>
      <c r="E220" s="177" t="str">
        <f xml:space="preserve"> F_Inputs!E220</f>
        <v>Price Review 2024</v>
      </c>
      <c r="F220" s="208"/>
      <c r="G220" s="208"/>
      <c r="H220" s="210"/>
      <c r="I220" s="216"/>
      <c r="J220" s="216"/>
      <c r="K220" s="217"/>
    </row>
    <row r="221" spans="1:11">
      <c r="A221" s="177" t="str">
        <f xml:space="preserve"> F_Inputs!A221</f>
        <v>SVE</v>
      </c>
      <c r="B221" s="177" t="str">
        <f xml:space="preserve"> F_Inputs!B221</f>
        <v>PD11_24TOT_PR24</v>
      </c>
      <c r="C221" s="177" t="str">
        <f xml:space="preserve"> F_Inputs!C221</f>
        <v>Opening RCV balances as at 1 April 2025 expressed in PR24 base year prices - Opening RCV at 1 April 2025 in 2022-23 FYA (CPIH) prices post midnight adjustments - Total</v>
      </c>
      <c r="D221" s="177" t="str">
        <f xml:space="preserve"> F_Inputs!D221</f>
        <v>£m</v>
      </c>
      <c r="E221" s="177" t="str">
        <f xml:space="preserve"> F_Inputs!E221</f>
        <v>Price Review 2024</v>
      </c>
      <c r="F221" s="208"/>
      <c r="G221" s="208"/>
      <c r="H221" s="210"/>
      <c r="I221" s="216"/>
      <c r="J221" s="216"/>
      <c r="K221" s="217"/>
    </row>
    <row r="222" spans="1:11">
      <c r="A222" s="177" t="str">
        <f xml:space="preserve"> F_Inputs!A222</f>
        <v>SVE</v>
      </c>
      <c r="B222" s="177" t="str">
        <f xml:space="preserve"> F_Inputs!B222</f>
        <v>PD11_25WR_PR24</v>
      </c>
      <c r="C222" s="177" t="str">
        <f xml:space="preserve"> F_Inputs!C222</f>
        <v>Opening RCV balances as at 1 April 2025 expressed in PR24 base year prices - Opening RCV at 1 April 2025 in 2022-23 FYE (CPIH) prices post midnight adjustments - Water resources</v>
      </c>
      <c r="D222" s="177" t="str">
        <f xml:space="preserve"> F_Inputs!D222</f>
        <v>£m</v>
      </c>
      <c r="E222" s="177" t="str">
        <f xml:space="preserve"> F_Inputs!E222</f>
        <v>Price Review 2024</v>
      </c>
      <c r="F222" s="208"/>
      <c r="G222" s="208"/>
      <c r="H222" s="210"/>
      <c r="I222" s="216"/>
      <c r="J222" s="216"/>
      <c r="K222" s="217"/>
    </row>
    <row r="223" spans="1:11">
      <c r="A223" s="177" t="str">
        <f xml:space="preserve"> F_Inputs!A223</f>
        <v>SVE</v>
      </c>
      <c r="B223" s="177" t="str">
        <f xml:space="preserve"> F_Inputs!B223</f>
        <v>PD11_25WN_PR24</v>
      </c>
      <c r="C223" s="177" t="str">
        <f xml:space="preserve"> F_Inputs!C223</f>
        <v>Opening RCV balances as at 1 April 2025 expressed in PR24 base year prices - Opening RCV at 1 April 2025 in 2022-23 FYE (CPIH) prices post midnight adjustments - Water Network+</v>
      </c>
      <c r="D223" s="177" t="str">
        <f xml:space="preserve"> F_Inputs!D223</f>
        <v>£m</v>
      </c>
      <c r="E223" s="177" t="str">
        <f xml:space="preserve"> F_Inputs!E223</f>
        <v>Price Review 2024</v>
      </c>
      <c r="F223" s="208"/>
      <c r="G223" s="208"/>
      <c r="H223" s="210"/>
      <c r="I223" s="216"/>
      <c r="J223" s="216"/>
      <c r="K223" s="217"/>
    </row>
    <row r="224" spans="1:11">
      <c r="A224" s="177" t="str">
        <f xml:space="preserve"> F_Inputs!A224</f>
        <v>SVE</v>
      </c>
      <c r="B224" s="177" t="str">
        <f xml:space="preserve"> F_Inputs!B224</f>
        <v>PD11_25WWN_PR24</v>
      </c>
      <c r="C224" s="177" t="str">
        <f xml:space="preserve"> F_Inputs!C224</f>
        <v>Opening RCV balances as at 1 April 2025 expressed in PR24 base year prices - Opening RCV at 1 April 2025 in 2022-23 FYE (CPIH) prices post midnight adjustments - Wastewater Network+</v>
      </c>
      <c r="D224" s="177" t="str">
        <f xml:space="preserve"> F_Inputs!D224</f>
        <v>£m</v>
      </c>
      <c r="E224" s="177" t="str">
        <f xml:space="preserve"> F_Inputs!E224</f>
        <v>Price Review 2024</v>
      </c>
      <c r="F224" s="208"/>
      <c r="G224" s="208"/>
      <c r="H224" s="210"/>
      <c r="I224" s="216"/>
      <c r="J224" s="216"/>
      <c r="K224" s="217"/>
    </row>
    <row r="225" spans="1:11">
      <c r="A225" s="177" t="str">
        <f xml:space="preserve"> F_Inputs!A225</f>
        <v>SVE</v>
      </c>
      <c r="B225" s="177" t="str">
        <f xml:space="preserve"> F_Inputs!B225</f>
        <v>PD11_25BIO_PR24</v>
      </c>
      <c r="C225" s="177" t="str">
        <f xml:space="preserve"> F_Inputs!C225</f>
        <v>Opening RCV balances as at 1 April 2025 expressed in PR24 base year prices - Opening RCV at 1 April 2025 in 2022-23 FYE (CPIH) prices post midnight adjustments - Bioresources</v>
      </c>
      <c r="D225" s="177" t="str">
        <f xml:space="preserve"> F_Inputs!D225</f>
        <v>£m</v>
      </c>
      <c r="E225" s="177" t="str">
        <f xml:space="preserve"> F_Inputs!E225</f>
        <v>Price Review 2024</v>
      </c>
      <c r="F225" s="208"/>
      <c r="G225" s="208"/>
      <c r="H225" s="210"/>
      <c r="I225" s="216"/>
      <c r="J225" s="216"/>
      <c r="K225" s="217"/>
    </row>
    <row r="226" spans="1:11">
      <c r="A226" s="177" t="str">
        <f xml:space="preserve"> F_Inputs!A226</f>
        <v>SVE</v>
      </c>
      <c r="B226" s="177" t="str">
        <f xml:space="preserve"> F_Inputs!B226</f>
        <v>PD11_25ADDN1_PR24</v>
      </c>
      <c r="C226" s="177" t="str">
        <f xml:space="preserve"> F_Inputs!C226</f>
        <v>Opening RCV balances as at 1 April 2025 expressed in PR24 base year prices - Opening RCV at 1 April 2025 in 2022-23 FYE (CPIH) prices post midnight adjustments - Additional Control 1</v>
      </c>
      <c r="D226" s="177" t="str">
        <f xml:space="preserve"> F_Inputs!D226</f>
        <v>£m</v>
      </c>
      <c r="E226" s="177" t="str">
        <f xml:space="preserve"> F_Inputs!E226</f>
        <v>Price Review 2024</v>
      </c>
      <c r="F226" s="208"/>
      <c r="G226" s="208"/>
      <c r="H226" s="210"/>
      <c r="I226" s="216"/>
      <c r="J226" s="216"/>
      <c r="K226" s="217"/>
    </row>
    <row r="227" spans="1:11">
      <c r="A227" s="177" t="str">
        <f xml:space="preserve"> F_Inputs!A227</f>
        <v>SVE</v>
      </c>
      <c r="B227" s="177" t="str">
        <f xml:space="preserve"> F_Inputs!B227</f>
        <v>PD11_25ADDN2_PR24</v>
      </c>
      <c r="C227" s="177" t="str">
        <f xml:space="preserve"> F_Inputs!C227</f>
        <v>Opening RCV balances as at 1 April 2025 expressed in PR24 base year prices - Opening RCV at 1 April 2025 in 2022-23 FYE (CPIH) prices post midnight adjustments - Additional Control 2</v>
      </c>
      <c r="D227" s="177" t="str">
        <f xml:space="preserve"> F_Inputs!D227</f>
        <v>£m</v>
      </c>
      <c r="E227" s="177" t="str">
        <f xml:space="preserve"> F_Inputs!E227</f>
        <v>Price Review 2024</v>
      </c>
      <c r="F227" s="208"/>
      <c r="G227" s="208"/>
      <c r="H227" s="210"/>
      <c r="I227" s="216"/>
      <c r="J227" s="216"/>
      <c r="K227" s="217"/>
    </row>
    <row r="228" spans="1:11">
      <c r="A228" s="177" t="str">
        <f xml:space="preserve"> F_Inputs!A228</f>
        <v>SVE</v>
      </c>
      <c r="B228" s="177" t="str">
        <f xml:space="preserve"> F_Inputs!B228</f>
        <v>PD11_25TOT_PR24</v>
      </c>
      <c r="C228" s="177" t="str">
        <f xml:space="preserve"> F_Inputs!C228</f>
        <v>Opening RCV balances as at 1 April 2025 expressed in PR24 base year prices - Opening RCV at 1 April 2025 in 2022-23 FYE (CPIH) prices post midnight adjustments - Total</v>
      </c>
      <c r="D228" s="177" t="str">
        <f xml:space="preserve"> F_Inputs!D228</f>
        <v>£m</v>
      </c>
      <c r="E228" s="177" t="str">
        <f xml:space="preserve"> F_Inputs!E228</f>
        <v>Price Review 2024</v>
      </c>
      <c r="F228" s="208"/>
      <c r="G228" s="208"/>
      <c r="H228" s="210"/>
      <c r="I228" s="216"/>
      <c r="J228" s="216"/>
      <c r="K228" s="217"/>
    </row>
    <row r="229" spans="1:11">
      <c r="A229" s="263" t="str">
        <f>A228</f>
        <v>SVE</v>
      </c>
      <c r="B229" s="263" t="s">
        <v>590</v>
      </c>
      <c r="C229" s="263" t="s">
        <v>591</v>
      </c>
      <c r="D229" s="263" t="s">
        <v>172</v>
      </c>
      <c r="E229" s="263" t="s">
        <v>147</v>
      </c>
      <c r="F229" s="208"/>
      <c r="G229" s="208"/>
      <c r="H229" s="210"/>
      <c r="I229" s="216"/>
      <c r="J229" s="216"/>
      <c r="K229" s="217"/>
    </row>
    <row r="230" spans="1:11">
      <c r="A230" s="263" t="str">
        <f>A229</f>
        <v>SVE</v>
      </c>
      <c r="B230" s="263" t="s">
        <v>592</v>
      </c>
      <c r="C230" s="263" t="s">
        <v>593</v>
      </c>
      <c r="D230" s="263" t="s">
        <v>172</v>
      </c>
      <c r="E230" s="263" t="s">
        <v>147</v>
      </c>
      <c r="F230" s="208"/>
      <c r="G230" s="208"/>
      <c r="H230" s="210"/>
      <c r="I230" s="216"/>
      <c r="J230" s="216"/>
      <c r="K230" s="217"/>
    </row>
    <row r="231" spans="1:11">
      <c r="A231" s="262"/>
      <c r="B231" s="262"/>
      <c r="C231" s="262"/>
      <c r="D231" s="262"/>
      <c r="E231" s="262"/>
      <c r="F231" s="264"/>
      <c r="G231" s="264"/>
      <c r="H231" s="265"/>
      <c r="I231" s="266"/>
      <c r="J231" s="266"/>
      <c r="K231" s="266"/>
    </row>
  </sheetData>
  <pageMargins left="0.70866141732283472" right="0.70866141732283472" top="0.74803149606299213" bottom="0.74803149606299213" header="0.31496062992125984" footer="0.31496062992125984"/>
  <pageSetup paperSize="8" scale="83" fitToHeight="0" orientation="landscape" r:id="rId1"/>
  <headerFooter>
    <oddHeader>&amp;L&amp;F&amp;C&amp;A</oddHeader>
    <oddFooter>&amp;LPrinted on &amp;D at &amp;T&amp;CPage &amp;P of &amp;N&amp;ROfwat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E5668-446F-4C28-90E7-06A42F1F9832}">
  <sheetPr>
    <pageSetUpPr fitToPage="1"/>
  </sheetPr>
  <dimension ref="A1:H230"/>
  <sheetViews>
    <sheetView zoomScale="80" zoomScaleNormal="80" workbookViewId="0"/>
  </sheetViews>
  <sheetFormatPr defaultRowHeight="9.75"/>
  <cols>
    <col min="1" max="1" width="9.33203125" style="209"/>
    <col min="2" max="2" width="33.83203125" style="209" bestFit="1" customWidth="1"/>
    <col min="3" max="3" width="142" customWidth="1"/>
    <col min="5" max="5" width="16" bestFit="1" customWidth="1"/>
    <col min="6" max="6" width="16" customWidth="1"/>
    <col min="8" max="8" width="9.33203125" style="209"/>
  </cols>
  <sheetData>
    <row r="1" spans="1:8" s="209" customFormat="1" ht="24.75">
      <c r="A1" s="211" t="e">
        <f ca="1" xml:space="preserve"> RIGHT(CELL("filename", $A$1), LEN(CELL("filename", $A$1)) - SEARCH("]", CELL("filename", $A$1)))</f>
        <v>#VALUE!</v>
      </c>
      <c r="C1" s="253"/>
      <c r="E1" s="253"/>
      <c r="F1" s="253"/>
    </row>
    <row r="2" spans="1:8" ht="14.25">
      <c r="A2" s="254" t="s">
        <v>94</v>
      </c>
      <c r="B2" s="254" t="s">
        <v>137</v>
      </c>
      <c r="C2" s="252" t="s">
        <v>138</v>
      </c>
      <c r="D2" s="252" t="s">
        <v>139</v>
      </c>
      <c r="E2" s="252" t="s">
        <v>140</v>
      </c>
      <c r="F2" s="252" t="s">
        <v>141</v>
      </c>
      <c r="G2" s="252" t="s">
        <v>142</v>
      </c>
      <c r="H2" s="254" t="s">
        <v>143</v>
      </c>
    </row>
    <row r="4" spans="1:8">
      <c r="A4" s="262" t="str">
        <f xml:space="preserve"> F_Inputs!A4</f>
        <v>SVE</v>
      </c>
      <c r="B4" s="262" t="str">
        <f xml:space="preserve"> F_Inputs!B4</f>
        <v>C_PR24FM_BB3905AL_PR24</v>
      </c>
      <c r="C4" s="177" t="str">
        <f xml:space="preserve"> F_Inputs!C4</f>
        <v>Ofwat - Consumer price index (including housing costs) - Consumer Price Index (with housing) for April</v>
      </c>
      <c r="D4" s="177" t="str">
        <f xml:space="preserve"> F_Inputs!D4</f>
        <v>nr</v>
      </c>
      <c r="E4" s="177" t="str">
        <f xml:space="preserve"> F_Inputs!E4</f>
        <v>Price Review 2024</v>
      </c>
      <c r="F4" s="207">
        <f xml:space="preserve"> IF(InpOverride!F4 = 0, F_Inputs!F4, InpOverride!F4)</f>
        <v>119</v>
      </c>
      <c r="G4" s="207">
        <f xml:space="preserve"> IF(InpOverride!G4 = 0, F_Inputs!G4, InpOverride!G4)</f>
        <v>128.30000000000001</v>
      </c>
      <c r="H4" s="207">
        <f xml:space="preserve"> IF(InpOverride!H4 = 0, F_Inputs!H4, InpOverride!H4)</f>
        <v>132.19999999999999</v>
      </c>
    </row>
    <row r="5" spans="1:8">
      <c r="A5" s="262" t="str">
        <f xml:space="preserve"> F_Inputs!A5</f>
        <v>SVE</v>
      </c>
      <c r="B5" s="262" t="str">
        <f xml:space="preserve"> F_Inputs!B5</f>
        <v>C_PR24FM_BB3905MY_PR24</v>
      </c>
      <c r="C5" s="177" t="str">
        <f xml:space="preserve"> F_Inputs!C5</f>
        <v>Ofwat - Consumer price index (including housing costs) - Consumer Price Index (with housing) for May</v>
      </c>
      <c r="D5" s="177" t="str">
        <f xml:space="preserve"> F_Inputs!D5</f>
        <v>nr</v>
      </c>
      <c r="E5" s="177" t="str">
        <f xml:space="preserve"> F_Inputs!E5</f>
        <v>Price Review 2024</v>
      </c>
      <c r="F5" s="207">
        <f xml:space="preserve"> IF(InpOverride!F5 = 0, F_Inputs!F5, InpOverride!F5)</f>
        <v>119.7</v>
      </c>
      <c r="G5" s="207">
        <f xml:space="preserve"> IF(InpOverride!G5 = 0, F_Inputs!G5, InpOverride!G5)</f>
        <v>129.1</v>
      </c>
      <c r="H5" s="207">
        <f xml:space="preserve"> IF(InpOverride!H5 = 0, F_Inputs!H5, InpOverride!H5)</f>
        <v>132.69999999999999</v>
      </c>
    </row>
    <row r="6" spans="1:8">
      <c r="A6" s="262" t="str">
        <f xml:space="preserve"> F_Inputs!A6</f>
        <v>SVE</v>
      </c>
      <c r="B6" s="262" t="str">
        <f xml:space="preserve"> F_Inputs!B6</f>
        <v>C_PR24FM_BB3905JN_PR24</v>
      </c>
      <c r="C6" s="177" t="str">
        <f xml:space="preserve"> F_Inputs!C6</f>
        <v>Ofwat - Consumer price index (including housing costs) - Consumer Price Index (with housing) for June</v>
      </c>
      <c r="D6" s="177" t="str">
        <f xml:space="preserve"> F_Inputs!D6</f>
        <v>nr</v>
      </c>
      <c r="E6" s="177" t="str">
        <f xml:space="preserve"> F_Inputs!E6</f>
        <v>Price Review 2024</v>
      </c>
      <c r="F6" s="207">
        <f xml:space="preserve"> IF(InpOverride!F6 = 0, F_Inputs!F6, InpOverride!F6)</f>
        <v>120.5</v>
      </c>
      <c r="G6" s="207">
        <f xml:space="preserve"> IF(InpOverride!G6 = 0, F_Inputs!G6, InpOverride!G6)</f>
        <v>129.4</v>
      </c>
      <c r="H6" s="207">
        <f xml:space="preserve"> IF(InpOverride!H6 = 0, F_Inputs!H6, InpOverride!H6)</f>
        <v>133</v>
      </c>
    </row>
    <row r="7" spans="1:8">
      <c r="A7" s="262" t="str">
        <f xml:space="preserve"> F_Inputs!A7</f>
        <v>SVE</v>
      </c>
      <c r="B7" s="262" t="str">
        <f xml:space="preserve"> F_Inputs!B7</f>
        <v>C_PR24FM_BB3905JL_PR24</v>
      </c>
      <c r="C7" s="177" t="str">
        <f xml:space="preserve"> F_Inputs!C7</f>
        <v>Ofwat - Consumer price index (including housing costs) - Consumer Price Index (with housing) for July</v>
      </c>
      <c r="D7" s="177" t="str">
        <f xml:space="preserve"> F_Inputs!D7</f>
        <v>nr</v>
      </c>
      <c r="E7" s="177" t="str">
        <f xml:space="preserve"> F_Inputs!E7</f>
        <v>Price Review 2024</v>
      </c>
      <c r="F7" s="207">
        <f xml:space="preserve"> IF(InpOverride!F7 = 0, F_Inputs!F7, InpOverride!F7)</f>
        <v>121.2</v>
      </c>
      <c r="G7" s="207">
        <f xml:space="preserve"> IF(InpOverride!G7 = 0, F_Inputs!G7, InpOverride!G7)</f>
        <v>129</v>
      </c>
      <c r="H7" s="207">
        <f xml:space="preserve"> IF(InpOverride!H7 = 0, F_Inputs!H7, InpOverride!H7)</f>
        <v>132.9</v>
      </c>
    </row>
    <row r="8" spans="1:8">
      <c r="A8" s="262" t="str">
        <f xml:space="preserve"> F_Inputs!A8</f>
        <v>SVE</v>
      </c>
      <c r="B8" s="262" t="str">
        <f xml:space="preserve"> F_Inputs!B8</f>
        <v>C_PR24FM_BB3905AT_PR24</v>
      </c>
      <c r="C8" s="177" t="str">
        <f xml:space="preserve"> F_Inputs!C8</f>
        <v>Ofwat - Consumer price index (including housing costs) - Consumer Price Index (with housing) for August</v>
      </c>
      <c r="D8" s="177" t="str">
        <f xml:space="preserve"> F_Inputs!D8</f>
        <v>nr</v>
      </c>
      <c r="E8" s="177" t="str">
        <f xml:space="preserve"> F_Inputs!E8</f>
        <v>Price Review 2024</v>
      </c>
      <c r="F8" s="207">
        <f xml:space="preserve"> IF(InpOverride!F8 = 0, F_Inputs!F8, InpOverride!F8)</f>
        <v>121.8</v>
      </c>
      <c r="G8" s="207">
        <f xml:space="preserve"> IF(InpOverride!G8 = 0, F_Inputs!G8, InpOverride!G8)</f>
        <v>129.4</v>
      </c>
      <c r="H8" s="207">
        <f xml:space="preserve"> IF(InpOverride!H8 = 0, F_Inputs!H8, InpOverride!H8)</f>
        <v>133.4</v>
      </c>
    </row>
    <row r="9" spans="1:8">
      <c r="A9" s="262" t="str">
        <f xml:space="preserve"> F_Inputs!A9</f>
        <v>SVE</v>
      </c>
      <c r="B9" s="262" t="str">
        <f xml:space="preserve"> F_Inputs!B9</f>
        <v>C_PR24FM_BB3905SR_PR24</v>
      </c>
      <c r="C9" s="177" t="str">
        <f xml:space="preserve"> F_Inputs!C9</f>
        <v>Ofwat - Consumer price index (including housing costs) - Consumer Price Index (with housing) for September</v>
      </c>
      <c r="D9" s="177" t="str">
        <f xml:space="preserve"> F_Inputs!D9</f>
        <v>nr</v>
      </c>
      <c r="E9" s="177" t="str">
        <f xml:space="preserve"> F_Inputs!E9</f>
        <v>Price Review 2024</v>
      </c>
      <c r="F9" s="207">
        <f xml:space="preserve"> IF(InpOverride!F9 = 0, F_Inputs!F9, InpOverride!F9)</f>
        <v>122.3</v>
      </c>
      <c r="G9" s="207">
        <f xml:space="preserve"> IF(InpOverride!G9 = 0, F_Inputs!G9, InpOverride!G9)</f>
        <v>130.1</v>
      </c>
      <c r="H9" s="207">
        <f xml:space="preserve"> IF(InpOverride!H9 = 0, F_Inputs!H9, InpOverride!H9)</f>
        <v>133.6856451702761</v>
      </c>
    </row>
    <row r="10" spans="1:8">
      <c r="A10" s="262" t="str">
        <f xml:space="preserve"> F_Inputs!A10</f>
        <v>SVE</v>
      </c>
      <c r="B10" s="262" t="str">
        <f xml:space="preserve"> F_Inputs!B10</f>
        <v>C_PR24FM_BB3905OR_PR24</v>
      </c>
      <c r="C10" s="177" t="str">
        <f xml:space="preserve"> F_Inputs!C10</f>
        <v>Ofwat - Consumer price index (including housing costs) - Consumer Price Index (with housing) for October</v>
      </c>
      <c r="D10" s="177" t="str">
        <f xml:space="preserve"> F_Inputs!D10</f>
        <v>nr</v>
      </c>
      <c r="E10" s="177" t="str">
        <f xml:space="preserve"> F_Inputs!E10</f>
        <v>Price Review 2024</v>
      </c>
      <c r="F10" s="207">
        <f xml:space="preserve"> IF(InpOverride!F10 = 0, F_Inputs!F10, InpOverride!F10)</f>
        <v>124.3</v>
      </c>
      <c r="G10" s="207">
        <f xml:space="preserve"> IF(InpOverride!G10 = 0, F_Inputs!G10, InpOverride!G10)</f>
        <v>130.19999999999999</v>
      </c>
      <c r="H10" s="207">
        <f xml:space="preserve"> IF(InpOverride!H10 = 0, F_Inputs!H10, InpOverride!H10)</f>
        <v>133.97190198345552</v>
      </c>
    </row>
    <row r="11" spans="1:8">
      <c r="A11" s="262" t="str">
        <f xml:space="preserve"> F_Inputs!A11</f>
        <v>SVE</v>
      </c>
      <c r="B11" s="262" t="str">
        <f xml:space="preserve"> F_Inputs!B11</f>
        <v>C_PR24FM_BB3905NR_PR24</v>
      </c>
      <c r="C11" s="177" t="str">
        <f xml:space="preserve"> F_Inputs!C11</f>
        <v>Ofwat - Consumer price index (including housing costs) - Consumer Price Index (with housing) for November</v>
      </c>
      <c r="D11" s="177" t="str">
        <f xml:space="preserve"> F_Inputs!D11</f>
        <v>nr</v>
      </c>
      <c r="E11" s="177" t="str">
        <f xml:space="preserve"> F_Inputs!E11</f>
        <v>Price Review 2024</v>
      </c>
      <c r="F11" s="207">
        <f xml:space="preserve"> IF(InpOverride!F11 = 0, F_Inputs!F11, InpOverride!F11)</f>
        <v>124.8</v>
      </c>
      <c r="G11" s="207">
        <f xml:space="preserve"> IF(InpOverride!G11 = 0, F_Inputs!G11, InpOverride!G11)</f>
        <v>130</v>
      </c>
      <c r="H11" s="207">
        <f xml:space="preserve"> IF(InpOverride!H11 = 0, F_Inputs!H11, InpOverride!H11)</f>
        <v>134.25877174922974</v>
      </c>
    </row>
    <row r="12" spans="1:8">
      <c r="A12" s="262" t="str">
        <f xml:space="preserve"> F_Inputs!A12</f>
        <v>SVE</v>
      </c>
      <c r="B12" s="262" t="str">
        <f xml:space="preserve"> F_Inputs!B12</f>
        <v>C_PR24FM_BB3905DR_PR24</v>
      </c>
      <c r="C12" s="177" t="str">
        <f xml:space="preserve"> F_Inputs!C12</f>
        <v>Ofwat - Consumer price index (including housing costs) - Consumer Price Index (with housing) for December</v>
      </c>
      <c r="D12" s="177" t="str">
        <f xml:space="preserve"> F_Inputs!D12</f>
        <v>nr</v>
      </c>
      <c r="E12" s="177" t="str">
        <f xml:space="preserve"> F_Inputs!E12</f>
        <v>Price Review 2024</v>
      </c>
      <c r="F12" s="207">
        <f xml:space="preserve"> IF(InpOverride!F12 = 0, F_Inputs!F12, InpOverride!F12)</f>
        <v>125.3</v>
      </c>
      <c r="G12" s="207">
        <f xml:space="preserve"> IF(InpOverride!G12 = 0, F_Inputs!G12, InpOverride!G12)</f>
        <v>130.5</v>
      </c>
      <c r="H12" s="207">
        <f xml:space="preserve"> IF(InpOverride!H12 = 0, F_Inputs!H12, InpOverride!H12)</f>
        <v>134.54625578009458</v>
      </c>
    </row>
    <row r="13" spans="1:8">
      <c r="A13" s="262" t="str">
        <f xml:space="preserve"> F_Inputs!A13</f>
        <v>SVE</v>
      </c>
      <c r="B13" s="262" t="str">
        <f xml:space="preserve"> F_Inputs!B13</f>
        <v>C_PR24FM_BB3905JY_PR24</v>
      </c>
      <c r="C13" s="177" t="str">
        <f xml:space="preserve"> F_Inputs!C13</f>
        <v>Ofwat - Consumer price index (including housing costs) - Consumer Price Index (with housing) for January</v>
      </c>
      <c r="D13" s="177" t="str">
        <f xml:space="preserve"> F_Inputs!D13</f>
        <v>nr</v>
      </c>
      <c r="E13" s="177" t="str">
        <f xml:space="preserve"> F_Inputs!E13</f>
        <v>Price Review 2024</v>
      </c>
      <c r="F13" s="207">
        <f xml:space="preserve"> IF(InpOverride!F13 = 0, F_Inputs!F13, InpOverride!F13)</f>
        <v>124.8</v>
      </c>
      <c r="G13" s="207">
        <f xml:space="preserve"> IF(InpOverride!G13 = 0, F_Inputs!G13, InpOverride!G13)</f>
        <v>130</v>
      </c>
      <c r="H13" s="207">
        <f xml:space="preserve"> IF(InpOverride!H13 = 0, F_Inputs!H13, InpOverride!H13)</f>
        <v>134.79047113195841</v>
      </c>
    </row>
    <row r="14" spans="1:8">
      <c r="A14" s="262" t="str">
        <f xml:space="preserve"> F_Inputs!A14</f>
        <v>SVE</v>
      </c>
      <c r="B14" s="262" t="str">
        <f xml:space="preserve"> F_Inputs!B14</f>
        <v>C_PR24FM_BB3905FY_PR24</v>
      </c>
      <c r="C14" s="177" t="str">
        <f xml:space="preserve"> F_Inputs!C14</f>
        <v>Ofwat - Consumer price index (including housing costs) - Consumer Price Index (with housing) for February</v>
      </c>
      <c r="D14" s="177" t="str">
        <f xml:space="preserve"> F_Inputs!D14</f>
        <v>nr</v>
      </c>
      <c r="E14" s="177" t="str">
        <f xml:space="preserve"> F_Inputs!E14</f>
        <v>Price Review 2024</v>
      </c>
      <c r="F14" s="207">
        <f xml:space="preserve"> IF(InpOverride!F14 = 0, F_Inputs!F14, InpOverride!F14)</f>
        <v>126</v>
      </c>
      <c r="G14" s="207">
        <f xml:space="preserve"> IF(InpOverride!G14 = 0, F_Inputs!G14, InpOverride!G14)</f>
        <v>130.80000000000001</v>
      </c>
      <c r="H14" s="207">
        <f xml:space="preserve"> IF(InpOverride!H14 = 0, F_Inputs!H14, InpOverride!H14)</f>
        <v>135.03512975991148</v>
      </c>
    </row>
    <row r="15" spans="1:8">
      <c r="A15" s="262" t="str">
        <f xml:space="preserve"> F_Inputs!A15</f>
        <v>SVE</v>
      </c>
      <c r="B15" s="262" t="str">
        <f xml:space="preserve"> F_Inputs!B15</f>
        <v>C_PR24FM_BB3905MH_PR24</v>
      </c>
      <c r="C15" s="177" t="str">
        <f xml:space="preserve"> F_Inputs!C15</f>
        <v>Ofwat - Consumer price index (including housing costs) - Consumer Price Index (with housing) for March</v>
      </c>
      <c r="D15" s="177" t="str">
        <f xml:space="preserve"> F_Inputs!D15</f>
        <v>nr</v>
      </c>
      <c r="E15" s="177" t="str">
        <f xml:space="preserve"> F_Inputs!E15</f>
        <v>Price Review 2024</v>
      </c>
      <c r="F15" s="207">
        <f xml:space="preserve"> IF(InpOverride!F15 = 0, F_Inputs!F15, InpOverride!F15)</f>
        <v>126.8</v>
      </c>
      <c r="G15" s="207">
        <f xml:space="preserve"> IF(InpOverride!G15 = 0, F_Inputs!G15, InpOverride!G15)</f>
        <v>131.6</v>
      </c>
      <c r="H15" s="207">
        <f xml:space="preserve"> IF(InpOverride!H15 = 0, F_Inputs!H15, InpOverride!H15)</f>
        <v>135.28023246854571</v>
      </c>
    </row>
    <row r="16" spans="1:8">
      <c r="A16" s="262" t="str">
        <f xml:space="preserve"> F_Inputs!A16</f>
        <v>SVE</v>
      </c>
      <c r="B16" s="262" t="str">
        <f xml:space="preserve"> F_Inputs!B16</f>
        <v>C_PR24PD01_APR3H_WR15_PR24</v>
      </c>
      <c r="C16" s="177" t="str">
        <f xml:space="preserve"> F_Inputs!C16</f>
        <v>Summary information on outcome delivery incentive payments - Initial calculation of end of period RCV adjustment by price control - Water resources</v>
      </c>
      <c r="D16" s="177" t="str">
        <f xml:space="preserve"> F_Inputs!D16</f>
        <v>£m</v>
      </c>
      <c r="E16" s="177" t="str">
        <f xml:space="preserve"> F_Inputs!E16</f>
        <v>Price Review 2024</v>
      </c>
      <c r="F16" s="207" t="str">
        <f xml:space="preserve"> IF(InpOverride!F16 = 0, F_Inputs!F16, InpOverride!F16)</f>
        <v/>
      </c>
      <c r="G16" s="210">
        <f xml:space="preserve"> IF(InpOverride!G16 = 0, F_Inputs!G16, InpOverride!G16)</f>
        <v>0</v>
      </c>
      <c r="H16" s="210">
        <f xml:space="preserve"> IF(InpOverride!H16 = 0, F_Inputs!H16, InpOverride!H16)</f>
        <v>0</v>
      </c>
    </row>
    <row r="17" spans="1:8">
      <c r="A17" s="262" t="str">
        <f xml:space="preserve"> F_Inputs!A17</f>
        <v>SVE</v>
      </c>
      <c r="B17" s="262" t="str">
        <f xml:space="preserve"> F_Inputs!B17</f>
        <v>C_PR24PD01_APR3H_WN16_PR24</v>
      </c>
      <c r="C17" s="177" t="str">
        <f xml:space="preserve"> F_Inputs!C17</f>
        <v>Summary information on outcome delivery incentive payments - Initial calculation of end of period RCV adjustment by price control - Water network plus</v>
      </c>
      <c r="D17" s="177" t="str">
        <f xml:space="preserve"> F_Inputs!D17</f>
        <v>£m</v>
      </c>
      <c r="E17" s="177" t="str">
        <f xml:space="preserve"> F_Inputs!E17</f>
        <v>Price Review 2024</v>
      </c>
      <c r="F17" s="207" t="str">
        <f xml:space="preserve"> IF(InpOverride!F17 = 0, F_Inputs!F17, InpOverride!F17)</f>
        <v/>
      </c>
      <c r="G17" s="210">
        <f xml:space="preserve"> IF(InpOverride!G17 = 0, F_Inputs!G17, InpOverride!G17)</f>
        <v>0</v>
      </c>
      <c r="H17" s="210">
        <f xml:space="preserve"> IF(InpOverride!H17 = 0, F_Inputs!H17, InpOverride!H17)</f>
        <v>0</v>
      </c>
    </row>
    <row r="18" spans="1:8">
      <c r="A18" s="262" t="str">
        <f xml:space="preserve"> F_Inputs!A18</f>
        <v>SVE</v>
      </c>
      <c r="B18" s="262" t="str">
        <f xml:space="preserve"> F_Inputs!B18</f>
        <v>C_PR24PD01_APR3H_WWN17_PR24</v>
      </c>
      <c r="C18" s="177" t="str">
        <f xml:space="preserve"> F_Inputs!C18</f>
        <v>Summary information on outcome delivery incentive payments - Initial calculation of end of period RCV adjustment by price control - Wastewater network plus</v>
      </c>
      <c r="D18" s="177" t="str">
        <f xml:space="preserve"> F_Inputs!D18</f>
        <v>£m</v>
      </c>
      <c r="E18" s="177" t="str">
        <f xml:space="preserve"> F_Inputs!E18</f>
        <v>Price Review 2024</v>
      </c>
      <c r="F18" s="207" t="str">
        <f xml:space="preserve"> IF(InpOverride!F18 = 0, F_Inputs!F18, InpOverride!F18)</f>
        <v/>
      </c>
      <c r="G18" s="210">
        <f xml:space="preserve"> IF(InpOverride!G18 = 0, F_Inputs!G18, InpOverride!G18)</f>
        <v>0</v>
      </c>
      <c r="H18" s="210">
        <f xml:space="preserve"> IF(InpOverride!H18 = 0, F_Inputs!H18, InpOverride!H18)</f>
        <v>0</v>
      </c>
    </row>
    <row r="19" spans="1:8">
      <c r="A19" s="262" t="str">
        <f xml:space="preserve"> F_Inputs!A19</f>
        <v>SVE</v>
      </c>
      <c r="B19" s="262" t="str">
        <f xml:space="preserve"> F_Inputs!B19</f>
        <v>C_PR24PD01_APR3H_BIO18_PR24</v>
      </c>
      <c r="C19" s="177" t="str">
        <f xml:space="preserve"> F_Inputs!C19</f>
        <v>Summary information on outcome delivery incentive payments - Initial calculation of end of period RCV adjustment by price control - Bioresources (sludge)</v>
      </c>
      <c r="D19" s="177" t="str">
        <f xml:space="preserve"> F_Inputs!D19</f>
        <v>£m</v>
      </c>
      <c r="E19" s="177" t="str">
        <f xml:space="preserve"> F_Inputs!E19</f>
        <v>Price Review 2024</v>
      </c>
      <c r="F19" s="207" t="str">
        <f xml:space="preserve"> IF(InpOverride!F19 = 0, F_Inputs!F19, InpOverride!F19)</f>
        <v/>
      </c>
      <c r="G19" s="210">
        <f xml:space="preserve"> IF(InpOverride!G19 = 0, F_Inputs!G19, InpOverride!G19)</f>
        <v>0</v>
      </c>
      <c r="H19" s="210">
        <f xml:space="preserve"> IF(InpOverride!H19 = 0, F_Inputs!H19, InpOverride!H19)</f>
        <v>0</v>
      </c>
    </row>
    <row r="20" spans="1:8">
      <c r="A20" s="262" t="str">
        <f xml:space="preserve"> F_Inputs!A20</f>
        <v>SVE</v>
      </c>
      <c r="B20" s="262" t="str">
        <f xml:space="preserve"> F_Inputs!B20</f>
        <v>C_PR24PD01_APR3H_DC21_PR24</v>
      </c>
      <c r="C20" s="177" t="str">
        <f xml:space="preserve"> F_Inputs!C20</f>
        <v>Summary information on outcome delivery incentive payments - Initial calculation of end of period RCV adjustment by price control - Additional control</v>
      </c>
      <c r="D20" s="177" t="str">
        <f xml:space="preserve"> F_Inputs!D20</f>
        <v>£m</v>
      </c>
      <c r="E20" s="177" t="str">
        <f xml:space="preserve"> F_Inputs!E20</f>
        <v>Price Review 2024</v>
      </c>
      <c r="F20" s="207" t="str">
        <f xml:space="preserve"> IF(InpOverride!F20 = 0, F_Inputs!F20, InpOverride!F20)</f>
        <v/>
      </c>
      <c r="G20" s="210">
        <f xml:space="preserve"> IF(InpOverride!G20 = 0, F_Inputs!G20, InpOverride!G20)</f>
        <v>0</v>
      </c>
      <c r="H20" s="210">
        <f xml:space="preserve"> IF(InpOverride!H20 = 0, F_Inputs!H20, InpOverride!H20)</f>
        <v>0</v>
      </c>
    </row>
    <row r="21" spans="1:8">
      <c r="A21" s="262" t="str">
        <f xml:space="preserve"> F_Inputs!A21</f>
        <v>SVE</v>
      </c>
      <c r="B21" s="262" t="str">
        <f xml:space="preserve"> F_Inputs!B21</f>
        <v>C_PR24PD11_PD11_12WR_PR24</v>
      </c>
      <c r="C21" s="177" t="str">
        <f xml:space="preserve"> F_Inputs!C21</f>
        <v>PR19 WINEP / NEP RCV adjustment in 2017-18 FYA (CPIH deflated) prices (WR)</v>
      </c>
      <c r="D21" s="177" t="str">
        <f xml:space="preserve"> F_Inputs!D21</f>
        <v>£m</v>
      </c>
      <c r="E21" s="177" t="str">
        <f xml:space="preserve"> F_Inputs!E21</f>
        <v>Price Review 2024</v>
      </c>
      <c r="F21" s="207">
        <f xml:space="preserve"> IF(InpOverride!F21 = 0, F_Inputs!F21, InpOverride!F21)</f>
        <v>0</v>
      </c>
      <c r="G21" s="210">
        <f xml:space="preserve"> IF(InpOverride!G21 = 0, F_Inputs!G21, InpOverride!G21)</f>
        <v>0</v>
      </c>
      <c r="H21" s="210">
        <f xml:space="preserve"> IF(InpOverride!H21 = 0, F_Inputs!H21, InpOverride!H21)</f>
        <v>0</v>
      </c>
    </row>
    <row r="22" spans="1:8">
      <c r="A22" s="262" t="str">
        <f xml:space="preserve"> F_Inputs!A22</f>
        <v>SVE</v>
      </c>
      <c r="B22" s="262" t="str">
        <f xml:space="preserve"> F_Inputs!B22</f>
        <v>C_PR24PD11_PD11_12WN_PR24</v>
      </c>
      <c r="C22" s="177" t="str">
        <f xml:space="preserve"> F_Inputs!C22</f>
        <v>PR19 WINEP / NEP RCV adjustment in 2017-18 FYA (CPIH deflated) prices (WN)</v>
      </c>
      <c r="D22" s="177" t="str">
        <f xml:space="preserve"> F_Inputs!D22</f>
        <v>£m</v>
      </c>
      <c r="E22" s="177" t="str">
        <f xml:space="preserve"> F_Inputs!E22</f>
        <v>Price Review 2024</v>
      </c>
      <c r="F22" s="207">
        <f xml:space="preserve"> IF(InpOverride!F22 = 0, F_Inputs!F22, InpOverride!F22)</f>
        <v>-1.5448811612179665</v>
      </c>
      <c r="G22" s="210">
        <f xml:space="preserve"> IF(InpOverride!G22 = 0, F_Inputs!G22, InpOverride!G22)</f>
        <v>-1.5010504869976358</v>
      </c>
      <c r="H22" s="210">
        <f xml:space="preserve"> IF(InpOverride!H22 = 0, F_Inputs!H22, InpOverride!H22)</f>
        <v>-1.4584633569739953</v>
      </c>
    </row>
    <row r="23" spans="1:8">
      <c r="A23" s="262" t="str">
        <f xml:space="preserve"> F_Inputs!A23</f>
        <v>SVE</v>
      </c>
      <c r="B23" s="262" t="str">
        <f xml:space="preserve"> F_Inputs!B23</f>
        <v>C_PR24PD11_PD11_12WWN_PR24</v>
      </c>
      <c r="C23" s="177" t="str">
        <f xml:space="preserve"> F_Inputs!C23</f>
        <v>PR19 WINEP / NEP RCV adjustment in 2017-18 FYA (CPIH deflated) prices (WWN)</v>
      </c>
      <c r="D23" s="177" t="str">
        <f xml:space="preserve"> F_Inputs!D23</f>
        <v>£m</v>
      </c>
      <c r="E23" s="177" t="str">
        <f xml:space="preserve"> F_Inputs!E23</f>
        <v>Price Review 2024</v>
      </c>
      <c r="F23" s="207">
        <f xml:space="preserve"> IF(InpOverride!F23 = 0, F_Inputs!F23, InpOverride!F23)</f>
        <v>36.708834056492641</v>
      </c>
      <c r="G23" s="210">
        <f xml:space="preserve"> IF(InpOverride!G23 = 0, F_Inputs!G23, InpOverride!G23)</f>
        <v>35.667347509223326</v>
      </c>
      <c r="H23" s="210">
        <f xml:space="preserve"> IF(InpOverride!H23 = 0, F_Inputs!H23, InpOverride!H23)</f>
        <v>34.655409550353021</v>
      </c>
    </row>
    <row r="24" spans="1:8">
      <c r="A24" s="262" t="str">
        <f xml:space="preserve"> F_Inputs!A24</f>
        <v>SVE</v>
      </c>
      <c r="B24" s="262" t="str">
        <f xml:space="preserve"> F_Inputs!B24</f>
        <v>C_PR24PD11_PD11_12BIO_PR24</v>
      </c>
      <c r="C24" s="177" t="str">
        <f xml:space="preserve"> F_Inputs!C24</f>
        <v>PR19 WINEP / NEP RCV adjustment in 2017-18 FYA (CPIH deflated) prices (BR)</v>
      </c>
      <c r="D24" s="177" t="str">
        <f xml:space="preserve"> F_Inputs!D24</f>
        <v>£m</v>
      </c>
      <c r="E24" s="177" t="str">
        <f xml:space="preserve"> F_Inputs!E24</f>
        <v>Price Review 2024</v>
      </c>
      <c r="F24" s="207">
        <f xml:space="preserve"> IF(InpOverride!F24 = 0, F_Inputs!F24, InpOverride!F24)</f>
        <v>0</v>
      </c>
      <c r="G24" s="210">
        <f xml:space="preserve"> IF(InpOverride!G24 = 0, F_Inputs!G24, InpOverride!G24)</f>
        <v>0</v>
      </c>
      <c r="H24" s="210">
        <f xml:space="preserve"> IF(InpOverride!H24 = 0, F_Inputs!H24, InpOverride!H24)</f>
        <v>0</v>
      </c>
    </row>
    <row r="25" spans="1:8">
      <c r="A25" s="262" t="str">
        <f xml:space="preserve"> F_Inputs!A25</f>
        <v>SVE</v>
      </c>
      <c r="B25" s="262" t="str">
        <f xml:space="preserve"> F_Inputs!B25</f>
        <v>C_PR24PD11_PD11_12ADDN1_PR24</v>
      </c>
      <c r="C25" s="177" t="str">
        <f xml:space="preserve"> F_Inputs!C25</f>
        <v>PR19 WINEP / NEP RCV adjustment in 2017-18 FYA (CPIH deflated) prices (ADDN1)</v>
      </c>
      <c r="D25" s="177" t="str">
        <f xml:space="preserve"> F_Inputs!D25</f>
        <v>£m</v>
      </c>
      <c r="E25" s="177" t="str">
        <f xml:space="preserve"> F_Inputs!E25</f>
        <v>Price Review 2024</v>
      </c>
      <c r="F25" s="207">
        <f xml:space="preserve"> IF(InpOverride!F25 = 0, F_Inputs!F25, InpOverride!F25)</f>
        <v>0</v>
      </c>
      <c r="G25" s="210">
        <f xml:space="preserve"> IF(InpOverride!G25 = 0, F_Inputs!G25, InpOverride!G25)</f>
        <v>0</v>
      </c>
      <c r="H25" s="210">
        <f xml:space="preserve"> IF(InpOverride!H25 = 0, F_Inputs!H25, InpOverride!H25)</f>
        <v>0</v>
      </c>
    </row>
    <row r="26" spans="1:8">
      <c r="A26" s="262" t="str">
        <f xml:space="preserve"> F_Inputs!A26</f>
        <v>SVE</v>
      </c>
      <c r="B26" s="262" t="str">
        <f xml:space="preserve"> F_Inputs!B26</f>
        <v>C_PR24PD11_PD11_12ADDN2_PR24</v>
      </c>
      <c r="C26" s="177" t="str">
        <f xml:space="preserve"> F_Inputs!C26</f>
        <v>PR19 WINEP / NEP RCV adjustment in 2017-18 FYA (CPIH deflated) prices (ADDN2)</v>
      </c>
      <c r="D26" s="177" t="str">
        <f xml:space="preserve"> F_Inputs!D26</f>
        <v>£m</v>
      </c>
      <c r="E26" s="177" t="str">
        <f xml:space="preserve"> F_Inputs!E26</f>
        <v>Price Review 2024</v>
      </c>
      <c r="F26" s="207" t="str">
        <f xml:space="preserve"> IF(InpOverride!F26 = 0, F_Inputs!F26, InpOverride!F26)</f>
        <v/>
      </c>
      <c r="G26" s="210" t="str">
        <f xml:space="preserve"> IF(InpOverride!G26 = 0, F_Inputs!G26, InpOverride!G26)</f>
        <v/>
      </c>
      <c r="H26" s="210" t="str">
        <f xml:space="preserve"> IF(InpOverride!H26 = 0, F_Inputs!H26, InpOverride!H26)</f>
        <v/>
      </c>
    </row>
    <row r="27" spans="1:8">
      <c r="A27" s="262" t="str">
        <f xml:space="preserve"> F_Inputs!A27</f>
        <v>SVE</v>
      </c>
      <c r="B27" s="262" t="str">
        <f xml:space="preserve"> F_Inputs!B27</f>
        <v>C_PR24PD14_PD11_13WR_PR24</v>
      </c>
      <c r="C27" s="177" t="str">
        <f xml:space="preserve"> F_Inputs!C27</f>
        <v>PR19 Costs reconciliation RCV adjustment in 2017-18 FYA (CPIH deflated) prices (WR)</v>
      </c>
      <c r="D27" s="177" t="str">
        <f xml:space="preserve"> F_Inputs!D27</f>
        <v>£m</v>
      </c>
      <c r="E27" s="177" t="str">
        <f xml:space="preserve"> F_Inputs!E27</f>
        <v>Price Review 2024</v>
      </c>
      <c r="F27" s="207" t="str">
        <f xml:space="preserve"> IF(InpOverride!F27 = 0, F_Inputs!F27, InpOverride!F27)</f>
        <v/>
      </c>
      <c r="G27" s="210" t="str">
        <f xml:space="preserve"> IF(InpOverride!G27 = 0, F_Inputs!G27, InpOverride!G27)</f>
        <v/>
      </c>
      <c r="H27" s="210">
        <f xml:space="preserve"> IF(InpOverride!H27 = 0, F_Inputs!H27, InpOverride!H27)</f>
        <v>19.670920736618413</v>
      </c>
    </row>
    <row r="28" spans="1:8">
      <c r="A28" s="262" t="str">
        <f xml:space="preserve"> F_Inputs!A28</f>
        <v>SVE</v>
      </c>
      <c r="B28" s="262" t="str">
        <f xml:space="preserve"> F_Inputs!B28</f>
        <v>C_PR24PD14_PD11_13WN_PR24</v>
      </c>
      <c r="C28" s="177" t="str">
        <f xml:space="preserve"> F_Inputs!C28</f>
        <v>PR19 Costs reconciliation RCV adjustment in 2017-18 FYA (CPIH deflated) prices (WN)</v>
      </c>
      <c r="D28" s="177" t="str">
        <f xml:space="preserve"> F_Inputs!D28</f>
        <v>£m</v>
      </c>
      <c r="E28" s="177" t="str">
        <f xml:space="preserve"> F_Inputs!E28</f>
        <v>Price Review 2024</v>
      </c>
      <c r="F28" s="207" t="str">
        <f xml:space="preserve"> IF(InpOverride!F28 = 0, F_Inputs!F28, InpOverride!F28)</f>
        <v/>
      </c>
      <c r="G28" s="210" t="str">
        <f xml:space="preserve"> IF(InpOverride!G28 = 0, F_Inputs!G28, InpOverride!G28)</f>
        <v/>
      </c>
      <c r="H28" s="210">
        <f xml:space="preserve"> IF(InpOverride!H28 = 0, F_Inputs!H28, InpOverride!H28)</f>
        <v>131.57265978537896</v>
      </c>
    </row>
    <row r="29" spans="1:8">
      <c r="A29" s="262" t="str">
        <f xml:space="preserve"> F_Inputs!A29</f>
        <v>SVE</v>
      </c>
      <c r="B29" s="262" t="str">
        <f xml:space="preserve"> F_Inputs!B29</f>
        <v>C_PR24PD14_PD11_13WWN_PR24</v>
      </c>
      <c r="C29" s="177" t="str">
        <f xml:space="preserve"> F_Inputs!C29</f>
        <v>PR19 Costs reconciliation RCV adjustment in 2017-18 FYA (CPIH deflated) prices (WWN)</v>
      </c>
      <c r="D29" s="177" t="str">
        <f xml:space="preserve"> F_Inputs!D29</f>
        <v>£m</v>
      </c>
      <c r="E29" s="177" t="str">
        <f xml:space="preserve"> F_Inputs!E29</f>
        <v>Price Review 2024</v>
      </c>
      <c r="F29" s="207" t="str">
        <f xml:space="preserve"> IF(InpOverride!F29 = 0, F_Inputs!F29, InpOverride!F29)</f>
        <v/>
      </c>
      <c r="G29" s="210" t="str">
        <f xml:space="preserve"> IF(InpOverride!G29 = 0, F_Inputs!G29, InpOverride!G29)</f>
        <v/>
      </c>
      <c r="H29" s="210">
        <f xml:space="preserve"> IF(InpOverride!H29 = 0, F_Inputs!H29, InpOverride!H29)</f>
        <v>10.59752310695557</v>
      </c>
    </row>
    <row r="30" spans="1:8">
      <c r="A30" s="262" t="str">
        <f xml:space="preserve"> F_Inputs!A30</f>
        <v>SVE</v>
      </c>
      <c r="B30" s="262" t="str">
        <f xml:space="preserve"> F_Inputs!B30</f>
        <v>C_PR24PD14_PD11_13BIO_PR24</v>
      </c>
      <c r="C30" s="177" t="str">
        <f xml:space="preserve"> F_Inputs!C30</f>
        <v>PR19 Costs reconciliation RCV adjustment in 2017-18 FYA (CPIH deflated) prices (BR)</v>
      </c>
      <c r="D30" s="177" t="str">
        <f xml:space="preserve"> F_Inputs!D30</f>
        <v>£m</v>
      </c>
      <c r="E30" s="177" t="str">
        <f xml:space="preserve"> F_Inputs!E30</f>
        <v>Price Review 2024</v>
      </c>
      <c r="F30" s="207" t="str">
        <f xml:space="preserve"> IF(InpOverride!F30 = 0, F_Inputs!F30, InpOverride!F30)</f>
        <v/>
      </c>
      <c r="G30" s="210" t="str">
        <f xml:space="preserve"> IF(InpOverride!G30 = 0, F_Inputs!G30, InpOverride!G30)</f>
        <v/>
      </c>
      <c r="H30" s="210">
        <f xml:space="preserve"> IF(InpOverride!H30 = 0, F_Inputs!H30, InpOverride!H30)</f>
        <v>-4.4007787488940444</v>
      </c>
    </row>
    <row r="31" spans="1:8">
      <c r="A31" s="262" t="str">
        <f xml:space="preserve"> F_Inputs!A31</f>
        <v>SVE</v>
      </c>
      <c r="B31" s="262" t="str">
        <f xml:space="preserve"> F_Inputs!B31</f>
        <v>C_PR24PD14_PD11_13ADDN1_PR24</v>
      </c>
      <c r="C31" s="177" t="str">
        <f xml:space="preserve"> F_Inputs!C31</f>
        <v>PR19 Costs reconciliation RCV adjustment in 2017-18 FYA (CPIH deflated) prices (ADDN1)</v>
      </c>
      <c r="D31" s="177" t="str">
        <f xml:space="preserve"> F_Inputs!D31</f>
        <v>£m</v>
      </c>
      <c r="E31" s="177" t="str">
        <f xml:space="preserve"> F_Inputs!E31</f>
        <v>Price Review 2024</v>
      </c>
      <c r="F31" s="207" t="str">
        <f xml:space="preserve"> IF(InpOverride!F31 = 0, F_Inputs!F31, InpOverride!F31)</f>
        <v/>
      </c>
      <c r="G31" s="210" t="str">
        <f xml:space="preserve"> IF(InpOverride!G31 = 0, F_Inputs!G31, InpOverride!G31)</f>
        <v/>
      </c>
      <c r="H31" s="210">
        <f xml:space="preserve"> IF(InpOverride!H31 = 0, F_Inputs!H31, InpOverride!H31)</f>
        <v>0</v>
      </c>
    </row>
    <row r="32" spans="1:8">
      <c r="A32" s="262" t="str">
        <f xml:space="preserve"> F_Inputs!A32</f>
        <v>SVE</v>
      </c>
      <c r="B32" s="262" t="str">
        <f xml:space="preserve"> F_Inputs!B32</f>
        <v>C_PR24PD14_PD11_13ADDN2_PR24</v>
      </c>
      <c r="C32" s="177" t="str">
        <f xml:space="preserve"> F_Inputs!C32</f>
        <v>PR19 Costs reconciliation RCV adjustment in 2017-18 FYA (CPIH deflated) prices (ADDN2)</v>
      </c>
      <c r="D32" s="177" t="str">
        <f xml:space="preserve"> F_Inputs!D32</f>
        <v>£m</v>
      </c>
      <c r="E32" s="177" t="str">
        <f xml:space="preserve"> F_Inputs!E32</f>
        <v>Price Review 2024</v>
      </c>
      <c r="F32" s="207" t="str">
        <f xml:space="preserve"> IF(InpOverride!F32 = 0, F_Inputs!F32, InpOverride!F32)</f>
        <v/>
      </c>
      <c r="G32" s="210" t="str">
        <f xml:space="preserve"> IF(InpOverride!G32 = 0, F_Inputs!G32, InpOverride!G32)</f>
        <v/>
      </c>
      <c r="H32" s="210" t="str">
        <f xml:space="preserve"> IF(InpOverride!H32 = 0, F_Inputs!H32, InpOverride!H32)</f>
        <v/>
      </c>
    </row>
    <row r="33" spans="1:8">
      <c r="A33" s="262" t="str">
        <f xml:space="preserve"> F_Inputs!A33</f>
        <v>SVE</v>
      </c>
      <c r="B33" s="262" t="str">
        <f xml:space="preserve"> F_Inputs!B33</f>
        <v>C_PR24PD16_PD11_14WR_PR24</v>
      </c>
      <c r="C33" s="177" t="str">
        <f xml:space="preserve"> F_Inputs!C33</f>
        <v>PR19 Land sales RCV adjustment in 2017-18 FYA (CPIH deflated) prices (WR)</v>
      </c>
      <c r="D33" s="177" t="str">
        <f xml:space="preserve"> F_Inputs!D33</f>
        <v>£m</v>
      </c>
      <c r="E33" s="177" t="str">
        <f xml:space="preserve"> F_Inputs!E33</f>
        <v>Price Review 2024</v>
      </c>
      <c r="F33" s="207" t="str">
        <f xml:space="preserve"> IF(InpOverride!F33 = 0, F_Inputs!F33, InpOverride!F33)</f>
        <v/>
      </c>
      <c r="G33" s="210" t="str">
        <f xml:space="preserve"> IF(InpOverride!G33 = 0, F_Inputs!G33, InpOverride!G33)</f>
        <v/>
      </c>
      <c r="H33" s="210">
        <f xml:space="preserve"> IF(InpOverride!H33 = 0, F_Inputs!H33, InpOverride!H33)</f>
        <v>-0.82305046974305163</v>
      </c>
    </row>
    <row r="34" spans="1:8">
      <c r="A34" s="262" t="str">
        <f xml:space="preserve"> F_Inputs!A34</f>
        <v>SVE</v>
      </c>
      <c r="B34" s="262" t="str">
        <f xml:space="preserve"> F_Inputs!B34</f>
        <v>C_PR24PD16_PD11_14WN_PR24</v>
      </c>
      <c r="C34" s="177" t="str">
        <f xml:space="preserve"> F_Inputs!C34</f>
        <v>PR19 Land sales RCV adjustment in 2017-18 FYA (CPIH deflated) prices (WN)</v>
      </c>
      <c r="D34" s="177" t="str">
        <f xml:space="preserve"> F_Inputs!D34</f>
        <v>£m</v>
      </c>
      <c r="E34" s="177" t="str">
        <f xml:space="preserve"> F_Inputs!E34</f>
        <v>Price Review 2024</v>
      </c>
      <c r="F34" s="207" t="str">
        <f xml:space="preserve"> IF(InpOverride!F34 = 0, F_Inputs!F34, InpOverride!F34)</f>
        <v/>
      </c>
      <c r="G34" s="210" t="str">
        <f xml:space="preserve"> IF(InpOverride!G34 = 0, F_Inputs!G34, InpOverride!G34)</f>
        <v/>
      </c>
      <c r="H34" s="210">
        <f xml:space="preserve"> IF(InpOverride!H34 = 0, F_Inputs!H34, InpOverride!H34)</f>
        <v>-4.1963781100515707</v>
      </c>
    </row>
    <row r="35" spans="1:8">
      <c r="A35" s="262" t="str">
        <f xml:space="preserve"> F_Inputs!A35</f>
        <v>SVE</v>
      </c>
      <c r="B35" s="262" t="str">
        <f xml:space="preserve"> F_Inputs!B35</f>
        <v>C_PR24PD16_PD11_14WWN_PR24</v>
      </c>
      <c r="C35" s="177" t="str">
        <f xml:space="preserve"> F_Inputs!C35</f>
        <v>PR19 Land sales RCV adjustment in 2017-18 FYA (CPIH deflated) prices (WWN)</v>
      </c>
      <c r="D35" s="177" t="str">
        <f xml:space="preserve"> F_Inputs!D35</f>
        <v>£m</v>
      </c>
      <c r="E35" s="177" t="str">
        <f xml:space="preserve"> F_Inputs!E35</f>
        <v>Price Review 2024</v>
      </c>
      <c r="F35" s="207" t="str">
        <f xml:space="preserve"> IF(InpOverride!F35 = 0, F_Inputs!F35, InpOverride!F35)</f>
        <v/>
      </c>
      <c r="G35" s="210" t="str">
        <f xml:space="preserve"> IF(InpOverride!G35 = 0, F_Inputs!G35, InpOverride!G35)</f>
        <v/>
      </c>
      <c r="H35" s="210">
        <f xml:space="preserve"> IF(InpOverride!H35 = 0, F_Inputs!H35, InpOverride!H35)</f>
        <v>-4.9333024074002783</v>
      </c>
    </row>
    <row r="36" spans="1:8">
      <c r="A36" s="262" t="str">
        <f xml:space="preserve"> F_Inputs!A36</f>
        <v>SVE</v>
      </c>
      <c r="B36" s="262" t="str">
        <f xml:space="preserve"> F_Inputs!B36</f>
        <v>C_PR24PD16_PD11_14ADDN1_PR24</v>
      </c>
      <c r="C36" s="177" t="str">
        <f xml:space="preserve"> F_Inputs!C36</f>
        <v>PR19 Land sales RCV adjustment in 2017-18 FYA (CPIH deflated) prices (ADDN1)</v>
      </c>
      <c r="D36" s="177" t="str">
        <f xml:space="preserve"> F_Inputs!D36</f>
        <v>£m</v>
      </c>
      <c r="E36" s="177" t="str">
        <f xml:space="preserve"> F_Inputs!E36</f>
        <v>Price Review 2024</v>
      </c>
      <c r="F36" s="207" t="str">
        <f xml:space="preserve"> IF(InpOverride!F36 = 0, F_Inputs!F36, InpOverride!F36)</f>
        <v/>
      </c>
      <c r="G36" s="210" t="str">
        <f xml:space="preserve"> IF(InpOverride!G36 = 0, F_Inputs!G36, InpOverride!G36)</f>
        <v/>
      </c>
      <c r="H36" s="210">
        <f xml:space="preserve"> IF(InpOverride!H36 = 0, F_Inputs!H36, InpOverride!H36)</f>
        <v>0</v>
      </c>
    </row>
    <row r="37" spans="1:8">
      <c r="A37" s="262" t="str">
        <f xml:space="preserve"> F_Inputs!A37</f>
        <v>SVE</v>
      </c>
      <c r="B37" s="262" t="str">
        <f xml:space="preserve"> F_Inputs!B37</f>
        <v>C_PR24PD16_PD11_14ADDN2_PR24</v>
      </c>
      <c r="C37" s="177" t="str">
        <f xml:space="preserve"> F_Inputs!C37</f>
        <v>PR19 Land sales RCV adjustment in 2017-18 FYA (CPIH deflated) prices (ADDN2)</v>
      </c>
      <c r="D37" s="177" t="str">
        <f xml:space="preserve"> F_Inputs!D37</f>
        <v>£m</v>
      </c>
      <c r="E37" s="177" t="str">
        <f xml:space="preserve"> F_Inputs!E37</f>
        <v>Price Review 2024</v>
      </c>
      <c r="F37" s="207" t="str">
        <f xml:space="preserve"> IF(InpOverride!F37 = 0, F_Inputs!F37, InpOverride!F37)</f>
        <v/>
      </c>
      <c r="G37" s="210" t="str">
        <f xml:space="preserve"> IF(InpOverride!G37 = 0, F_Inputs!G37, InpOverride!G37)</f>
        <v/>
      </c>
      <c r="H37" s="210" t="str">
        <f xml:space="preserve"> IF(InpOverride!H37 = 0, F_Inputs!H37, InpOverride!H37)</f>
        <v/>
      </c>
    </row>
    <row r="38" spans="1:8">
      <c r="A38" s="262" t="str">
        <f xml:space="preserve"> F_Inputs!A38</f>
        <v>SVE</v>
      </c>
      <c r="B38" s="262" t="str">
        <f xml:space="preserve"> F_Inputs!B38</f>
        <v>C_PR24PD17_PD11_15WR_PR24</v>
      </c>
      <c r="C38" s="177" t="str">
        <f xml:space="preserve"> F_Inputs!C38</f>
        <v>PR19 RPI-CPIH wedge RCV adjustment in 2017-18 FYA (CPIH deflated) prices (WR)</v>
      </c>
      <c r="D38" s="177" t="str">
        <f xml:space="preserve"> F_Inputs!D38</f>
        <v>£m</v>
      </c>
      <c r="E38" s="177" t="str">
        <f xml:space="preserve"> F_Inputs!E38</f>
        <v>Price Review 2024</v>
      </c>
      <c r="F38" s="207" t="str">
        <f xml:space="preserve"> IF(InpOverride!F38 = 0, F_Inputs!F38, InpOverride!F38)</f>
        <v/>
      </c>
      <c r="G38" s="210" t="str">
        <f xml:space="preserve"> IF(InpOverride!G38 = 0, F_Inputs!G38, InpOverride!G38)</f>
        <v/>
      </c>
      <c r="H38" s="210">
        <f xml:space="preserve"> IF(InpOverride!H38 = 0, F_Inputs!H38, InpOverride!H38)</f>
        <v>6.2114428445577801</v>
      </c>
    </row>
    <row r="39" spans="1:8">
      <c r="A39" s="262" t="str">
        <f xml:space="preserve"> F_Inputs!A39</f>
        <v>SVE</v>
      </c>
      <c r="B39" s="262" t="str">
        <f xml:space="preserve"> F_Inputs!B39</f>
        <v>C_PR24PD17_PD11_15WN_PR24</v>
      </c>
      <c r="C39" s="177" t="str">
        <f xml:space="preserve"> F_Inputs!C39</f>
        <v>PR19 RPI-CPIH wedge RCV adjustment in 2017-18 FYA (CPIH deflated) prices (WN)</v>
      </c>
      <c r="D39" s="177" t="str">
        <f xml:space="preserve"> F_Inputs!D39</f>
        <v>£m</v>
      </c>
      <c r="E39" s="177" t="str">
        <f xml:space="preserve"> F_Inputs!E39</f>
        <v>Price Review 2024</v>
      </c>
      <c r="F39" s="207" t="str">
        <f xml:space="preserve"> IF(InpOverride!F39 = 0, F_Inputs!F39, InpOverride!F39)</f>
        <v/>
      </c>
      <c r="G39" s="210" t="str">
        <f xml:space="preserve"> IF(InpOverride!G39 = 0, F_Inputs!G39, InpOverride!G39)</f>
        <v/>
      </c>
      <c r="H39" s="210">
        <f xml:space="preserve"> IF(InpOverride!H39 = 0, F_Inputs!H39, InpOverride!H39)</f>
        <v>68.006246791580907</v>
      </c>
    </row>
    <row r="40" spans="1:8">
      <c r="A40" s="262" t="str">
        <f xml:space="preserve"> F_Inputs!A40</f>
        <v>SVE</v>
      </c>
      <c r="B40" s="262" t="str">
        <f xml:space="preserve"> F_Inputs!B40</f>
        <v>C_PR24PD17_PD11_15WWN_PR24</v>
      </c>
      <c r="C40" s="177" t="str">
        <f xml:space="preserve"> F_Inputs!C40</f>
        <v>PR19 RPI-CPIH wedge RCV adjustment in 2017-18 FYA (CPIH deflated) prices (WWN)</v>
      </c>
      <c r="D40" s="177" t="str">
        <f xml:space="preserve"> F_Inputs!D40</f>
        <v>£m</v>
      </c>
      <c r="E40" s="177" t="str">
        <f xml:space="preserve"> F_Inputs!E40</f>
        <v>Price Review 2024</v>
      </c>
      <c r="F40" s="207" t="str">
        <f xml:space="preserve"> IF(InpOverride!F40 = 0, F_Inputs!F40, InpOverride!F40)</f>
        <v/>
      </c>
      <c r="G40" s="210" t="str">
        <f xml:space="preserve"> IF(InpOverride!G40 = 0, F_Inputs!G40, InpOverride!G40)</f>
        <v/>
      </c>
      <c r="H40" s="210">
        <f xml:space="preserve"> IF(InpOverride!H40 = 0, F_Inputs!H40, InpOverride!H40)</f>
        <v>62.614150610133038</v>
      </c>
    </row>
    <row r="41" spans="1:8">
      <c r="A41" s="262" t="str">
        <f xml:space="preserve"> F_Inputs!A41</f>
        <v>SVE</v>
      </c>
      <c r="B41" s="262" t="str">
        <f xml:space="preserve"> F_Inputs!B41</f>
        <v>C_PR24PD17_PD11_15BIO_PR24</v>
      </c>
      <c r="C41" s="177" t="str">
        <f xml:space="preserve"> F_Inputs!C41</f>
        <v>PR19 RPI-CPIH wedge RCV adjustment in 2017-18 FYA (CPIH deflated) prices (BR)</v>
      </c>
      <c r="D41" s="177" t="str">
        <f xml:space="preserve"> F_Inputs!D41</f>
        <v>£m</v>
      </c>
      <c r="E41" s="177" t="str">
        <f xml:space="preserve"> F_Inputs!E41</f>
        <v>Price Review 2024</v>
      </c>
      <c r="F41" s="207" t="str">
        <f xml:space="preserve"> IF(InpOverride!F41 = 0, F_Inputs!F41, InpOverride!F41)</f>
        <v/>
      </c>
      <c r="G41" s="210" t="str">
        <f xml:space="preserve"> IF(InpOverride!G41 = 0, F_Inputs!G41, InpOverride!G41)</f>
        <v/>
      </c>
      <c r="H41" s="210">
        <f xml:space="preserve"> IF(InpOverride!H41 = 0, F_Inputs!H41, InpOverride!H41)</f>
        <v>7.3723065871028837</v>
      </c>
    </row>
    <row r="42" spans="1:8">
      <c r="A42" s="262" t="str">
        <f xml:space="preserve"> F_Inputs!A42</f>
        <v>SVE</v>
      </c>
      <c r="B42" s="262" t="str">
        <f xml:space="preserve"> F_Inputs!B42</f>
        <v>C_PR24PD17_PD11_15ADDN1_PR24</v>
      </c>
      <c r="C42" s="177" t="str">
        <f xml:space="preserve"> F_Inputs!C42</f>
        <v>PR19 RPI-CPIH wedge RCV adjustment in 2017-18 FYA (CPIH deflated) prices (ADDN1)</v>
      </c>
      <c r="D42" s="177" t="str">
        <f xml:space="preserve"> F_Inputs!D42</f>
        <v>£m</v>
      </c>
      <c r="E42" s="177" t="str">
        <f xml:space="preserve"> F_Inputs!E42</f>
        <v>Price Review 2024</v>
      </c>
      <c r="F42" s="207" t="str">
        <f xml:space="preserve"> IF(InpOverride!F42 = 0, F_Inputs!F42, InpOverride!F42)</f>
        <v/>
      </c>
      <c r="G42" s="210" t="str">
        <f xml:space="preserve"> IF(InpOverride!G42 = 0, F_Inputs!G42, InpOverride!G42)</f>
        <v/>
      </c>
      <c r="H42" s="210">
        <f xml:space="preserve"> IF(InpOverride!H42 = 0, F_Inputs!H42, InpOverride!H42)</f>
        <v>0</v>
      </c>
    </row>
    <row r="43" spans="1:8">
      <c r="A43" s="262" t="str">
        <f xml:space="preserve"> F_Inputs!A43</f>
        <v>SVE</v>
      </c>
      <c r="B43" s="262" t="str">
        <f xml:space="preserve"> F_Inputs!B43</f>
        <v>C_PR24PD17_PD11_15ADDN2_PR24</v>
      </c>
      <c r="C43" s="177" t="str">
        <f xml:space="preserve"> F_Inputs!C43</f>
        <v>PR19 RPI-CPIH wedge RCV adjustment in 2017-18 FYA (CPIH deflated) prices (ADDN2)</v>
      </c>
      <c r="D43" s="177" t="str">
        <f xml:space="preserve"> F_Inputs!D43</f>
        <v>£m</v>
      </c>
      <c r="E43" s="177" t="str">
        <f xml:space="preserve"> F_Inputs!E43</f>
        <v>Price Review 2024</v>
      </c>
      <c r="F43" s="207" t="str">
        <f xml:space="preserve"> IF(InpOverride!F43 = 0, F_Inputs!F43, InpOverride!F43)</f>
        <v/>
      </c>
      <c r="G43" s="210" t="str">
        <f xml:space="preserve"> IF(InpOverride!G43 = 0, F_Inputs!G43, InpOverride!G43)</f>
        <v/>
      </c>
      <c r="H43" s="210" t="str">
        <f xml:space="preserve"> IF(InpOverride!H43 = 0, F_Inputs!H43, InpOverride!H43)</f>
        <v/>
      </c>
    </row>
    <row r="44" spans="1:8">
      <c r="A44" s="262" t="str">
        <f xml:space="preserve"> F_Inputs!A44</f>
        <v>SVE</v>
      </c>
      <c r="B44" s="262" t="str">
        <f xml:space="preserve"> F_Inputs!B44</f>
        <v>C_PR24PD18_PD11_16WR_PR24</v>
      </c>
      <c r="C44" s="177" t="str">
        <f xml:space="preserve"> F_Inputs!C44</f>
        <v>PR19 Strategic regional water resources RCV adjustment in 2017-18 FYA (CPIH deflated) prices (WR)</v>
      </c>
      <c r="D44" s="177" t="str">
        <f xml:space="preserve"> F_Inputs!D44</f>
        <v>£m</v>
      </c>
      <c r="E44" s="177" t="str">
        <f xml:space="preserve"> F_Inputs!E44</f>
        <v>Price Review 2024</v>
      </c>
      <c r="F44" s="207" t="str">
        <f xml:space="preserve"> IF(InpOverride!F44 = 0, F_Inputs!F44, InpOverride!F44)</f>
        <v/>
      </c>
      <c r="G44" s="210" t="str">
        <f xml:space="preserve"> IF(InpOverride!G44 = 0, F_Inputs!G44, InpOverride!G44)</f>
        <v/>
      </c>
      <c r="H44" s="210">
        <f xml:space="preserve"> IF(InpOverride!H44 = 0, F_Inputs!H44, InpOverride!H44)</f>
        <v>-6.6499636597303819</v>
      </c>
    </row>
    <row r="45" spans="1:8">
      <c r="A45" s="262" t="str">
        <f xml:space="preserve"> F_Inputs!A45</f>
        <v>SVE</v>
      </c>
      <c r="B45" s="262" t="str">
        <f xml:space="preserve"> F_Inputs!B45</f>
        <v>C_PR24PD18_PD11_16WN_PR24</v>
      </c>
      <c r="C45" s="177" t="str">
        <f xml:space="preserve"> F_Inputs!C45</f>
        <v>PR19 Strategic regional water resources RCV adjustment in 2017-18 FYA (CPIH deflated) prices (WN)</v>
      </c>
      <c r="D45" s="177" t="str">
        <f xml:space="preserve"> F_Inputs!D45</f>
        <v>£m</v>
      </c>
      <c r="E45" s="177" t="str">
        <f xml:space="preserve"> F_Inputs!E45</f>
        <v>Price Review 2024</v>
      </c>
      <c r="F45" s="207" t="str">
        <f xml:space="preserve"> IF(InpOverride!F45 = 0, F_Inputs!F45, InpOverride!F45)</f>
        <v/>
      </c>
      <c r="G45" s="210" t="str">
        <f xml:space="preserve"> IF(InpOverride!G45 = 0, F_Inputs!G45, InpOverride!G45)</f>
        <v/>
      </c>
      <c r="H45" s="210">
        <f xml:space="preserve"> IF(InpOverride!H45 = 0, F_Inputs!H45, InpOverride!H45)</f>
        <v>0</v>
      </c>
    </row>
    <row r="46" spans="1:8">
      <c r="A46" s="262" t="str">
        <f xml:space="preserve"> F_Inputs!A46</f>
        <v>SVE</v>
      </c>
      <c r="B46" s="262" t="str">
        <f xml:space="preserve"> F_Inputs!B46</f>
        <v>C_PR24PD22_PD11_17WR_PR24</v>
      </c>
      <c r="C46" s="177" t="str">
        <f xml:space="preserve"> F_Inputs!C46</f>
        <v>PR19 Green recovery RCV adjustment in 2017-18 FYA (CPIH deflated) prices (WR)</v>
      </c>
      <c r="D46" s="177" t="str">
        <f xml:space="preserve"> F_Inputs!D46</f>
        <v>£m</v>
      </c>
      <c r="E46" s="177" t="str">
        <f xml:space="preserve"> F_Inputs!E46</f>
        <v>Price Review 2024</v>
      </c>
      <c r="F46" s="207" t="str">
        <f xml:space="preserve"> IF(InpOverride!F46 = 0, F_Inputs!F46, InpOverride!F46)</f>
        <v/>
      </c>
      <c r="G46" s="210" t="str">
        <f xml:space="preserve"> IF(InpOverride!G46 = 0, F_Inputs!G46, InpOverride!G46)</f>
        <v/>
      </c>
      <c r="H46" s="210">
        <f xml:space="preserve"> IF(InpOverride!H46 = 0, F_Inputs!H46, InpOverride!H46)</f>
        <v>-0.35026211744351782</v>
      </c>
    </row>
    <row r="47" spans="1:8">
      <c r="A47" s="262" t="str">
        <f xml:space="preserve"> F_Inputs!A47</f>
        <v>SVE</v>
      </c>
      <c r="B47" s="262" t="str">
        <f xml:space="preserve"> F_Inputs!B47</f>
        <v>C_PR24PD22_PD11_17WN_PR24</v>
      </c>
      <c r="C47" s="177" t="str">
        <f xml:space="preserve"> F_Inputs!C47</f>
        <v>PR19 Green recovery RCV adjustment in 2017-18 FYA (CPIH deflated) prices (WN)</v>
      </c>
      <c r="D47" s="177" t="str">
        <f xml:space="preserve"> F_Inputs!D47</f>
        <v>£m</v>
      </c>
      <c r="E47" s="177" t="str">
        <f xml:space="preserve"> F_Inputs!E47</f>
        <v>Price Review 2024</v>
      </c>
      <c r="F47" s="207" t="str">
        <f xml:space="preserve"> IF(InpOverride!F47 = 0, F_Inputs!F47, InpOverride!F47)</f>
        <v/>
      </c>
      <c r="G47" s="210" t="str">
        <f xml:space="preserve"> IF(InpOverride!G47 = 0, F_Inputs!G47, InpOverride!G47)</f>
        <v/>
      </c>
      <c r="H47" s="210">
        <f xml:space="preserve"> IF(InpOverride!H47 = 0, F_Inputs!H47, InpOverride!H47)</f>
        <v>181.49687644955188</v>
      </c>
    </row>
    <row r="48" spans="1:8">
      <c r="A48" s="262" t="str">
        <f xml:space="preserve"> F_Inputs!A48</f>
        <v>SVE</v>
      </c>
      <c r="B48" s="262" t="str">
        <f xml:space="preserve"> F_Inputs!B48</f>
        <v>C_PR24PD22_PD11_17WWN_PR24</v>
      </c>
      <c r="C48" s="177" t="str">
        <f xml:space="preserve"> F_Inputs!C48</f>
        <v>PR19 Green recovery RCV adjustment in 2017-18 FYA (CPIH deflated) prices (WWN)</v>
      </c>
      <c r="D48" s="177" t="str">
        <f xml:space="preserve"> F_Inputs!D48</f>
        <v>£m</v>
      </c>
      <c r="E48" s="177" t="str">
        <f xml:space="preserve"> F_Inputs!E48</f>
        <v>Price Review 2024</v>
      </c>
      <c r="F48" s="207" t="str">
        <f xml:space="preserve"> IF(InpOverride!F48 = 0, F_Inputs!F48, InpOverride!F48)</f>
        <v/>
      </c>
      <c r="G48" s="210" t="str">
        <f xml:space="preserve"> IF(InpOverride!G48 = 0, F_Inputs!G48, InpOverride!G48)</f>
        <v/>
      </c>
      <c r="H48" s="210">
        <f xml:space="preserve"> IF(InpOverride!H48 = 0, F_Inputs!H48, InpOverride!H48)</f>
        <v>238.25557967453642</v>
      </c>
    </row>
    <row r="49" spans="1:8">
      <c r="A49" s="262" t="str">
        <f xml:space="preserve"> F_Inputs!A49</f>
        <v>SVE</v>
      </c>
      <c r="B49" s="262" t="str">
        <f xml:space="preserve"> F_Inputs!B49</f>
        <v>C_PR24PD22_PD11_17BIO_PR24</v>
      </c>
      <c r="C49" s="177" t="str">
        <f xml:space="preserve"> F_Inputs!C49</f>
        <v>PR19 Green recovery RCV adjustment in 2017-18 FYA (CPIH deflated) prices (BR)</v>
      </c>
      <c r="D49" s="177" t="str">
        <f xml:space="preserve"> F_Inputs!D49</f>
        <v>£m</v>
      </c>
      <c r="E49" s="177" t="str">
        <f xml:space="preserve"> F_Inputs!E49</f>
        <v>Price Review 2024</v>
      </c>
      <c r="F49" s="207" t="str">
        <f xml:space="preserve"> IF(InpOverride!F49 = 0, F_Inputs!F49, InpOverride!F49)</f>
        <v/>
      </c>
      <c r="G49" s="210" t="str">
        <f xml:space="preserve"> IF(InpOverride!G49 = 0, F_Inputs!G49, InpOverride!G49)</f>
        <v/>
      </c>
      <c r="H49" s="210">
        <f xml:space="preserve"> IF(InpOverride!H49 = 0, F_Inputs!H49, InpOverride!H49)</f>
        <v>0</v>
      </c>
    </row>
    <row r="50" spans="1:8">
      <c r="A50" s="262" t="str">
        <f xml:space="preserve"> F_Inputs!A50</f>
        <v>SVE</v>
      </c>
      <c r="B50" s="262" t="str">
        <f xml:space="preserve"> F_Inputs!B50</f>
        <v>C_PR24PD00_PD11_19WR_PR24</v>
      </c>
      <c r="C50" s="177" t="str">
        <f xml:space="preserve"> F_Inputs!C50</f>
        <v>Other RCV adjustments in 2017-18 FYA (CPIH deflated) prices (WR)</v>
      </c>
      <c r="D50" s="177" t="str">
        <f xml:space="preserve"> F_Inputs!D50</f>
        <v>£m</v>
      </c>
      <c r="E50" s="177" t="str">
        <f xml:space="preserve"> F_Inputs!E50</f>
        <v>Price Review 2024</v>
      </c>
      <c r="F50" s="207" t="str">
        <f xml:space="preserve"> IF(InpOverride!F50 = 0, F_Inputs!F50, InpOverride!F50)</f>
        <v/>
      </c>
      <c r="G50" s="210" t="str">
        <f xml:space="preserve"> IF(InpOverride!G50 = 0, F_Inputs!G50, InpOverride!G50)</f>
        <v/>
      </c>
      <c r="H50" s="210" t="str">
        <f xml:space="preserve"> IF(InpOverride!H50 = 0, F_Inputs!H50, InpOverride!H50)</f>
        <v/>
      </c>
    </row>
    <row r="51" spans="1:8">
      <c r="A51" s="262" t="str">
        <f xml:space="preserve"> F_Inputs!A51</f>
        <v>SVE</v>
      </c>
      <c r="B51" s="262" t="str">
        <f xml:space="preserve"> F_Inputs!B51</f>
        <v>C_PR24PD00_PD11_19WN_PR24</v>
      </c>
      <c r="C51" s="177" t="str">
        <f xml:space="preserve"> F_Inputs!C51</f>
        <v>Other RCV adjustments in 2017-18 FYA (CPIH deflated) prices (WN)</v>
      </c>
      <c r="D51" s="177" t="str">
        <f xml:space="preserve"> F_Inputs!D51</f>
        <v>£m</v>
      </c>
      <c r="E51" s="177" t="str">
        <f xml:space="preserve"> F_Inputs!E51</f>
        <v>Price Review 2024</v>
      </c>
      <c r="F51" s="207" t="str">
        <f xml:space="preserve"> IF(InpOverride!F51 = 0, F_Inputs!F51, InpOverride!F51)</f>
        <v/>
      </c>
      <c r="G51" s="210" t="str">
        <f xml:space="preserve"> IF(InpOverride!G51 = 0, F_Inputs!G51, InpOverride!G51)</f>
        <v/>
      </c>
      <c r="H51" s="210" t="str">
        <f xml:space="preserve"> IF(InpOverride!H51 = 0, F_Inputs!H51, InpOverride!H51)</f>
        <v/>
      </c>
    </row>
    <row r="52" spans="1:8">
      <c r="A52" s="262" t="str">
        <f xml:space="preserve"> F_Inputs!A52</f>
        <v>SVE</v>
      </c>
      <c r="B52" s="262" t="str">
        <f xml:space="preserve"> F_Inputs!B52</f>
        <v>C_PR24PD00_PD11_19WWN_PR24</v>
      </c>
      <c r="C52" s="177" t="str">
        <f xml:space="preserve"> F_Inputs!C52</f>
        <v>Other RCV adjustments in 2017-18 FYA (CPIH deflated) prices (WWN)</v>
      </c>
      <c r="D52" s="177" t="str">
        <f xml:space="preserve"> F_Inputs!D52</f>
        <v>£m</v>
      </c>
      <c r="E52" s="177" t="str">
        <f xml:space="preserve"> F_Inputs!E52</f>
        <v>Price Review 2024</v>
      </c>
      <c r="F52" s="207" t="str">
        <f xml:space="preserve"> IF(InpOverride!F52 = 0, F_Inputs!F52, InpOverride!F52)</f>
        <v/>
      </c>
      <c r="G52" s="210" t="str">
        <f xml:space="preserve"> IF(InpOverride!G52 = 0, F_Inputs!G52, InpOverride!G52)</f>
        <v/>
      </c>
      <c r="H52" s="210" t="str">
        <f xml:space="preserve"> IF(InpOverride!H52 = 0, F_Inputs!H52, InpOverride!H52)</f>
        <v/>
      </c>
    </row>
    <row r="53" spans="1:8">
      <c r="A53" s="262" t="str">
        <f xml:space="preserve"> F_Inputs!A53</f>
        <v>SVE</v>
      </c>
      <c r="B53" s="262" t="str">
        <f xml:space="preserve"> F_Inputs!B53</f>
        <v>C_PR24PD00_PD11_19BIO_PR24</v>
      </c>
      <c r="C53" s="177" t="str">
        <f xml:space="preserve"> F_Inputs!C53</f>
        <v>Other RCV adjustments in 2017-18 FYA (CPIH deflated) prices (BR)</v>
      </c>
      <c r="D53" s="177" t="str">
        <f xml:space="preserve"> F_Inputs!D53</f>
        <v>£m</v>
      </c>
      <c r="E53" s="177" t="str">
        <f xml:space="preserve"> F_Inputs!E53</f>
        <v>Price Review 2024</v>
      </c>
      <c r="F53" s="207" t="str">
        <f xml:space="preserve"> IF(InpOverride!F53 = 0, F_Inputs!F53, InpOverride!F53)</f>
        <v/>
      </c>
      <c r="G53" s="210" t="str">
        <f xml:space="preserve"> IF(InpOverride!G53 = 0, F_Inputs!G53, InpOverride!G53)</f>
        <v/>
      </c>
      <c r="H53" s="210" t="str">
        <f xml:space="preserve"> IF(InpOverride!H53 = 0, F_Inputs!H53, InpOverride!H53)</f>
        <v/>
      </c>
    </row>
    <row r="54" spans="1:8">
      <c r="A54" s="262" t="str">
        <f xml:space="preserve"> F_Inputs!A54</f>
        <v>SVE</v>
      </c>
      <c r="B54" s="262" t="str">
        <f xml:space="preserve"> F_Inputs!B54</f>
        <v>C_PR24PD00_PD11_19ADDN1_PR24</v>
      </c>
      <c r="C54" s="177" t="str">
        <f xml:space="preserve"> F_Inputs!C54</f>
        <v>Other RCV adjustments in 2017-18 FYA (CPIH deflated) prices (ADDN1)</v>
      </c>
      <c r="D54" s="177" t="str">
        <f xml:space="preserve"> F_Inputs!D54</f>
        <v>£m</v>
      </c>
      <c r="E54" s="177" t="str">
        <f xml:space="preserve"> F_Inputs!E54</f>
        <v>Price Review 2024</v>
      </c>
      <c r="F54" s="207" t="str">
        <f xml:space="preserve"> IF(InpOverride!F54 = 0, F_Inputs!F54, InpOverride!F54)</f>
        <v/>
      </c>
      <c r="G54" s="210" t="str">
        <f xml:space="preserve"> IF(InpOverride!G54 = 0, F_Inputs!G54, InpOverride!G54)</f>
        <v/>
      </c>
      <c r="H54" s="210" t="str">
        <f xml:space="preserve"> IF(InpOverride!H54 = 0, F_Inputs!H54, InpOverride!H54)</f>
        <v/>
      </c>
    </row>
    <row r="55" spans="1:8">
      <c r="A55" s="262" t="str">
        <f xml:space="preserve"> F_Inputs!A55</f>
        <v>SVE</v>
      </c>
      <c r="B55" s="262" t="str">
        <f xml:space="preserve"> F_Inputs!B55</f>
        <v>C_PR24PD00_PD11_19ADDN2_PR24</v>
      </c>
      <c r="C55" s="177" t="str">
        <f xml:space="preserve"> F_Inputs!C55</f>
        <v>Other RCV adjustments in 2017-18 FYA (CPIH deflated) prices (ADDN2)</v>
      </c>
      <c r="D55" s="177" t="str">
        <f xml:space="preserve"> F_Inputs!D55</f>
        <v>£m</v>
      </c>
      <c r="E55" s="177" t="str">
        <f xml:space="preserve"> F_Inputs!E55</f>
        <v>Price Review 2024</v>
      </c>
      <c r="F55" s="207" t="str">
        <f xml:space="preserve"> IF(InpOverride!F55 = 0, F_Inputs!F55, InpOverride!F55)</f>
        <v/>
      </c>
      <c r="G55" s="210" t="str">
        <f xml:space="preserve"> IF(InpOverride!G55 = 0, F_Inputs!G55, InpOverride!G55)</f>
        <v/>
      </c>
      <c r="H55" s="210" t="str">
        <f xml:space="preserve"> IF(InpOverride!H55 = 0, F_Inputs!H55, InpOverride!H55)</f>
        <v/>
      </c>
    </row>
    <row r="56" spans="1:8">
      <c r="A56" s="262" t="str">
        <f xml:space="preserve"> F_Inputs!A56</f>
        <v>SVE</v>
      </c>
      <c r="B56" s="262" t="str">
        <f xml:space="preserve"> F_Inputs!B56</f>
        <v>C_PR24CA01_PD11_20WR_PR24</v>
      </c>
      <c r="C56" s="177" t="str">
        <f xml:space="preserve"> F_Inputs!C56</f>
        <v>PR24 Transitional expenditure programme RCV adjustment in 2022-23 FYA (CPIH deflated) prices (WR)</v>
      </c>
      <c r="D56" s="177" t="str">
        <f xml:space="preserve"> F_Inputs!D56</f>
        <v>£m</v>
      </c>
      <c r="E56" s="177" t="str">
        <f xml:space="preserve"> F_Inputs!E56</f>
        <v>Price Review 2024</v>
      </c>
      <c r="F56" s="207" t="str">
        <f xml:space="preserve"> IF(InpOverride!F56 = 0, F_Inputs!F56, InpOverride!F56)</f>
        <v/>
      </c>
      <c r="G56" s="210" t="str">
        <f xml:space="preserve"> IF(InpOverride!G56 = 0, F_Inputs!G56, InpOverride!G56)</f>
        <v/>
      </c>
      <c r="H56" s="210">
        <f xml:space="preserve"> IF(InpOverride!H56 = 0, F_Inputs!H56, InpOverride!H56)</f>
        <v>3.8605813918712157</v>
      </c>
    </row>
    <row r="57" spans="1:8">
      <c r="A57" s="262" t="str">
        <f xml:space="preserve"> F_Inputs!A57</f>
        <v>SVE</v>
      </c>
      <c r="B57" s="262" t="str">
        <f xml:space="preserve"> F_Inputs!B57</f>
        <v>C_PR24CA01_PD11_20WN_PR24</v>
      </c>
      <c r="C57" s="177" t="str">
        <f xml:space="preserve"> F_Inputs!C57</f>
        <v>PR24 Transitional expenditure programme RCV adjustment in 2022-23 FYA (CPIH deflated) prices (WN)</v>
      </c>
      <c r="D57" s="177" t="str">
        <f xml:space="preserve"> F_Inputs!D57</f>
        <v>£m</v>
      </c>
      <c r="E57" s="177" t="str">
        <f xml:space="preserve"> F_Inputs!E57</f>
        <v>Price Review 2024</v>
      </c>
      <c r="F57" s="207" t="str">
        <f xml:space="preserve"> IF(InpOverride!F57 = 0, F_Inputs!F57, InpOverride!F57)</f>
        <v/>
      </c>
      <c r="G57" s="210" t="str">
        <f xml:space="preserve"> IF(InpOverride!G57 = 0, F_Inputs!G57, InpOverride!G57)</f>
        <v/>
      </c>
      <c r="H57" s="210">
        <f xml:space="preserve"> IF(InpOverride!H57 = 0, F_Inputs!H57, InpOverride!H57)</f>
        <v>93.367544221058239</v>
      </c>
    </row>
    <row r="58" spans="1:8">
      <c r="A58" s="262" t="str">
        <f xml:space="preserve"> F_Inputs!A58</f>
        <v>SVE</v>
      </c>
      <c r="B58" s="262" t="str">
        <f xml:space="preserve"> F_Inputs!B58</f>
        <v>C_PR24CA01_PD11_20WWN_PR24</v>
      </c>
      <c r="C58" s="177" t="str">
        <f xml:space="preserve"> F_Inputs!C58</f>
        <v>PR24 Transitional expenditure programme RCV adjustment in 2022-23 FYA (CPIH deflated) prices (WWN)</v>
      </c>
      <c r="D58" s="177" t="str">
        <f xml:space="preserve"> F_Inputs!D58</f>
        <v>£m</v>
      </c>
      <c r="E58" s="177" t="str">
        <f xml:space="preserve"> F_Inputs!E58</f>
        <v>Price Review 2024</v>
      </c>
      <c r="F58" s="207" t="str">
        <f xml:space="preserve"> IF(InpOverride!F58 = 0, F_Inputs!F58, InpOverride!F58)</f>
        <v/>
      </c>
      <c r="G58" s="210" t="str">
        <f xml:space="preserve"> IF(InpOverride!G58 = 0, F_Inputs!G58, InpOverride!G58)</f>
        <v/>
      </c>
      <c r="H58" s="210">
        <f xml:space="preserve"> IF(InpOverride!H58 = 0, F_Inputs!H58, InpOverride!H58)</f>
        <v>201.81234991304939</v>
      </c>
    </row>
    <row r="59" spans="1:8">
      <c r="A59" s="262" t="str">
        <f xml:space="preserve"> F_Inputs!A59</f>
        <v>SVE</v>
      </c>
      <c r="B59" s="262" t="str">
        <f xml:space="preserve"> F_Inputs!B59</f>
        <v>C_PR24CA01_PD11_20BIO_PR24</v>
      </c>
      <c r="C59" s="177" t="str">
        <f xml:space="preserve"> F_Inputs!C59</f>
        <v>PR24 Transitional expenditure programme RCV adjustment in 2022-23 FYA (CPIH deflated) prices (BR)</v>
      </c>
      <c r="D59" s="177" t="str">
        <f xml:space="preserve"> F_Inputs!D59</f>
        <v>£m</v>
      </c>
      <c r="E59" s="177" t="str">
        <f xml:space="preserve"> F_Inputs!E59</f>
        <v>Price Review 2024</v>
      </c>
      <c r="F59" s="207" t="str">
        <f xml:space="preserve"> IF(InpOverride!F59 = 0, F_Inputs!F59, InpOverride!F59)</f>
        <v/>
      </c>
      <c r="G59" s="210" t="str">
        <f xml:space="preserve"> IF(InpOverride!G59 = 0, F_Inputs!G59, InpOverride!G59)</f>
        <v/>
      </c>
      <c r="H59" s="210">
        <f xml:space="preserve"> IF(InpOverride!H59 = 0, F_Inputs!H59, InpOverride!H59)</f>
        <v>0</v>
      </c>
    </row>
    <row r="60" spans="1:8">
      <c r="A60" s="262" t="str">
        <f xml:space="preserve"> F_Inputs!A60</f>
        <v>SVE</v>
      </c>
      <c r="B60" s="262" t="str">
        <f xml:space="preserve"> F_Inputs!B60</f>
        <v>C_PR24CA01_PD11_20ADDN1_PR24</v>
      </c>
      <c r="C60" s="177" t="str">
        <f xml:space="preserve"> F_Inputs!C60</f>
        <v>PR24 Transitional expenditure programme RCV adjustment in 2022-23 FYA (CPIH deflated) prices (ADDN1)</v>
      </c>
      <c r="D60" s="177" t="str">
        <f xml:space="preserve"> F_Inputs!D60</f>
        <v>£m</v>
      </c>
      <c r="E60" s="177" t="str">
        <f xml:space="preserve"> F_Inputs!E60</f>
        <v>Price Review 2024</v>
      </c>
      <c r="F60" s="207" t="str">
        <f xml:space="preserve"> IF(InpOverride!F60 = 0, F_Inputs!F60, InpOverride!F60)</f>
        <v/>
      </c>
      <c r="G60" s="210" t="str">
        <f xml:space="preserve"> IF(InpOverride!G60 = 0, F_Inputs!G60, InpOverride!G60)</f>
        <v/>
      </c>
      <c r="H60" s="210" t="str">
        <f xml:space="preserve"> IF(InpOverride!H60 = 0, F_Inputs!H60, InpOverride!H60)</f>
        <v/>
      </c>
    </row>
    <row r="61" spans="1:8">
      <c r="A61" s="262" t="str">
        <f xml:space="preserve"> F_Inputs!A61</f>
        <v>SVE</v>
      </c>
      <c r="B61" s="262" t="str">
        <f xml:space="preserve"> F_Inputs!B61</f>
        <v>C_PR24CA01_PD11_20ADDN2_PR24</v>
      </c>
      <c r="C61" s="177" t="str">
        <f xml:space="preserve"> F_Inputs!C61</f>
        <v>PR24 Transitional expenditure programme RCV adjustment in 2022-23 FYA (CPIH deflated) prices (ADDN2)</v>
      </c>
      <c r="D61" s="177" t="str">
        <f xml:space="preserve"> F_Inputs!D61</f>
        <v>£m</v>
      </c>
      <c r="E61" s="177" t="str">
        <f xml:space="preserve"> F_Inputs!E61</f>
        <v>Price Review 2024</v>
      </c>
      <c r="F61" s="207" t="str">
        <f xml:space="preserve"> IF(InpOverride!F61 = 0, F_Inputs!F61, InpOverride!F61)</f>
        <v/>
      </c>
      <c r="G61" s="210" t="str">
        <f xml:space="preserve"> IF(InpOverride!G61 = 0, F_Inputs!G61, InpOverride!G61)</f>
        <v/>
      </c>
      <c r="H61" s="210" t="str">
        <f xml:space="preserve"> IF(InpOverride!H61 = 0, F_Inputs!H61, InpOverride!H61)</f>
        <v/>
      </c>
    </row>
    <row r="62" spans="1:8">
      <c r="A62" s="262" t="str">
        <f xml:space="preserve"> F_Inputs!A62</f>
        <v>SVE</v>
      </c>
      <c r="B62" s="262" t="str">
        <f xml:space="preserve"> F_Inputs!B62</f>
        <v>C_PR24CA01_PD11_21WR_PR24</v>
      </c>
      <c r="C62" s="177" t="str">
        <f xml:space="preserve"> F_Inputs!C62</f>
        <v>PR24 Defra accelerated programme RCV adjustment in 2022-23 FYA (CPIH deflated) prices (WR)</v>
      </c>
      <c r="D62" s="177" t="str">
        <f xml:space="preserve"> F_Inputs!D62</f>
        <v>£m</v>
      </c>
      <c r="E62" s="177" t="str">
        <f xml:space="preserve"> F_Inputs!E62</f>
        <v>Price Review 2024</v>
      </c>
      <c r="F62" s="207" t="str">
        <f xml:space="preserve"> IF(InpOverride!F62 = 0, F_Inputs!F62, InpOverride!F62)</f>
        <v/>
      </c>
      <c r="G62" s="210" t="str">
        <f xml:space="preserve"> IF(InpOverride!G62 = 0, F_Inputs!G62, InpOverride!G62)</f>
        <v/>
      </c>
      <c r="H62" s="210">
        <f xml:space="preserve"> IF(InpOverride!H62 = 0, F_Inputs!H62, InpOverride!H62)</f>
        <v>1.1841808030018195</v>
      </c>
    </row>
    <row r="63" spans="1:8">
      <c r="A63" s="262" t="str">
        <f xml:space="preserve"> F_Inputs!A63</f>
        <v>SVE</v>
      </c>
      <c r="B63" s="262" t="str">
        <f xml:space="preserve"> F_Inputs!B63</f>
        <v>C_PR24CA01_PD11_21WN_PR24</v>
      </c>
      <c r="C63" s="177" t="str">
        <f xml:space="preserve"> F_Inputs!C63</f>
        <v>PR24 Defra accelerated programme RCV adjustment in 2022-23 FYA (CPIH deflated) prices (WN)</v>
      </c>
      <c r="D63" s="177" t="str">
        <f xml:space="preserve"> F_Inputs!D63</f>
        <v>£m</v>
      </c>
      <c r="E63" s="177" t="str">
        <f xml:space="preserve"> F_Inputs!E63</f>
        <v>Price Review 2024</v>
      </c>
      <c r="F63" s="207" t="str">
        <f xml:space="preserve"> IF(InpOverride!F63 = 0, F_Inputs!F63, InpOverride!F63)</f>
        <v/>
      </c>
      <c r="G63" s="210" t="str">
        <f xml:space="preserve"> IF(InpOverride!G63 = 0, F_Inputs!G63, InpOverride!G63)</f>
        <v/>
      </c>
      <c r="H63" s="210">
        <f xml:space="preserve"> IF(InpOverride!H63 = 0, F_Inputs!H63, InpOverride!H63)</f>
        <v>56.120445926730646</v>
      </c>
    </row>
    <row r="64" spans="1:8">
      <c r="A64" s="262" t="str">
        <f xml:space="preserve"> F_Inputs!A64</f>
        <v>SVE</v>
      </c>
      <c r="B64" s="262" t="str">
        <f xml:space="preserve"> F_Inputs!B64</f>
        <v>C_PR24CA01_PD11_21WWN_PR24</v>
      </c>
      <c r="C64" s="177" t="str">
        <f xml:space="preserve"> F_Inputs!C64</f>
        <v>PR24 Defra accelerated programme RCV adjustment in 2022-23 FYA (CPIH deflated) prices (WWN)</v>
      </c>
      <c r="D64" s="177" t="str">
        <f xml:space="preserve"> F_Inputs!D64</f>
        <v>£m</v>
      </c>
      <c r="E64" s="177" t="str">
        <f xml:space="preserve"> F_Inputs!E64</f>
        <v>Price Review 2024</v>
      </c>
      <c r="F64" s="207" t="str">
        <f xml:space="preserve"> IF(InpOverride!F64 = 0, F_Inputs!F64, InpOverride!F64)</f>
        <v/>
      </c>
      <c r="G64" s="210" t="str">
        <f xml:space="preserve"> IF(InpOverride!G64 = 0, F_Inputs!G64, InpOverride!G64)</f>
        <v/>
      </c>
      <c r="H64" s="210">
        <f xml:space="preserve"> IF(InpOverride!H64 = 0, F_Inputs!H64, InpOverride!H64)</f>
        <v>10.455457840837074</v>
      </c>
    </row>
    <row r="65" spans="1:8">
      <c r="A65" s="262" t="str">
        <f xml:space="preserve"> F_Inputs!A65</f>
        <v>SVE</v>
      </c>
      <c r="B65" s="262" t="str">
        <f xml:space="preserve"> F_Inputs!B65</f>
        <v>C_PR24CA01_PD11_21BIO_PR24</v>
      </c>
      <c r="C65" s="177" t="str">
        <f xml:space="preserve"> F_Inputs!C65</f>
        <v>PR24 Defra accelerated programme RCV adjustment in 2022-23 FYA (CPIH deflated) prices (BR)</v>
      </c>
      <c r="D65" s="177" t="str">
        <f xml:space="preserve"> F_Inputs!D65</f>
        <v>£m</v>
      </c>
      <c r="E65" s="177" t="str">
        <f xml:space="preserve"> F_Inputs!E65</f>
        <v>Price Review 2024</v>
      </c>
      <c r="F65" s="207" t="str">
        <f xml:space="preserve"> IF(InpOverride!F65 = 0, F_Inputs!F65, InpOverride!F65)</f>
        <v/>
      </c>
      <c r="G65" s="210" t="str">
        <f xml:space="preserve"> IF(InpOverride!G65 = 0, F_Inputs!G65, InpOverride!G65)</f>
        <v/>
      </c>
      <c r="H65" s="210">
        <f xml:space="preserve"> IF(InpOverride!H65 = 0, F_Inputs!H65, InpOverride!H65)</f>
        <v>0</v>
      </c>
    </row>
    <row r="66" spans="1:8">
      <c r="A66" s="262" t="str">
        <f xml:space="preserve"> F_Inputs!A66</f>
        <v>SVE</v>
      </c>
      <c r="B66" s="262" t="str">
        <f xml:space="preserve"> F_Inputs!B66</f>
        <v>C_PR24CA01_PD11_21ADDN1_PR24</v>
      </c>
      <c r="C66" s="177" t="str">
        <f xml:space="preserve"> F_Inputs!C66</f>
        <v>PR24 Defra accelerated programme RCV adjustment in 2022-23 FYA (CPIH deflated) prices (ADDN1)</v>
      </c>
      <c r="D66" s="177" t="str">
        <f xml:space="preserve"> F_Inputs!D66</f>
        <v>£m</v>
      </c>
      <c r="E66" s="177" t="str">
        <f xml:space="preserve"> F_Inputs!E66</f>
        <v>Price Review 2024</v>
      </c>
      <c r="F66" s="207" t="str">
        <f xml:space="preserve"> IF(InpOverride!F66 = 0, F_Inputs!F66, InpOverride!F66)</f>
        <v/>
      </c>
      <c r="G66" s="210" t="str">
        <f xml:space="preserve"> IF(InpOverride!G66 = 0, F_Inputs!G66, InpOverride!G66)</f>
        <v/>
      </c>
      <c r="H66" s="210" t="str">
        <f xml:space="preserve"> IF(InpOverride!H66 = 0, F_Inputs!H66, InpOverride!H66)</f>
        <v/>
      </c>
    </row>
    <row r="67" spans="1:8">
      <c r="A67" s="262" t="str">
        <f xml:space="preserve"> F_Inputs!A67</f>
        <v>SVE</v>
      </c>
      <c r="B67" s="262" t="str">
        <f xml:space="preserve"> F_Inputs!B67</f>
        <v>C_PR24CA01_PD11_21ADDN2_PR24</v>
      </c>
      <c r="C67" s="177" t="str">
        <f xml:space="preserve"> F_Inputs!C67</f>
        <v>PR24 Defra accelerated programme RCV adjustment in 2022-23 FYA (CPIH deflated) prices (ADDN2)</v>
      </c>
      <c r="D67" s="177" t="str">
        <f xml:space="preserve"> F_Inputs!D67</f>
        <v>£m</v>
      </c>
      <c r="E67" s="177" t="str">
        <f xml:space="preserve"> F_Inputs!E67</f>
        <v>Price Review 2024</v>
      </c>
      <c r="F67" s="207" t="str">
        <f xml:space="preserve"> IF(InpOverride!F67 = 0, F_Inputs!F67, InpOverride!F67)</f>
        <v/>
      </c>
      <c r="G67" s="210" t="str">
        <f xml:space="preserve"> IF(InpOverride!G67 = 0, F_Inputs!G67, InpOverride!G67)</f>
        <v/>
      </c>
      <c r="H67" s="210" t="str">
        <f xml:space="preserve"> IF(InpOverride!H67 = 0, F_Inputs!H67, InpOverride!H67)</f>
        <v/>
      </c>
    </row>
    <row r="68" spans="1:8">
      <c r="A68" s="262" t="str">
        <f xml:space="preserve"> F_Inputs!A68</f>
        <v>SVE</v>
      </c>
      <c r="B68" s="262" t="str">
        <f xml:space="preserve"> F_Inputs!B68</f>
        <v>PD11_01WR_PR24</v>
      </c>
      <c r="C68" s="177" t="str">
        <f xml:space="preserve"> F_Inputs!C68</f>
        <v>PR19 FD / CMA / IDoK closing RCV balances as at 31 March 2025 - Pre 2020 RCV - Closing RCV at 31 March 2025 in 2017-18 FYA RPI prices (from PR19 FD as updated by the CMA redetermination and IDoKs) - RPI inflated  [*** truncated]</v>
      </c>
      <c r="D68" s="177" t="str">
        <f xml:space="preserve"> F_Inputs!D68</f>
        <v>£m</v>
      </c>
      <c r="E68" s="177" t="str">
        <f xml:space="preserve"> F_Inputs!E68</f>
        <v>Price Review 2024</v>
      </c>
      <c r="F68" s="207" t="str">
        <f xml:space="preserve"> IF(InpOverride!F68 = 0, F_Inputs!F68, InpOverride!F68)</f>
        <v/>
      </c>
      <c r="G68" s="210" t="str">
        <f xml:space="preserve"> IF(InpOverride!G68 = 0, F_Inputs!G68, InpOverride!G68)</f>
        <v/>
      </c>
      <c r="H68" s="210">
        <f xml:space="preserve"> IF(InpOverride!H68 = 0, F_Inputs!H68, InpOverride!H68)</f>
        <v>152.6659806075991</v>
      </c>
    </row>
    <row r="69" spans="1:8">
      <c r="A69" s="262" t="str">
        <f xml:space="preserve"> F_Inputs!A69</f>
        <v>SVE</v>
      </c>
      <c r="B69" s="262" t="str">
        <f xml:space="preserve"> F_Inputs!B69</f>
        <v>PD11_01WN_PR24</v>
      </c>
      <c r="C69" s="177" t="str">
        <f xml:space="preserve"> F_Inputs!C69</f>
        <v>PR19 FD / CMA / IDoK closing RCV balances as at 31 March 2025 - Pre 2020 RCV - Closing RCV at 31 March 2025 in 2017-18 FYA RPI prices (from PR19 FD as updated by the CMA redetermination and IDoKs) - RPI inflated  [*** truncated]</v>
      </c>
      <c r="D69" s="177" t="str">
        <f xml:space="preserve"> F_Inputs!D69</f>
        <v>£m</v>
      </c>
      <c r="E69" s="177" t="str">
        <f xml:space="preserve"> F_Inputs!E69</f>
        <v>Price Review 2024</v>
      </c>
      <c r="F69" s="207" t="str">
        <f xml:space="preserve"> IF(InpOverride!F69 = 0, F_Inputs!F69, InpOverride!F69)</f>
        <v/>
      </c>
      <c r="G69" s="210" t="str">
        <f xml:space="preserve"> IF(InpOverride!G69 = 0, F_Inputs!G69, InpOverride!G69)</f>
        <v/>
      </c>
      <c r="H69" s="210">
        <f xml:space="preserve"> IF(InpOverride!H69 = 0, F_Inputs!H69, InpOverride!H69)</f>
        <v>1671.469997180388</v>
      </c>
    </row>
    <row r="70" spans="1:8">
      <c r="A70" s="262" t="str">
        <f xml:space="preserve"> F_Inputs!A70</f>
        <v>SVE</v>
      </c>
      <c r="B70" s="262" t="str">
        <f xml:space="preserve"> F_Inputs!B70</f>
        <v>PD11_01WWN_PR24</v>
      </c>
      <c r="C70" s="177" t="str">
        <f xml:space="preserve"> F_Inputs!C70</f>
        <v>PR19 FD / CMA / IDoK closing RCV balances as at 31 March 2025 - Pre 2020 RCV - Closing RCV at 31 March 2025 in 2017-18 FYA RPI prices (from PR19 FD as updated by the CMA redetermination and IDoKs) - RPI inflated  [*** truncated]</v>
      </c>
      <c r="D70" s="177" t="str">
        <f xml:space="preserve"> F_Inputs!D70</f>
        <v>£m</v>
      </c>
      <c r="E70" s="177" t="str">
        <f xml:space="preserve"> F_Inputs!E70</f>
        <v>Price Review 2024</v>
      </c>
      <c r="F70" s="207" t="str">
        <f xml:space="preserve"> IF(InpOverride!F70 = 0, F_Inputs!F70, InpOverride!F70)</f>
        <v/>
      </c>
      <c r="G70" s="210" t="str">
        <f xml:space="preserve"> IF(InpOverride!G70 = 0, F_Inputs!G70, InpOverride!G70)</f>
        <v/>
      </c>
      <c r="H70" s="210">
        <f xml:space="preserve"> IF(InpOverride!H70 = 0, F_Inputs!H70, InpOverride!H70)</f>
        <v>1538.9420690207421</v>
      </c>
    </row>
    <row r="71" spans="1:8">
      <c r="A71" s="262" t="str">
        <f xml:space="preserve"> F_Inputs!A71</f>
        <v>SVE</v>
      </c>
      <c r="B71" s="262" t="str">
        <f xml:space="preserve"> F_Inputs!B71</f>
        <v>PD11_01BIO_PR24</v>
      </c>
      <c r="C71" s="177" t="str">
        <f xml:space="preserve"> F_Inputs!C71</f>
        <v>PR19 FD / CMA / IDoK closing RCV balances as at 31 March 2025 - Pre 2020 RCV - Closing RCV at 31 March 2025 in 2017-18 FYA RPI prices (from PR19 FD as updated by the CMA redetermination and IDoKs) - RPI inflated RCV - Bioresources</v>
      </c>
      <c r="D71" s="177" t="str">
        <f xml:space="preserve"> F_Inputs!D71</f>
        <v>£m</v>
      </c>
      <c r="E71" s="177" t="str">
        <f xml:space="preserve"> F_Inputs!E71</f>
        <v>Price Review 2024</v>
      </c>
      <c r="F71" s="207" t="str">
        <f xml:space="preserve"> IF(InpOverride!F71 = 0, F_Inputs!F71, InpOverride!F71)</f>
        <v/>
      </c>
      <c r="G71" s="210" t="str">
        <f xml:space="preserve"> IF(InpOverride!G71 = 0, F_Inputs!G71, InpOverride!G71)</f>
        <v/>
      </c>
      <c r="H71" s="210">
        <f xml:space="preserve"> IF(InpOverride!H71 = 0, F_Inputs!H71, InpOverride!H71)</f>
        <v>181.19790242391849</v>
      </c>
    </row>
    <row r="72" spans="1:8">
      <c r="A72" s="262" t="str">
        <f xml:space="preserve"> F_Inputs!A72</f>
        <v>SVE</v>
      </c>
      <c r="B72" s="262" t="str">
        <f xml:space="preserve"> F_Inputs!B72</f>
        <v>PD11_01ADDN1_PR24</v>
      </c>
      <c r="C72" s="177" t="str">
        <f xml:space="preserve"> F_Inputs!C72</f>
        <v>PR19 FD / CMA / IDoK closing RCV balances as at 31 March 2025 - Pre 2020 RCV - Closing RCV at 31 March 2025 in 2017-18 FYA RPI prices (from PR19 FD as updated by the CMA redetermination and IDoKs) - RPI inflated  [*** truncated]</v>
      </c>
      <c r="D72" s="177" t="str">
        <f xml:space="preserve"> F_Inputs!D72</f>
        <v>£m</v>
      </c>
      <c r="E72" s="177" t="str">
        <f xml:space="preserve"> F_Inputs!E72</f>
        <v>Price Review 2024</v>
      </c>
      <c r="F72" s="207" t="str">
        <f xml:space="preserve"> IF(InpOverride!F72 = 0, F_Inputs!F72, InpOverride!F72)</f>
        <v/>
      </c>
      <c r="G72" s="210" t="str">
        <f xml:space="preserve"> IF(InpOverride!G72 = 0, F_Inputs!G72, InpOverride!G72)</f>
        <v/>
      </c>
      <c r="H72" s="210" t="str">
        <f xml:space="preserve"> IF(InpOverride!H72 = 0, F_Inputs!H72, InpOverride!H72)</f>
        <v/>
      </c>
    </row>
    <row r="73" spans="1:8">
      <c r="A73" s="262" t="str">
        <f xml:space="preserve"> F_Inputs!A73</f>
        <v>SVE</v>
      </c>
      <c r="B73" s="262" t="str">
        <f xml:space="preserve"> F_Inputs!B73</f>
        <v>PD11_01ADDN2_PR24</v>
      </c>
      <c r="C73" s="177" t="str">
        <f xml:space="preserve"> F_Inputs!C73</f>
        <v>PR19 FD / CMA / IDoK closing RCV balances as at 31 March 2025 - Pre 2020 RCV - Closing RCV at 31 March 2025 in 2017-18 FYA RPI prices (from PR19 FD as updated by the CMA redetermination and IDoKs) - RPI inflated  [*** truncated]</v>
      </c>
      <c r="D73" s="177" t="str">
        <f xml:space="preserve"> F_Inputs!D73</f>
        <v>£m</v>
      </c>
      <c r="E73" s="177" t="str">
        <f xml:space="preserve"> F_Inputs!E73</f>
        <v>Price Review 2024</v>
      </c>
      <c r="F73" s="207" t="str">
        <f xml:space="preserve"> IF(InpOverride!F73 = 0, F_Inputs!F73, InpOverride!F73)</f>
        <v/>
      </c>
      <c r="G73" s="210" t="str">
        <f xml:space="preserve"> IF(InpOverride!G73 = 0, F_Inputs!G73, InpOverride!G73)</f>
        <v/>
      </c>
      <c r="H73" s="210" t="str">
        <f xml:space="preserve"> IF(InpOverride!H73 = 0, F_Inputs!H73, InpOverride!H73)</f>
        <v/>
      </c>
    </row>
    <row r="74" spans="1:8">
      <c r="A74" s="262" t="str">
        <f xml:space="preserve"> F_Inputs!A74</f>
        <v>SVE</v>
      </c>
      <c r="B74" s="262" t="str">
        <f xml:space="preserve"> F_Inputs!B74</f>
        <v>PD11_01TOT_PR24</v>
      </c>
      <c r="C74" s="177" t="str">
        <f xml:space="preserve"> F_Inputs!C74</f>
        <v>PR19 FD / CMA / IDoK closing RCV balances as at 31 March 2025 - Pre 2020 RCV - Closing RCV at 31 March 2025 in 2017-18 FYA RPI prices (from PR19 FD as updated by the CMA redetermination and IDoKs) - RPI inflated RCV - Total</v>
      </c>
      <c r="D74" s="177" t="str">
        <f xml:space="preserve"> F_Inputs!D74</f>
        <v>£m</v>
      </c>
      <c r="E74" s="177" t="str">
        <f xml:space="preserve"> F_Inputs!E74</f>
        <v>Price Review 2024</v>
      </c>
      <c r="F74" s="207" t="str">
        <f xml:space="preserve"> IF(InpOverride!F74 = 0, F_Inputs!F74, InpOverride!F74)</f>
        <v/>
      </c>
      <c r="G74" s="210" t="str">
        <f xml:space="preserve"> IF(InpOverride!G74 = 0, F_Inputs!G74, InpOverride!G74)</f>
        <v/>
      </c>
      <c r="H74" s="210">
        <f xml:space="preserve"> IF(InpOverride!H74 = 0, F_Inputs!H74, InpOverride!H74)</f>
        <v>3544.2759492326481</v>
      </c>
    </row>
    <row r="75" spans="1:8">
      <c r="A75" s="262" t="str">
        <f xml:space="preserve"> F_Inputs!A75</f>
        <v>SVE</v>
      </c>
      <c r="B75" s="262" t="str">
        <f xml:space="preserve"> F_Inputs!B75</f>
        <v>PD11_02WR_PR24</v>
      </c>
      <c r="C75" s="177" t="str">
        <f xml:space="preserve"> F_Inputs!C75</f>
        <v>PR19 FD / CMA / IDoK closing RCV balances as at 31 March 2025 - Pre 2020 RCV - Closing RCV at 31 March 2025 in 2017-18 FYA prices (from PR19 FD as updated by the CMA redetermination and IDoKs) - CPI inflated RCV - Water resources</v>
      </c>
      <c r="D75" s="177" t="str">
        <f xml:space="preserve"> F_Inputs!D75</f>
        <v>£m</v>
      </c>
      <c r="E75" s="177" t="str">
        <f xml:space="preserve"> F_Inputs!E75</f>
        <v>Price Review 2024</v>
      </c>
      <c r="F75" s="207" t="str">
        <f xml:space="preserve"> IF(InpOverride!F75 = 0, F_Inputs!F75, InpOverride!F75)</f>
        <v/>
      </c>
      <c r="G75" s="210" t="str">
        <f xml:space="preserve"> IF(InpOverride!G75 = 0, F_Inputs!G75, InpOverride!G75)</f>
        <v/>
      </c>
      <c r="H75" s="210">
        <f xml:space="preserve"> IF(InpOverride!H75 = 0, F_Inputs!H75, InpOverride!H75)</f>
        <v>153.7116456953807</v>
      </c>
    </row>
    <row r="76" spans="1:8">
      <c r="A76" s="262" t="str">
        <f xml:space="preserve"> F_Inputs!A76</f>
        <v>SVE</v>
      </c>
      <c r="B76" s="262" t="str">
        <f xml:space="preserve"> F_Inputs!B76</f>
        <v>PD11_02WN_PR24</v>
      </c>
      <c r="C76" s="177" t="str">
        <f xml:space="preserve"> F_Inputs!C76</f>
        <v>PR19 FD / CMA / IDoK closing RCV balances as at 31 March 2025 - Pre 2020 RCV - Closing RCV at 31 March 2025 in 2017-18 FYA prices (from PR19 FD as updated by the CMA redetermination and IDoKs) - CPI inflated RCV - Water Network+</v>
      </c>
      <c r="D76" s="177" t="str">
        <f xml:space="preserve"> F_Inputs!D76</f>
        <v>£m</v>
      </c>
      <c r="E76" s="177" t="str">
        <f xml:space="preserve"> F_Inputs!E76</f>
        <v>Price Review 2024</v>
      </c>
      <c r="F76" s="207" t="str">
        <f xml:space="preserve"> IF(InpOverride!F76 = 0, F_Inputs!F76, InpOverride!F76)</f>
        <v/>
      </c>
      <c r="G76" s="210" t="str">
        <f xml:space="preserve"> IF(InpOverride!G76 = 0, F_Inputs!G76, InpOverride!G76)</f>
        <v/>
      </c>
      <c r="H76" s="210">
        <f xml:space="preserve"> IF(InpOverride!H76 = 0, F_Inputs!H76, InpOverride!H76)</f>
        <v>1670.959971618294</v>
      </c>
    </row>
    <row r="77" spans="1:8">
      <c r="A77" s="262" t="str">
        <f xml:space="preserve"> F_Inputs!A77</f>
        <v>SVE</v>
      </c>
      <c r="B77" s="262" t="str">
        <f xml:space="preserve"> F_Inputs!B77</f>
        <v>PD11_02WWN_PR24</v>
      </c>
      <c r="C77" s="177" t="str">
        <f xml:space="preserve"> F_Inputs!C77</f>
        <v>PR19 FD / CMA / IDoK closing RCV balances as at 31 March 2025 - Pre 2020 RCV - Closing RCV at 31 March 2025 in 2017-18 FYA prices (from PR19 FD as updated by the CMA redetermination and IDoKs) - CPI inflated RCV  [*** truncated]</v>
      </c>
      <c r="D77" s="177" t="str">
        <f xml:space="preserve"> F_Inputs!D77</f>
        <v>£m</v>
      </c>
      <c r="E77" s="177" t="str">
        <f xml:space="preserve"> F_Inputs!E77</f>
        <v>Price Review 2024</v>
      </c>
      <c r="F77" s="207" t="str">
        <f xml:space="preserve"> IF(InpOverride!F77 = 0, F_Inputs!F77, InpOverride!F77)</f>
        <v/>
      </c>
      <c r="G77" s="210" t="str">
        <f xml:space="preserve"> IF(InpOverride!G77 = 0, F_Inputs!G77, InpOverride!G77)</f>
        <v/>
      </c>
      <c r="H77" s="210">
        <f xml:space="preserve"> IF(InpOverride!H77 = 0, F_Inputs!H77, InpOverride!H77)</f>
        <v>1553.712963034837</v>
      </c>
    </row>
    <row r="78" spans="1:8">
      <c r="A78" s="262" t="str">
        <f xml:space="preserve"> F_Inputs!A78</f>
        <v>SVE</v>
      </c>
      <c r="B78" s="262" t="str">
        <f xml:space="preserve"> F_Inputs!B78</f>
        <v>PD11_02BIO_PR24</v>
      </c>
      <c r="C78" s="177" t="str">
        <f xml:space="preserve"> F_Inputs!C78</f>
        <v>PR19 FD / CMA / IDoK closing RCV balances as at 31 March 2025 - Pre 2020 RCV - Closing RCV at 31 March 2025 in 2017-18 FYA prices (from PR19 FD as updated by the CMA redetermination and IDoKs) - CPI inflated RCV - Bioresources</v>
      </c>
      <c r="D78" s="177" t="str">
        <f xml:space="preserve"> F_Inputs!D78</f>
        <v>£m</v>
      </c>
      <c r="E78" s="177" t="str">
        <f xml:space="preserve"> F_Inputs!E78</f>
        <v>Price Review 2024</v>
      </c>
      <c r="F78" s="207" t="str">
        <f xml:space="preserve"> IF(InpOverride!F78 = 0, F_Inputs!F78, InpOverride!F78)</f>
        <v/>
      </c>
      <c r="G78" s="210" t="str">
        <f xml:space="preserve"> IF(InpOverride!G78 = 0, F_Inputs!G78, InpOverride!G78)</f>
        <v/>
      </c>
      <c r="H78" s="210">
        <f xml:space="preserve"> IF(InpOverride!H78 = 0, F_Inputs!H78, InpOverride!H78)</f>
        <v>182.67509227276531</v>
      </c>
    </row>
    <row r="79" spans="1:8">
      <c r="A79" s="262" t="str">
        <f xml:space="preserve"> F_Inputs!A79</f>
        <v>SVE</v>
      </c>
      <c r="B79" s="262" t="str">
        <f xml:space="preserve"> F_Inputs!B79</f>
        <v>PD11_02ADDN1_PR24</v>
      </c>
      <c r="C79" s="177" t="str">
        <f xml:space="preserve"> F_Inputs!C79</f>
        <v>PR19 FD / CMA / IDoK closing RCV balances as at 31 March 2025 - Pre 2020 RCV - Closing RCV at 31 March 2025 in 2017-18 FYA prices (from PR19 FD as updated by the CMA redetermination and IDoKs) - CPI inflated RCV  [*** truncated]</v>
      </c>
      <c r="D79" s="177" t="str">
        <f xml:space="preserve"> F_Inputs!D79</f>
        <v>£m</v>
      </c>
      <c r="E79" s="177" t="str">
        <f xml:space="preserve"> F_Inputs!E79</f>
        <v>Price Review 2024</v>
      </c>
      <c r="F79" s="207" t="str">
        <f xml:space="preserve"> IF(InpOverride!F79 = 0, F_Inputs!F79, InpOverride!F79)</f>
        <v/>
      </c>
      <c r="G79" s="210" t="str">
        <f xml:space="preserve"> IF(InpOverride!G79 = 0, F_Inputs!G79, InpOverride!G79)</f>
        <v/>
      </c>
      <c r="H79" s="210" t="str">
        <f xml:space="preserve"> IF(InpOverride!H79 = 0, F_Inputs!H79, InpOverride!H79)</f>
        <v/>
      </c>
    </row>
    <row r="80" spans="1:8">
      <c r="A80" s="262" t="str">
        <f xml:space="preserve"> F_Inputs!A80</f>
        <v>SVE</v>
      </c>
      <c r="B80" s="262" t="str">
        <f xml:space="preserve"> F_Inputs!B80</f>
        <v>PD11_02ADDN2_PR24</v>
      </c>
      <c r="C80" s="177" t="str">
        <f xml:space="preserve"> F_Inputs!C80</f>
        <v>PR19 FD / CMA / IDoK closing RCV balances as at 31 March 2025 - Pre 2020 RCV - Closing RCV at 31 March 2025 in 2017-18 FYA prices (from PR19 FD as updated by the CMA redetermination and IDoKs) - CPI inflated RCV  [*** truncated]</v>
      </c>
      <c r="D80" s="177" t="str">
        <f xml:space="preserve"> F_Inputs!D80</f>
        <v>£m</v>
      </c>
      <c r="E80" s="177" t="str">
        <f xml:space="preserve"> F_Inputs!E80</f>
        <v>Price Review 2024</v>
      </c>
      <c r="F80" s="207" t="str">
        <f xml:space="preserve"> IF(InpOverride!F80 = 0, F_Inputs!F80, InpOverride!F80)</f>
        <v/>
      </c>
      <c r="G80" s="210" t="str">
        <f xml:space="preserve"> IF(InpOverride!G80 = 0, F_Inputs!G80, InpOverride!G80)</f>
        <v/>
      </c>
      <c r="H80" s="210" t="str">
        <f xml:space="preserve"> IF(InpOverride!H80 = 0, F_Inputs!H80, InpOverride!H80)</f>
        <v/>
      </c>
    </row>
    <row r="81" spans="1:8">
      <c r="A81" s="262" t="str">
        <f xml:space="preserve"> F_Inputs!A81</f>
        <v>SVE</v>
      </c>
      <c r="B81" s="262" t="str">
        <f xml:space="preserve"> F_Inputs!B81</f>
        <v>PD11_02TOT_PR24</v>
      </c>
      <c r="C81" s="177" t="str">
        <f xml:space="preserve"> F_Inputs!C81</f>
        <v>PR19 FD / CMA / IDoK closing RCV balances as at 31 March 2025 - Pre 2020 RCV - Closing RCV at 31 March 2025 in 2017-18 FYA prices (from PR19 FD as updated by the CMA redetermination and IDoKs) - CPI inflated RCV - Total</v>
      </c>
      <c r="D81" s="177" t="str">
        <f xml:space="preserve"> F_Inputs!D81</f>
        <v>£m</v>
      </c>
      <c r="E81" s="177" t="str">
        <f xml:space="preserve"> F_Inputs!E81</f>
        <v>Price Review 2024</v>
      </c>
      <c r="F81" s="207" t="str">
        <f xml:space="preserve"> IF(InpOverride!F81 = 0, F_Inputs!F81, InpOverride!F81)</f>
        <v/>
      </c>
      <c r="G81" s="210" t="str">
        <f xml:space="preserve"> IF(InpOverride!G81 = 0, F_Inputs!G81, InpOverride!G81)</f>
        <v/>
      </c>
      <c r="H81" s="210">
        <f xml:space="preserve"> IF(InpOverride!H81 = 0, F_Inputs!H81, InpOverride!H81)</f>
        <v>3561.0596726212771</v>
      </c>
    </row>
    <row r="82" spans="1:8">
      <c r="A82" s="262" t="str">
        <f xml:space="preserve"> F_Inputs!A82</f>
        <v>SVE</v>
      </c>
      <c r="B82" s="262" t="str">
        <f xml:space="preserve"> F_Inputs!B82</f>
        <v>PD11_03WR_PR24</v>
      </c>
      <c r="C82" s="177" t="str">
        <f xml:space="preserve"> F_Inputs!C82</f>
        <v>PR19 FD / CMA / IDoK closing RCV balances as at 31 March 2025 - 2020-25 RCV - Closing RCV at 31 March 2025 in 2017-18 FYA prices (from PR19 FD as updated by the CMA redetermination and IDoKs) - Post 2020 investme [*** truncated]</v>
      </c>
      <c r="D82" s="177" t="str">
        <f xml:space="preserve"> F_Inputs!D82</f>
        <v>£m</v>
      </c>
      <c r="E82" s="177" t="str">
        <f xml:space="preserve"> F_Inputs!E82</f>
        <v>Price Review 2024</v>
      </c>
      <c r="F82" s="207" t="str">
        <f xml:space="preserve"> IF(InpOverride!F82 = 0, F_Inputs!F82, InpOverride!F82)</f>
        <v/>
      </c>
      <c r="G82" s="210" t="str">
        <f xml:space="preserve"> IF(InpOverride!G82 = 0, F_Inputs!G82, InpOverride!G82)</f>
        <v/>
      </c>
      <c r="H82" s="210">
        <f xml:space="preserve"> IF(InpOverride!H82 = 0, F_Inputs!H82, InpOverride!H82)</f>
        <v>99.16590703699876</v>
      </c>
    </row>
    <row r="83" spans="1:8">
      <c r="A83" s="262" t="str">
        <f xml:space="preserve"> F_Inputs!A83</f>
        <v>SVE</v>
      </c>
      <c r="B83" s="262" t="str">
        <f xml:space="preserve"> F_Inputs!B83</f>
        <v>PD11_03WN_PR24</v>
      </c>
      <c r="C83" s="177" t="str">
        <f xml:space="preserve"> F_Inputs!C83</f>
        <v>PR19 FD / CMA / IDoK closing RCV balances as at 31 March 2025 - 2020-25 RCV - Closing RCV at 31 March 2025 in 2017-18 FYA prices (from PR19 FD as updated by the CMA redetermination and IDoKs) - Post 2020 investme [*** truncated]</v>
      </c>
      <c r="D83" s="177" t="str">
        <f xml:space="preserve"> F_Inputs!D83</f>
        <v>£m</v>
      </c>
      <c r="E83" s="177" t="str">
        <f xml:space="preserve"> F_Inputs!E83</f>
        <v>Price Review 2024</v>
      </c>
      <c r="F83" s="207" t="str">
        <f xml:space="preserve"> IF(InpOverride!F83 = 0, F_Inputs!F83, InpOverride!F83)</f>
        <v/>
      </c>
      <c r="G83" s="210" t="str">
        <f xml:space="preserve"> IF(InpOverride!G83 = 0, F_Inputs!G83, InpOverride!G83)</f>
        <v/>
      </c>
      <c r="H83" s="210">
        <f xml:space="preserve"> IF(InpOverride!H83 = 0, F_Inputs!H83, InpOverride!H83)</f>
        <v>864.20831690705859</v>
      </c>
    </row>
    <row r="84" spans="1:8">
      <c r="A84" s="262" t="str">
        <f xml:space="preserve"> F_Inputs!A84</f>
        <v>SVE</v>
      </c>
      <c r="B84" s="262" t="str">
        <f xml:space="preserve"> F_Inputs!B84</f>
        <v>PD11_03WWN_PR24</v>
      </c>
      <c r="C84" s="177" t="str">
        <f xml:space="preserve"> F_Inputs!C84</f>
        <v>PR19 FD / CMA / IDoK closing RCV balances as at 31 March 2025 - 2020-25 RCV - Closing RCV at 31 March 2025 in 2017-18 FYA prices (from PR19 FD as updated by the CMA redetermination and IDoKs) - Post 2020 investme [*** truncated]</v>
      </c>
      <c r="D84" s="177" t="str">
        <f xml:space="preserve"> F_Inputs!D84</f>
        <v>£m</v>
      </c>
      <c r="E84" s="177" t="str">
        <f xml:space="preserve"> F_Inputs!E84</f>
        <v>Price Review 2024</v>
      </c>
      <c r="F84" s="207" t="str">
        <f xml:space="preserve"> IF(InpOverride!F84 = 0, F_Inputs!F84, InpOverride!F84)</f>
        <v/>
      </c>
      <c r="G84" s="210" t="str">
        <f xml:space="preserve"> IF(InpOverride!G84 = 0, F_Inputs!G84, InpOverride!G84)</f>
        <v/>
      </c>
      <c r="H84" s="210">
        <f xml:space="preserve"> IF(InpOverride!H84 = 0, F_Inputs!H84, InpOverride!H84)</f>
        <v>1039.5443695434069</v>
      </c>
    </row>
    <row r="85" spans="1:8">
      <c r="A85" s="262" t="str">
        <f xml:space="preserve"> F_Inputs!A85</f>
        <v>SVE</v>
      </c>
      <c r="B85" s="262" t="str">
        <f xml:space="preserve"> F_Inputs!B85</f>
        <v>PD11_03BIO_PR24</v>
      </c>
      <c r="C85" s="177" t="str">
        <f xml:space="preserve"> F_Inputs!C85</f>
        <v>PR19 FD / CMA / IDoK closing RCV balances as at 31 March 2025 - 2020-25 RCV - Closing RCV at 31 March 2025 in 2017-18 FYA prices (from PR19 FD as updated by the CMA redetermination and IDoKs) - Post 2020 investme [*** truncated]</v>
      </c>
      <c r="D85" s="177" t="str">
        <f xml:space="preserve"> F_Inputs!D85</f>
        <v>£m</v>
      </c>
      <c r="E85" s="177" t="str">
        <f xml:space="preserve"> F_Inputs!E85</f>
        <v>Price Review 2024</v>
      </c>
      <c r="F85" s="207" t="str">
        <f xml:space="preserve"> IF(InpOverride!F85 = 0, F_Inputs!F85, InpOverride!F85)</f>
        <v/>
      </c>
      <c r="G85" s="210" t="str">
        <f xml:space="preserve"> IF(InpOverride!G85 = 0, F_Inputs!G85, InpOverride!G85)</f>
        <v/>
      </c>
      <c r="H85" s="210">
        <f xml:space="preserve"> IF(InpOverride!H85 = 0, F_Inputs!H85, InpOverride!H85)</f>
        <v>165.92304415917471</v>
      </c>
    </row>
    <row r="86" spans="1:8">
      <c r="A86" s="262" t="str">
        <f xml:space="preserve"> F_Inputs!A86</f>
        <v>SVE</v>
      </c>
      <c r="B86" s="262" t="str">
        <f xml:space="preserve"> F_Inputs!B86</f>
        <v>PD11_03ADDN1_PR24</v>
      </c>
      <c r="C86" s="177" t="str">
        <f xml:space="preserve"> F_Inputs!C86</f>
        <v>PR19 FD / CMA / IDoK closing RCV balances as at 31 March 2025 - 2020-25 RCV - Closing RCV at 31 March 2025 in 2017-18 FYA prices (from PR19 FD as updated by the CMA redetermination and IDoKs) - Post 2020 investme [*** truncated]</v>
      </c>
      <c r="D86" s="177" t="str">
        <f xml:space="preserve"> F_Inputs!D86</f>
        <v>£m</v>
      </c>
      <c r="E86" s="177" t="str">
        <f xml:space="preserve"> F_Inputs!E86</f>
        <v>Price Review 2024</v>
      </c>
      <c r="F86" s="207" t="str">
        <f xml:space="preserve"> IF(InpOverride!F86 = 0, F_Inputs!F86, InpOverride!F86)</f>
        <v/>
      </c>
      <c r="G86" s="210" t="str">
        <f xml:space="preserve"> IF(InpOverride!G86 = 0, F_Inputs!G86, InpOverride!G86)</f>
        <v/>
      </c>
      <c r="H86" s="210" t="str">
        <f xml:space="preserve"> IF(InpOverride!H86 = 0, F_Inputs!H86, InpOverride!H86)</f>
        <v/>
      </c>
    </row>
    <row r="87" spans="1:8">
      <c r="A87" s="262" t="str">
        <f xml:space="preserve"> F_Inputs!A87</f>
        <v>SVE</v>
      </c>
      <c r="B87" s="262" t="str">
        <f xml:space="preserve"> F_Inputs!B87</f>
        <v>PD11_03ADDN2_PR24</v>
      </c>
      <c r="C87" s="177" t="str">
        <f xml:space="preserve"> F_Inputs!C87</f>
        <v>PR19 FD / CMA / IDoK closing RCV balances as at 31 March 2025 - 2020-25 RCV - Closing RCV at 31 March 2025 in 2017-18 FYA prices (from PR19 FD as updated by the CMA redetermination and IDoKs) - Post 2020 investme [*** truncated]</v>
      </c>
      <c r="D87" s="177" t="str">
        <f xml:space="preserve"> F_Inputs!D87</f>
        <v>£m</v>
      </c>
      <c r="E87" s="177" t="str">
        <f xml:space="preserve"> F_Inputs!E87</f>
        <v>Price Review 2024</v>
      </c>
      <c r="F87" s="207" t="str">
        <f xml:space="preserve"> IF(InpOverride!F87 = 0, F_Inputs!F87, InpOverride!F87)</f>
        <v/>
      </c>
      <c r="G87" s="210" t="str">
        <f xml:space="preserve"> IF(InpOverride!G87 = 0, F_Inputs!G87, InpOverride!G87)</f>
        <v/>
      </c>
      <c r="H87" s="210" t="str">
        <f xml:space="preserve"> IF(InpOverride!H87 = 0, F_Inputs!H87, InpOverride!H87)</f>
        <v/>
      </c>
    </row>
    <row r="88" spans="1:8">
      <c r="A88" s="262" t="str">
        <f xml:space="preserve"> F_Inputs!A88</f>
        <v>SVE</v>
      </c>
      <c r="B88" s="262" t="str">
        <f xml:space="preserve"> F_Inputs!B88</f>
        <v>PD11_03TOT_PR24</v>
      </c>
      <c r="C88" s="177" t="str">
        <f xml:space="preserve"> F_Inputs!C88</f>
        <v>PR19 FD / CMA / IDoK closing RCV balances as at 31 March 2025 - 2020-25 RCV - Closing RCV at 31 March 2025 in 2017-18 FYA prices (from PR19 FD as updated by the CMA redetermination and IDoKs) - Post 2020 investment RCV - Total</v>
      </c>
      <c r="D88" s="177" t="str">
        <f xml:space="preserve"> F_Inputs!D88</f>
        <v>£m</v>
      </c>
      <c r="E88" s="177" t="str">
        <f xml:space="preserve"> F_Inputs!E88</f>
        <v>Price Review 2024</v>
      </c>
      <c r="F88" s="207" t="str">
        <f xml:space="preserve"> IF(InpOverride!F88 = 0, F_Inputs!F88, InpOverride!F88)</f>
        <v/>
      </c>
      <c r="G88" s="210" t="str">
        <f xml:space="preserve"> IF(InpOverride!G88 = 0, F_Inputs!G88, InpOverride!G88)</f>
        <v/>
      </c>
      <c r="H88" s="210">
        <f xml:space="preserve"> IF(InpOverride!H88 = 0, F_Inputs!H88, InpOverride!H88)</f>
        <v>2168.8416376466389</v>
      </c>
    </row>
    <row r="89" spans="1:8">
      <c r="A89" s="262" t="str">
        <f xml:space="preserve"> F_Inputs!A89</f>
        <v>SVE</v>
      </c>
      <c r="B89" s="262" t="str">
        <f xml:space="preserve"> F_Inputs!B89</f>
        <v>PD11_04WR_PR24</v>
      </c>
      <c r="C89" s="177" t="str">
        <f xml:space="preserve"> F_Inputs!C89</f>
        <v>PR19 FD / CMA / IDoK closing RCV balances as at 31 March 2025 - Closing RCV at 31 March 2025 in 2017-18 FYA prices (from PR19 FD as updated by the CMA redetermination and IDoKs) - Water resources</v>
      </c>
      <c r="D89" s="177" t="str">
        <f xml:space="preserve"> F_Inputs!D89</f>
        <v>£m</v>
      </c>
      <c r="E89" s="177" t="str">
        <f xml:space="preserve"> F_Inputs!E89</f>
        <v>Price Review 2024</v>
      </c>
      <c r="F89" s="207" t="str">
        <f xml:space="preserve"> IF(InpOverride!F89 = 0, F_Inputs!F89, InpOverride!F89)</f>
        <v/>
      </c>
      <c r="G89" s="210" t="str">
        <f xml:space="preserve"> IF(InpOverride!G89 = 0, F_Inputs!G89, InpOverride!G89)</f>
        <v/>
      </c>
      <c r="H89" s="210">
        <f xml:space="preserve"> IF(InpOverride!H89 = 0, F_Inputs!H89, InpOverride!H89)</f>
        <v>405.54353333997858</v>
      </c>
    </row>
    <row r="90" spans="1:8">
      <c r="A90" s="262" t="str">
        <f xml:space="preserve"> F_Inputs!A90</f>
        <v>SVE</v>
      </c>
      <c r="B90" s="262" t="str">
        <f xml:space="preserve"> F_Inputs!B90</f>
        <v>PD11_04WN_PR24</v>
      </c>
      <c r="C90" s="177" t="str">
        <f xml:space="preserve"> F_Inputs!C90</f>
        <v>PR19 FD / CMA / IDoK closing RCV balances as at 31 March 2025 - Closing RCV at 31 March 2025 in 2017-18 FYA prices (from PR19 FD as updated by the CMA redetermination and IDoKs) - Water Network+</v>
      </c>
      <c r="D90" s="177" t="str">
        <f xml:space="preserve"> F_Inputs!D90</f>
        <v>£m</v>
      </c>
      <c r="E90" s="177" t="str">
        <f xml:space="preserve"> F_Inputs!E90</f>
        <v>Price Review 2024</v>
      </c>
      <c r="F90" s="207" t="str">
        <f xml:space="preserve"> IF(InpOverride!F90 = 0, F_Inputs!F90, InpOverride!F90)</f>
        <v/>
      </c>
      <c r="G90" s="210" t="str">
        <f xml:space="preserve"> IF(InpOverride!G90 = 0, F_Inputs!G90, InpOverride!G90)</f>
        <v/>
      </c>
      <c r="H90" s="210">
        <f xml:space="preserve"> IF(InpOverride!H90 = 0, F_Inputs!H90, InpOverride!H90)</f>
        <v>4206.6382857057406</v>
      </c>
    </row>
    <row r="91" spans="1:8">
      <c r="A91" s="262" t="str">
        <f xml:space="preserve"> F_Inputs!A91</f>
        <v>SVE</v>
      </c>
      <c r="B91" s="262" t="str">
        <f xml:space="preserve"> F_Inputs!B91</f>
        <v>PD11_04WWN_PR24</v>
      </c>
      <c r="C91" s="177" t="str">
        <f xml:space="preserve"> F_Inputs!C91</f>
        <v>PR19 FD / CMA / IDoK closing RCV balances as at 31 March 2025 - Closing RCV at 31 March 2025 in 2017-18 FYA prices (from PR19 FD as updated by the CMA redetermination and IDoKs) - Wastewater Network+</v>
      </c>
      <c r="D91" s="177" t="str">
        <f xml:space="preserve"> F_Inputs!D91</f>
        <v>£m</v>
      </c>
      <c r="E91" s="177" t="str">
        <f xml:space="preserve"> F_Inputs!E91</f>
        <v>Price Review 2024</v>
      </c>
      <c r="F91" s="207" t="str">
        <f xml:space="preserve"> IF(InpOverride!F91 = 0, F_Inputs!F91, InpOverride!F91)</f>
        <v/>
      </c>
      <c r="G91" s="210" t="str">
        <f xml:space="preserve"> IF(InpOverride!G91 = 0, F_Inputs!G91, InpOverride!G91)</f>
        <v/>
      </c>
      <c r="H91" s="210">
        <f xml:space="preserve"> IF(InpOverride!H91 = 0, F_Inputs!H91, InpOverride!H91)</f>
        <v>4132.1994015989858</v>
      </c>
    </row>
    <row r="92" spans="1:8">
      <c r="A92" s="262" t="str">
        <f xml:space="preserve"> F_Inputs!A92</f>
        <v>SVE</v>
      </c>
      <c r="B92" s="262" t="str">
        <f xml:space="preserve"> F_Inputs!B92</f>
        <v>PD11_04BIO_PR24</v>
      </c>
      <c r="C92" s="177" t="str">
        <f xml:space="preserve"> F_Inputs!C92</f>
        <v>PR19 FD / CMA / IDoK closing RCV balances as at 31 March 2025 - Closing RCV at 31 March 2025 in 2017-18 FYA prices (from PR19 FD as updated by the CMA redetermination and IDoKs) - Bioresources</v>
      </c>
      <c r="D92" s="177" t="str">
        <f xml:space="preserve"> F_Inputs!D92</f>
        <v>£m</v>
      </c>
      <c r="E92" s="177" t="str">
        <f xml:space="preserve"> F_Inputs!E92</f>
        <v>Price Review 2024</v>
      </c>
      <c r="F92" s="207" t="str">
        <f xml:space="preserve"> IF(InpOverride!F92 = 0, F_Inputs!F92, InpOverride!F92)</f>
        <v/>
      </c>
      <c r="G92" s="210" t="str">
        <f xml:space="preserve"> IF(InpOverride!G92 = 0, F_Inputs!G92, InpOverride!G92)</f>
        <v/>
      </c>
      <c r="H92" s="210">
        <f xml:space="preserve"> IF(InpOverride!H92 = 0, F_Inputs!H92, InpOverride!H92)</f>
        <v>529.79603885585857</v>
      </c>
    </row>
    <row r="93" spans="1:8">
      <c r="A93" s="262" t="str">
        <f xml:space="preserve"> F_Inputs!A93</f>
        <v>SVE</v>
      </c>
      <c r="B93" s="262" t="str">
        <f xml:space="preserve"> F_Inputs!B93</f>
        <v>PD11_04ADDN1_PR24</v>
      </c>
      <c r="C93" s="177" t="str">
        <f xml:space="preserve"> F_Inputs!C93</f>
        <v>PR19 FD / CMA / IDoK closing RCV balances as at 31 March 2025 - Closing RCV at 31 March 2025 in 2017-18 FYA prices (from PR19 FD as updated by the CMA redetermination and IDoKs) - Additional Control 1</v>
      </c>
      <c r="D93" s="177" t="str">
        <f xml:space="preserve"> F_Inputs!D93</f>
        <v>£m</v>
      </c>
      <c r="E93" s="177" t="str">
        <f xml:space="preserve"> F_Inputs!E93</f>
        <v>Price Review 2024</v>
      </c>
      <c r="F93" s="207" t="str">
        <f xml:space="preserve"> IF(InpOverride!F93 = 0, F_Inputs!F93, InpOverride!F93)</f>
        <v/>
      </c>
      <c r="G93" s="210" t="str">
        <f xml:space="preserve"> IF(InpOverride!G93 = 0, F_Inputs!G93, InpOverride!G93)</f>
        <v/>
      </c>
      <c r="H93" s="210">
        <f xml:space="preserve"> IF(InpOverride!H93 = 0, F_Inputs!H93, InpOverride!H93)</f>
        <v>0</v>
      </c>
    </row>
    <row r="94" spans="1:8">
      <c r="A94" s="262" t="str">
        <f xml:space="preserve"> F_Inputs!A94</f>
        <v>SVE</v>
      </c>
      <c r="B94" s="262" t="str">
        <f xml:space="preserve"> F_Inputs!B94</f>
        <v>PD11_04ADDN2_PR24</v>
      </c>
      <c r="C94" s="177" t="str">
        <f xml:space="preserve"> F_Inputs!C94</f>
        <v>PR19 FD / CMA / IDoK closing RCV balances as at 31 March 2025 - Closing RCV at 31 March 2025 in 2017-18 FYA prices (from PR19 FD as updated by the CMA redetermination and IDoKs) - Additional Control 2</v>
      </c>
      <c r="D94" s="177" t="str">
        <f xml:space="preserve"> F_Inputs!D94</f>
        <v>£m</v>
      </c>
      <c r="E94" s="177" t="str">
        <f xml:space="preserve"> F_Inputs!E94</f>
        <v>Price Review 2024</v>
      </c>
      <c r="F94" s="207" t="str">
        <f xml:space="preserve"> IF(InpOverride!F94 = 0, F_Inputs!F94, InpOverride!F94)</f>
        <v/>
      </c>
      <c r="G94" s="210" t="str">
        <f xml:space="preserve"> IF(InpOverride!G94 = 0, F_Inputs!G94, InpOverride!G94)</f>
        <v/>
      </c>
      <c r="H94" s="210">
        <f xml:space="preserve"> IF(InpOverride!H94 = 0, F_Inputs!H94, InpOverride!H94)</f>
        <v>0</v>
      </c>
    </row>
    <row r="95" spans="1:8">
      <c r="A95" s="262" t="str">
        <f xml:space="preserve"> F_Inputs!A95</f>
        <v>SVE</v>
      </c>
      <c r="B95" s="262" t="str">
        <f xml:space="preserve"> F_Inputs!B95</f>
        <v>PD11_04TOT_PR24</v>
      </c>
      <c r="C95" s="177" t="str">
        <f xml:space="preserve"> F_Inputs!C95</f>
        <v>PR19 FD / CMA / IDoK closing RCV balances as at 31 March 2025 - Closing RCV at 31 March 2025 in 2017-18 FYA prices (from PR19 FD as updated by the CMA redetermination and IDoKs) - Total</v>
      </c>
      <c r="D95" s="177" t="str">
        <f xml:space="preserve"> F_Inputs!D95</f>
        <v>£m</v>
      </c>
      <c r="E95" s="177" t="str">
        <f xml:space="preserve"> F_Inputs!E95</f>
        <v>Price Review 2024</v>
      </c>
      <c r="F95" s="207" t="str">
        <f xml:space="preserve"> IF(InpOverride!F95 = 0, F_Inputs!F95, InpOverride!F95)</f>
        <v/>
      </c>
      <c r="G95" s="210" t="str">
        <f xml:space="preserve"> IF(InpOverride!G95 = 0, F_Inputs!G95, InpOverride!G95)</f>
        <v/>
      </c>
      <c r="H95" s="210">
        <f xml:space="preserve"> IF(InpOverride!H95 = 0, F_Inputs!H95, InpOverride!H95)</f>
        <v>9274.1772595005623</v>
      </c>
    </row>
    <row r="96" spans="1:8">
      <c r="A96" s="262" t="str">
        <f xml:space="preserve"> F_Inputs!A96</f>
        <v>SVE</v>
      </c>
      <c r="B96" s="262" t="str">
        <f xml:space="preserve"> F_Inputs!B96</f>
        <v>C_APP27048_PR19PD016_PR24</v>
      </c>
      <c r="C96" s="177" t="str">
        <f xml:space="preserve"> F_Inputs!C96</f>
        <v>PR14 Blind Year reconciliation end-of-period RCV midnight adjustments as at 31 March 2025 - PR14 BYR ODI RCV adjustment in 2017-18 FYA (CPIH deflated) prices - Water resources</v>
      </c>
      <c r="D96" s="177" t="str">
        <f xml:space="preserve"> F_Inputs!D96</f>
        <v>£m</v>
      </c>
      <c r="E96" s="177" t="str">
        <f xml:space="preserve"> F_Inputs!E96</f>
        <v>Price Review 2024</v>
      </c>
      <c r="F96" s="207" t="str">
        <f xml:space="preserve"> IF(InpOverride!F96 = 0, F_Inputs!F96, InpOverride!F96)</f>
        <v/>
      </c>
      <c r="G96" s="210" t="str">
        <f xml:space="preserve"> IF(InpOverride!G96 = 0, F_Inputs!G96, InpOverride!G96)</f>
        <v/>
      </c>
      <c r="H96" s="210" t="str">
        <f xml:space="preserve"> IF(InpOverride!H96 = 0, F_Inputs!H96, InpOverride!H96)</f>
        <v/>
      </c>
    </row>
    <row r="97" spans="1:8">
      <c r="A97" s="262" t="str">
        <f xml:space="preserve"> F_Inputs!A97</f>
        <v>SVE</v>
      </c>
      <c r="B97" s="262" t="str">
        <f xml:space="preserve"> F_Inputs!B97</f>
        <v>C_APP27049_PR19PD016_PR24</v>
      </c>
      <c r="C97" s="177" t="str">
        <f xml:space="preserve"> F_Inputs!C97</f>
        <v>PR14 Blind Year reconciliation end-of-period RCV midnight adjustments as at 31 March 2025 - PR14 BYR ODI RCV adjustment in 2017-18 FYA (CPIH deflated) prices - Water Network+</v>
      </c>
      <c r="D97" s="177" t="str">
        <f xml:space="preserve"> F_Inputs!D97</f>
        <v>£m</v>
      </c>
      <c r="E97" s="177" t="str">
        <f xml:space="preserve"> F_Inputs!E97</f>
        <v>Price Review 2024</v>
      </c>
      <c r="F97" s="207" t="str">
        <f xml:space="preserve"> IF(InpOverride!F97 = 0, F_Inputs!F97, InpOverride!F97)</f>
        <v/>
      </c>
      <c r="G97" s="210" t="str">
        <f xml:space="preserve"> IF(InpOverride!G97 = 0, F_Inputs!G97, InpOverride!G97)</f>
        <v/>
      </c>
      <c r="H97" s="210" t="str">
        <f xml:space="preserve"> IF(InpOverride!H97 = 0, F_Inputs!H97, InpOverride!H97)</f>
        <v/>
      </c>
    </row>
    <row r="98" spans="1:8">
      <c r="A98" s="262" t="str">
        <f xml:space="preserve"> F_Inputs!A98</f>
        <v>SVE</v>
      </c>
      <c r="B98" s="262" t="str">
        <f xml:space="preserve"> F_Inputs!B98</f>
        <v>C_APP27050_PR19PD016_PR24</v>
      </c>
      <c r="C98" s="177" t="str">
        <f xml:space="preserve"> F_Inputs!C98</f>
        <v>PR14 Blind Year reconciliation end-of-period RCV midnight adjustments as at 31 March 2025 - PR14 BYR ODI RCV adjustment in 2017-18 FYA (CPIH deflated) prices - Wastewater Network+</v>
      </c>
      <c r="D98" s="177" t="str">
        <f xml:space="preserve"> F_Inputs!D98</f>
        <v>£m</v>
      </c>
      <c r="E98" s="177" t="str">
        <f xml:space="preserve"> F_Inputs!E98</f>
        <v>Price Review 2024</v>
      </c>
      <c r="F98" s="207" t="str">
        <f xml:space="preserve"> IF(InpOverride!F98 = 0, F_Inputs!F98, InpOverride!F98)</f>
        <v/>
      </c>
      <c r="G98" s="210" t="str">
        <f xml:space="preserve"> IF(InpOverride!G98 = 0, F_Inputs!G98, InpOverride!G98)</f>
        <v/>
      </c>
      <c r="H98" s="210" t="str">
        <f xml:space="preserve"> IF(InpOverride!H98 = 0, F_Inputs!H98, InpOverride!H98)</f>
        <v/>
      </c>
    </row>
    <row r="99" spans="1:8">
      <c r="A99" s="262" t="str">
        <f xml:space="preserve"> F_Inputs!A99</f>
        <v>SVE</v>
      </c>
      <c r="B99" s="262" t="str">
        <f xml:space="preserve"> F_Inputs!B99</f>
        <v>C_APP27051_PR19PD016_PR24</v>
      </c>
      <c r="C99" s="177" t="str">
        <f xml:space="preserve"> F_Inputs!C99</f>
        <v>PR14 Blind Year reconciliation end-of-period RCV midnight adjustments as at 31 March 2025 - PR14 BYR ODI RCV adjustment in 2017-18 FYA (CPIH deflated) prices - Additional Control 1</v>
      </c>
      <c r="D99" s="177" t="str">
        <f xml:space="preserve"> F_Inputs!D99</f>
        <v>£m</v>
      </c>
      <c r="E99" s="177" t="str">
        <f xml:space="preserve"> F_Inputs!E99</f>
        <v>Price Review 2024</v>
      </c>
      <c r="F99" s="207" t="str">
        <f xml:space="preserve"> IF(InpOverride!F99 = 0, F_Inputs!F99, InpOverride!F99)</f>
        <v/>
      </c>
      <c r="G99" s="210" t="str">
        <f xml:space="preserve"> IF(InpOverride!G99 = 0, F_Inputs!G99, InpOverride!G99)</f>
        <v/>
      </c>
      <c r="H99" s="210" t="str">
        <f xml:space="preserve"> IF(InpOverride!H99 = 0, F_Inputs!H99, InpOverride!H99)</f>
        <v/>
      </c>
    </row>
    <row r="100" spans="1:8">
      <c r="A100" s="262" t="str">
        <f xml:space="preserve"> F_Inputs!A100</f>
        <v>SVE</v>
      </c>
      <c r="B100" s="262" t="str">
        <f xml:space="preserve"> F_Inputs!B100</f>
        <v>PD11_05ADDN2_PR24</v>
      </c>
      <c r="C100" s="177" t="str">
        <f xml:space="preserve"> F_Inputs!C100</f>
        <v>PR14 Blind Year reconciliation end-of-period RCV midnight adjustments as at 31 March 2025 - PR14 BYR ODI RCV adjustment in 2017-18 FYA (CPIH deflated) prices - Additional Control 2</v>
      </c>
      <c r="D100" s="177" t="str">
        <f xml:space="preserve"> F_Inputs!D100</f>
        <v>£m</v>
      </c>
      <c r="E100" s="177" t="str">
        <f xml:space="preserve"> F_Inputs!E100</f>
        <v>Price Review 2024</v>
      </c>
      <c r="F100" s="207" t="str">
        <f xml:space="preserve"> IF(InpOverride!F100 = 0, F_Inputs!F100, InpOverride!F100)</f>
        <v/>
      </c>
      <c r="G100" s="210" t="str">
        <f xml:space="preserve"> IF(InpOverride!G100 = 0, F_Inputs!G100, InpOverride!G100)</f>
        <v/>
      </c>
      <c r="H100" s="210" t="str">
        <f xml:space="preserve"> IF(InpOverride!H100 = 0, F_Inputs!H100, InpOverride!H100)</f>
        <v/>
      </c>
    </row>
    <row r="101" spans="1:8">
      <c r="A101" s="262" t="str">
        <f xml:space="preserve"> F_Inputs!A101</f>
        <v>SVE</v>
      </c>
      <c r="B101" s="262" t="str">
        <f xml:space="preserve"> F_Inputs!B101</f>
        <v>PD11_05TOT_PR24</v>
      </c>
      <c r="C101" s="177" t="str">
        <f xml:space="preserve"> F_Inputs!C101</f>
        <v>PR14 Blind Year reconciliation end-of-period RCV midnight adjustments as at 31 March 2025 - PR14 BYR ODI RCV adjustment in 2017-18 FYA (CPIH deflated) prices - Total</v>
      </c>
      <c r="D101" s="177" t="str">
        <f xml:space="preserve"> F_Inputs!D101</f>
        <v>£m</v>
      </c>
      <c r="E101" s="177" t="str">
        <f xml:space="preserve"> F_Inputs!E101</f>
        <v>Price Review 2024</v>
      </c>
      <c r="F101" s="207" t="str">
        <f xml:space="preserve"> IF(InpOverride!F101 = 0, F_Inputs!F101, InpOverride!F101)</f>
        <v/>
      </c>
      <c r="G101" s="210" t="str">
        <f xml:space="preserve"> IF(InpOverride!G101 = 0, F_Inputs!G101, InpOverride!G101)</f>
        <v/>
      </c>
      <c r="H101" s="210">
        <f xml:space="preserve"> IF(InpOverride!H101 = 0, F_Inputs!H101, InpOverride!H101)</f>
        <v>0</v>
      </c>
    </row>
    <row r="102" spans="1:8">
      <c r="A102" s="262" t="str">
        <f xml:space="preserve"> F_Inputs!A102</f>
        <v>SVE</v>
      </c>
      <c r="B102" s="262" t="str">
        <f xml:space="preserve"> F_Inputs!B102</f>
        <v>PD11_06WR_PR24</v>
      </c>
      <c r="C102" s="177" t="str">
        <f xml:space="preserve"> F_Inputs!C102</f>
        <v>PR14 Blind Year reconciliation end-of-period RCV midnight adjustments as at 31 March 2025 - PR14 BYR Totex menu RCV adjustment in 2017-18 FYA (CPIH deflated) prices - Water resources</v>
      </c>
      <c r="D102" s="177" t="str">
        <f xml:space="preserve"> F_Inputs!D102</f>
        <v>£m</v>
      </c>
      <c r="E102" s="177" t="str">
        <f xml:space="preserve"> F_Inputs!E102</f>
        <v>Price Review 2024</v>
      </c>
      <c r="F102" s="207" t="str">
        <f xml:space="preserve"> IF(InpOverride!F102 = 0, F_Inputs!F102, InpOverride!F102)</f>
        <v/>
      </c>
      <c r="G102" s="210" t="str">
        <f xml:space="preserve"> IF(InpOverride!G102 = 0, F_Inputs!G102, InpOverride!G102)</f>
        <v/>
      </c>
      <c r="H102" s="210">
        <f xml:space="preserve"> IF(InpOverride!H102 = 0, F_Inputs!H102, InpOverride!H102)</f>
        <v>0</v>
      </c>
    </row>
    <row r="103" spans="1:8">
      <c r="A103" s="262" t="str">
        <f xml:space="preserve"> F_Inputs!A103</f>
        <v>SVE</v>
      </c>
      <c r="B103" s="262" t="str">
        <f xml:space="preserve"> F_Inputs!B103</f>
        <v>PD11_06WN_PR24</v>
      </c>
      <c r="C103" s="177" t="str">
        <f xml:space="preserve"> F_Inputs!C103</f>
        <v>PR14 Blind Year reconciliation end-of-period RCV midnight adjustments as at 31 March 2025 - PR14 BYR Totex menu RCV adjustment in 2017-18 FYA (CPIH deflated) prices - Water Network+</v>
      </c>
      <c r="D103" s="177" t="str">
        <f xml:space="preserve"> F_Inputs!D103</f>
        <v>£m</v>
      </c>
      <c r="E103" s="177" t="str">
        <f xml:space="preserve"> F_Inputs!E103</f>
        <v>Price Review 2024</v>
      </c>
      <c r="F103" s="207" t="str">
        <f xml:space="preserve"> IF(InpOverride!F103 = 0, F_Inputs!F103, InpOverride!F103)</f>
        <v/>
      </c>
      <c r="G103" s="210" t="str">
        <f xml:space="preserve"> IF(InpOverride!G103 = 0, F_Inputs!G103, InpOverride!G103)</f>
        <v/>
      </c>
      <c r="H103" s="210">
        <f xml:space="preserve"> IF(InpOverride!H103 = 0, F_Inputs!H103, InpOverride!H103)</f>
        <v>21.892693535909899</v>
      </c>
    </row>
    <row r="104" spans="1:8">
      <c r="A104" s="262" t="str">
        <f xml:space="preserve"> F_Inputs!A104</f>
        <v>SVE</v>
      </c>
      <c r="B104" s="262" t="str">
        <f xml:space="preserve"> F_Inputs!B104</f>
        <v>C_WWS15022_PR19PD016_PR24</v>
      </c>
      <c r="C104" s="177" t="str">
        <f xml:space="preserve"> F_Inputs!C104</f>
        <v>PR14 Blind Year reconciliation end-of-period RCV midnight adjustments as at 31 March 2025 - PR14 BYR Totex menu RCV adjustment in 2017-18 FYA (CPIH deflated) prices - Wastewater Network+</v>
      </c>
      <c r="D104" s="177" t="str">
        <f xml:space="preserve"> F_Inputs!D104</f>
        <v>£m</v>
      </c>
      <c r="E104" s="177" t="str">
        <f xml:space="preserve"> F_Inputs!E104</f>
        <v>Price Review 2024</v>
      </c>
      <c r="F104" s="207" t="str">
        <f xml:space="preserve"> IF(InpOverride!F104 = 0, F_Inputs!F104, InpOverride!F104)</f>
        <v/>
      </c>
      <c r="G104" s="210" t="str">
        <f xml:space="preserve"> IF(InpOverride!G104 = 0, F_Inputs!G104, InpOverride!G104)</f>
        <v/>
      </c>
      <c r="H104" s="210">
        <f xml:space="preserve"> IF(InpOverride!H104 = 0, F_Inputs!H104, InpOverride!H104)</f>
        <v>-7.3308359499534133</v>
      </c>
    </row>
    <row r="105" spans="1:8">
      <c r="A105" s="262" t="str">
        <f xml:space="preserve"> F_Inputs!A105</f>
        <v>SVE</v>
      </c>
      <c r="B105" s="262" t="str">
        <f xml:space="preserve"> F_Inputs!B105</f>
        <v>C_WWS15022DMMY_PR19PD016_PR24</v>
      </c>
      <c r="C105" s="177" t="str">
        <f xml:space="preserve"> F_Inputs!C105</f>
        <v>PR14 Blind Year reconciliation end-of-period RCV midnight adjustments as at 31 March 2025 - PR14 BYR Totex menu RCV adjustment in 2017-18 FYA (CPIH deflated) prices - Additional Control 1</v>
      </c>
      <c r="D105" s="177" t="str">
        <f xml:space="preserve"> F_Inputs!D105</f>
        <v>£m</v>
      </c>
      <c r="E105" s="177" t="str">
        <f xml:space="preserve"> F_Inputs!E105</f>
        <v>Price Review 2024</v>
      </c>
      <c r="F105" s="207" t="str">
        <f xml:space="preserve"> IF(InpOverride!F105 = 0, F_Inputs!F105, InpOverride!F105)</f>
        <v/>
      </c>
      <c r="G105" s="210" t="str">
        <f xml:space="preserve"> IF(InpOverride!G105 = 0, F_Inputs!G105, InpOverride!G105)</f>
        <v/>
      </c>
      <c r="H105" s="210" t="str">
        <f xml:space="preserve"> IF(InpOverride!H105 = 0, F_Inputs!H105, InpOverride!H105)</f>
        <v/>
      </c>
    </row>
    <row r="106" spans="1:8">
      <c r="A106" s="262" t="str">
        <f xml:space="preserve"> F_Inputs!A106</f>
        <v>SVE</v>
      </c>
      <c r="B106" s="262" t="str">
        <f xml:space="preserve"> F_Inputs!B106</f>
        <v>PD11_06ADDN2_PR24</v>
      </c>
      <c r="C106" s="177" t="str">
        <f xml:space="preserve"> F_Inputs!C106</f>
        <v>PR14 Blind Year reconciliation end-of-period RCV midnight adjustments as at 31 March 2025 - PR14 BYR Totex menu RCV adjustment in 2017-18 FYA (CPIH deflated) prices - Additional Control 2</v>
      </c>
      <c r="D106" s="177" t="str">
        <f xml:space="preserve"> F_Inputs!D106</f>
        <v>£m</v>
      </c>
      <c r="E106" s="177" t="str">
        <f xml:space="preserve"> F_Inputs!E106</f>
        <v>Price Review 2024</v>
      </c>
      <c r="F106" s="207" t="str">
        <f xml:space="preserve"> IF(InpOverride!F106 = 0, F_Inputs!F106, InpOverride!F106)</f>
        <v/>
      </c>
      <c r="G106" s="210" t="str">
        <f xml:space="preserve"> IF(InpOverride!G106 = 0, F_Inputs!G106, InpOverride!G106)</f>
        <v/>
      </c>
      <c r="H106" s="210" t="str">
        <f xml:space="preserve"> IF(InpOverride!H106 = 0, F_Inputs!H106, InpOverride!H106)</f>
        <v/>
      </c>
    </row>
    <row r="107" spans="1:8">
      <c r="A107" s="262" t="str">
        <f xml:space="preserve"> F_Inputs!A107</f>
        <v>SVE</v>
      </c>
      <c r="B107" s="262" t="str">
        <f xml:space="preserve"> F_Inputs!B107</f>
        <v>PD11_06TOT_PR24</v>
      </c>
      <c r="C107" s="177" t="str">
        <f xml:space="preserve"> F_Inputs!C107</f>
        <v>PR14 Blind Year reconciliation end-of-period RCV midnight adjustments as at 31 March 2025 - PR14 BYR Totex menu RCV adjustment in 2017-18 FYA (CPIH deflated) prices - Total</v>
      </c>
      <c r="D107" s="177" t="str">
        <f xml:space="preserve"> F_Inputs!D107</f>
        <v>£m</v>
      </c>
      <c r="E107" s="177" t="str">
        <f xml:space="preserve"> F_Inputs!E107</f>
        <v>Price Review 2024</v>
      </c>
      <c r="F107" s="207" t="str">
        <f xml:space="preserve"> IF(InpOverride!F107 = 0, F_Inputs!F107, InpOverride!F107)</f>
        <v/>
      </c>
      <c r="G107" s="210" t="str">
        <f xml:space="preserve"> IF(InpOverride!G107 = 0, F_Inputs!G107, InpOverride!G107)</f>
        <v/>
      </c>
      <c r="H107" s="210">
        <f xml:space="preserve"> IF(InpOverride!H107 = 0, F_Inputs!H107, InpOverride!H107)</f>
        <v>14.56185758595648</v>
      </c>
    </row>
    <row r="108" spans="1:8">
      <c r="A108" s="262" t="str">
        <f xml:space="preserve"> F_Inputs!A108</f>
        <v>SVE</v>
      </c>
      <c r="B108" s="262" t="str">
        <f xml:space="preserve"> F_Inputs!B108</f>
        <v>PD11_07WR_PR24</v>
      </c>
      <c r="C108" s="177" t="str">
        <f xml:space="preserve"> F_Inputs!C108</f>
        <v>PR14 Blind Year reconciliation end-of-period RCV midnight adjustments as at 31 March 2025 - PR14 BYR Land sales RCV adjustment in 2017-18 FYA (CPIH deflated) prices - Water resources</v>
      </c>
      <c r="D108" s="177" t="str">
        <f xml:space="preserve"> F_Inputs!D108</f>
        <v>£m</v>
      </c>
      <c r="E108" s="177" t="str">
        <f xml:space="preserve"> F_Inputs!E108</f>
        <v>Price Review 2024</v>
      </c>
      <c r="F108" s="207" t="str">
        <f xml:space="preserve"> IF(InpOverride!F108 = 0, F_Inputs!F108, InpOverride!F108)</f>
        <v/>
      </c>
      <c r="G108" s="210" t="str">
        <f xml:space="preserve"> IF(InpOverride!G108 = 0, F_Inputs!G108, InpOverride!G108)</f>
        <v/>
      </c>
      <c r="H108" s="210">
        <f xml:space="preserve"> IF(InpOverride!H108 = 0, F_Inputs!H108, InpOverride!H108)</f>
        <v>0</v>
      </c>
    </row>
    <row r="109" spans="1:8">
      <c r="A109" s="262" t="str">
        <f xml:space="preserve"> F_Inputs!A109</f>
        <v>SVE</v>
      </c>
      <c r="B109" s="262" t="str">
        <f xml:space="preserve"> F_Inputs!B109</f>
        <v>PD11_07WN_PR24</v>
      </c>
      <c r="C109" s="177" t="str">
        <f xml:space="preserve"> F_Inputs!C109</f>
        <v>PR14 Blind Year reconciliation end-of-period RCV midnight adjustments as at 31 March 2025 - PR14 BYR Land sales RCV adjustment in 2017-18 FYA (CPIH deflated) prices - Water Network+</v>
      </c>
      <c r="D109" s="177" t="str">
        <f xml:space="preserve"> F_Inputs!D109</f>
        <v>£m</v>
      </c>
      <c r="E109" s="177" t="str">
        <f xml:space="preserve"> F_Inputs!E109</f>
        <v>Price Review 2024</v>
      </c>
      <c r="F109" s="207" t="str">
        <f xml:space="preserve"> IF(InpOverride!F109 = 0, F_Inputs!F109, InpOverride!F109)</f>
        <v/>
      </c>
      <c r="G109" s="210" t="str">
        <f xml:space="preserve"> IF(InpOverride!G109 = 0, F_Inputs!G109, InpOverride!G109)</f>
        <v/>
      </c>
      <c r="H109" s="210">
        <f xml:space="preserve"> IF(InpOverride!H109 = 0, F_Inputs!H109, InpOverride!H109)</f>
        <v>-0.65427643188488704</v>
      </c>
    </row>
    <row r="110" spans="1:8">
      <c r="A110" s="262" t="str">
        <f xml:space="preserve"> F_Inputs!A110</f>
        <v>SVE</v>
      </c>
      <c r="B110" s="262" t="str">
        <f xml:space="preserve"> F_Inputs!B110</f>
        <v>C_A7011W_PR19PD016</v>
      </c>
      <c r="C110" s="177" t="str">
        <f xml:space="preserve"> F_Inputs!C110</f>
        <v>Water ~ NPV effect of 50% of proceeds from disposals of interest in land at 2017-18 FYA CPIH deflated price base - BY Adjustment</v>
      </c>
      <c r="D110" s="177" t="str">
        <f xml:space="preserve"> F_Inputs!D110</f>
        <v>£m</v>
      </c>
      <c r="E110" s="177" t="str">
        <f xml:space="preserve"> F_Inputs!E110</f>
        <v>Price Review 2024</v>
      </c>
      <c r="F110" s="207" t="str">
        <f xml:space="preserve"> IF(InpOverride!F110 = 0, F_Inputs!F110, InpOverride!F110)</f>
        <v/>
      </c>
      <c r="G110" s="210" t="str">
        <f xml:space="preserve"> IF(InpOverride!G110 = 0, F_Inputs!G110, InpOverride!G110)</f>
        <v/>
      </c>
      <c r="H110" s="210" t="str">
        <f xml:space="preserve"> IF(InpOverride!H110 = 0, F_Inputs!H110, InpOverride!H110)</f>
        <v/>
      </c>
    </row>
    <row r="111" spans="1:8">
      <c r="A111" s="262" t="str">
        <f xml:space="preserve"> F_Inputs!A111</f>
        <v>SVE</v>
      </c>
      <c r="B111" s="262" t="str">
        <f xml:space="preserve"> F_Inputs!B111</f>
        <v>C_A7011WW_PR19PD016_PR24</v>
      </c>
      <c r="C111" s="177" t="str">
        <f xml:space="preserve"> F_Inputs!C111</f>
        <v>PR14 Blind Year reconciliation end-of-period RCV midnight adjustments as at 31 March 2025 - PR14 BYR Land sales RCV adjustment in 2017-18 FYA (CPIH deflated) prices - Wastewater Network+</v>
      </c>
      <c r="D111" s="177" t="str">
        <f xml:space="preserve"> F_Inputs!D111</f>
        <v>£m</v>
      </c>
      <c r="E111" s="177" t="str">
        <f xml:space="preserve"> F_Inputs!E111</f>
        <v>Price Review 2024</v>
      </c>
      <c r="F111" s="207" t="str">
        <f xml:space="preserve"> IF(InpOverride!F111 = 0, F_Inputs!F111, InpOverride!F111)</f>
        <v/>
      </c>
      <c r="G111" s="210" t="str">
        <f xml:space="preserve"> IF(InpOverride!G111 = 0, F_Inputs!G111, InpOverride!G111)</f>
        <v/>
      </c>
      <c r="H111" s="210">
        <f xml:space="preserve"> IF(InpOverride!H111 = 0, F_Inputs!H111, InpOverride!H111)</f>
        <v>0.2451694137759447</v>
      </c>
    </row>
    <row r="112" spans="1:8">
      <c r="A112" s="262" t="str">
        <f xml:space="preserve"> F_Inputs!A112</f>
        <v>SVE</v>
      </c>
      <c r="B112" s="262" t="str">
        <f xml:space="preserve"> F_Inputs!B112</f>
        <v>C_A7011DMMY_PR19PD016_PR24</v>
      </c>
      <c r="C112" s="177" t="str">
        <f xml:space="preserve"> F_Inputs!C112</f>
        <v>PR14 Blind Year reconciliation end-of-period RCV midnight adjustments as at 31 March 2025 - PR14 BYR Land sales RCV adjustment in 2017-18 FYA (CPIH deflated) prices - Additional Control 1</v>
      </c>
      <c r="D112" s="177" t="str">
        <f xml:space="preserve"> F_Inputs!D112</f>
        <v>£m</v>
      </c>
      <c r="E112" s="177" t="str">
        <f xml:space="preserve"> F_Inputs!E112</f>
        <v>Price Review 2024</v>
      </c>
      <c r="F112" s="207" t="str">
        <f xml:space="preserve"> IF(InpOverride!F112 = 0, F_Inputs!F112, InpOverride!F112)</f>
        <v/>
      </c>
      <c r="G112" s="210" t="str">
        <f xml:space="preserve"> IF(InpOverride!G112 = 0, F_Inputs!G112, InpOverride!G112)</f>
        <v/>
      </c>
      <c r="H112" s="210" t="str">
        <f xml:space="preserve"> IF(InpOverride!H112 = 0, F_Inputs!H112, InpOverride!H112)</f>
        <v/>
      </c>
    </row>
    <row r="113" spans="1:8">
      <c r="A113" s="262" t="str">
        <f xml:space="preserve"> F_Inputs!A113</f>
        <v>SVE</v>
      </c>
      <c r="B113" s="262" t="str">
        <f xml:space="preserve"> F_Inputs!B113</f>
        <v>PD11_07ADDN2_PR24</v>
      </c>
      <c r="C113" s="177" t="str">
        <f xml:space="preserve"> F_Inputs!C113</f>
        <v>PR14 Blind Year reconciliation end-of-period RCV midnight adjustments as at 31 March 2025 - PR14 BYR Land sales RCV adjustment in 2017-18 FYA (CPIH deflated) prices - Additional Control 2</v>
      </c>
      <c r="D113" s="177" t="str">
        <f xml:space="preserve"> F_Inputs!D113</f>
        <v>£m</v>
      </c>
      <c r="E113" s="177" t="str">
        <f xml:space="preserve"> F_Inputs!E113</f>
        <v>Price Review 2024</v>
      </c>
      <c r="F113" s="207" t="str">
        <f xml:space="preserve"> IF(InpOverride!F113 = 0, F_Inputs!F113, InpOverride!F113)</f>
        <v/>
      </c>
      <c r="G113" s="210" t="str">
        <f xml:space="preserve"> IF(InpOverride!G113 = 0, F_Inputs!G113, InpOverride!G113)</f>
        <v/>
      </c>
      <c r="H113" s="210" t="str">
        <f xml:space="preserve"> IF(InpOverride!H113 = 0, F_Inputs!H113, InpOverride!H113)</f>
        <v/>
      </c>
    </row>
    <row r="114" spans="1:8">
      <c r="A114" s="262" t="str">
        <f xml:space="preserve"> F_Inputs!A114</f>
        <v>SVE</v>
      </c>
      <c r="B114" s="262" t="str">
        <f xml:space="preserve"> F_Inputs!B114</f>
        <v>PD11_07TOT_PR24</v>
      </c>
      <c r="C114" s="177" t="str">
        <f xml:space="preserve"> F_Inputs!C114</f>
        <v>PR14 Blind Year reconciliation end-of-period RCV midnight adjustments as at 31 March 2025 - PR14 BYR Land sales RCV adjustment in 2017-18 FYA (CPIH deflated) prices - Total</v>
      </c>
      <c r="D114" s="177" t="str">
        <f xml:space="preserve"> F_Inputs!D114</f>
        <v>£m</v>
      </c>
      <c r="E114" s="177" t="str">
        <f xml:space="preserve"> F_Inputs!E114</f>
        <v>Price Review 2024</v>
      </c>
      <c r="F114" s="207" t="str">
        <f xml:space="preserve"> IF(InpOverride!F114 = 0, F_Inputs!F114, InpOverride!F114)</f>
        <v/>
      </c>
      <c r="G114" s="210" t="str">
        <f xml:space="preserve"> IF(InpOverride!G114 = 0, F_Inputs!G114, InpOverride!G114)</f>
        <v/>
      </c>
      <c r="H114" s="210">
        <f xml:space="preserve"> IF(InpOverride!H114 = 0, F_Inputs!H114, InpOverride!H114)</f>
        <v>-0.40910701810894229</v>
      </c>
    </row>
    <row r="115" spans="1:8">
      <c r="A115" s="262" t="str">
        <f xml:space="preserve"> F_Inputs!A115</f>
        <v>SVE</v>
      </c>
      <c r="B115" s="262" t="str">
        <f xml:space="preserve"> F_Inputs!B115</f>
        <v>C402_PR19PD016_PR24</v>
      </c>
      <c r="C115" s="177" t="str">
        <f xml:space="preserve"> F_Inputs!C115</f>
        <v>PR14 Blind Year reconciliation end-of-period RCV midnight adjustments as at 31 March 2025 - PR14 BYR RPI-CPIH wedge RCV adjustment in 2017-18 FYA (CPIH deflated) prices - Water resources</v>
      </c>
      <c r="D115" s="177" t="str">
        <f xml:space="preserve"> F_Inputs!D115</f>
        <v>£m</v>
      </c>
      <c r="E115" s="177" t="str">
        <f xml:space="preserve"> F_Inputs!E115</f>
        <v>Price Review 2024</v>
      </c>
      <c r="F115" s="207" t="str">
        <f xml:space="preserve"> IF(InpOverride!F115 = 0, F_Inputs!F115, InpOverride!F115)</f>
        <v/>
      </c>
      <c r="G115" s="210" t="str">
        <f xml:space="preserve"> IF(InpOverride!G115 = 0, F_Inputs!G115, InpOverride!G115)</f>
        <v/>
      </c>
      <c r="H115" s="210">
        <f xml:space="preserve"> IF(InpOverride!H115 = 0, F_Inputs!H115, InpOverride!H115)</f>
        <v>-0.96303006238396094</v>
      </c>
    </row>
    <row r="116" spans="1:8">
      <c r="A116" s="262" t="str">
        <f xml:space="preserve"> F_Inputs!A116</f>
        <v>SVE</v>
      </c>
      <c r="B116" s="262" t="str">
        <f xml:space="preserve"> F_Inputs!B116</f>
        <v>C403_PR19PD016_PR24</v>
      </c>
      <c r="C116" s="177" t="str">
        <f xml:space="preserve"> F_Inputs!C116</f>
        <v>PR14 Blind Year reconciliation end-of-period RCV midnight adjustments as at 31 March 2025 - PR14 BYR RPI-CPIH wedge RCV adjustment in 2017-18 FYA (CPIH deflated) prices - Water Network+</v>
      </c>
      <c r="D116" s="177" t="str">
        <f xml:space="preserve"> F_Inputs!D116</f>
        <v>£m</v>
      </c>
      <c r="E116" s="177" t="str">
        <f xml:space="preserve"> F_Inputs!E116</f>
        <v>Price Review 2024</v>
      </c>
      <c r="F116" s="207" t="str">
        <f xml:space="preserve"> IF(InpOverride!F116 = 0, F_Inputs!F116, InpOverride!F116)</f>
        <v/>
      </c>
      <c r="G116" s="210" t="str">
        <f xml:space="preserve"> IF(InpOverride!G116 = 0, F_Inputs!G116, InpOverride!G116)</f>
        <v/>
      </c>
      <c r="H116" s="210">
        <f xml:space="preserve"> IF(InpOverride!H116 = 0, F_Inputs!H116, InpOverride!H116)</f>
        <v>-10.495424785630661</v>
      </c>
    </row>
    <row r="117" spans="1:8">
      <c r="A117" s="262" t="str">
        <f xml:space="preserve"> F_Inputs!A117</f>
        <v>SVE</v>
      </c>
      <c r="B117" s="262" t="str">
        <f xml:space="preserve"> F_Inputs!B117</f>
        <v>C412_PR19PD016_PR24</v>
      </c>
      <c r="C117" s="177" t="str">
        <f xml:space="preserve"> F_Inputs!C117</f>
        <v>PR14 Blind Year reconciliation end-of-period RCV midnight adjustments as at 31 March 2025 - PR14 BYR RPI-CPIH wedge RCV adjustment in 2017-18 FYA (CPIH deflated) prices - Wastewater Network+</v>
      </c>
      <c r="D117" s="177" t="str">
        <f xml:space="preserve"> F_Inputs!D117</f>
        <v>£m</v>
      </c>
      <c r="E117" s="177" t="str">
        <f xml:space="preserve"> F_Inputs!E117</f>
        <v>Price Review 2024</v>
      </c>
      <c r="F117" s="207" t="str">
        <f xml:space="preserve"> IF(InpOverride!F117 = 0, F_Inputs!F117, InpOverride!F117)</f>
        <v/>
      </c>
      <c r="G117" s="210" t="str">
        <f xml:space="preserve"> IF(InpOverride!G117 = 0, F_Inputs!G117, InpOverride!G117)</f>
        <v/>
      </c>
      <c r="H117" s="210">
        <f xml:space="preserve"> IF(InpOverride!H117 = 0, F_Inputs!H117, InpOverride!H117)</f>
        <v>-10.09703751685997</v>
      </c>
    </row>
    <row r="118" spans="1:8">
      <c r="A118" s="262" t="str">
        <f xml:space="preserve"> F_Inputs!A118</f>
        <v>SVE</v>
      </c>
      <c r="B118" s="262" t="str">
        <f xml:space="preserve"> F_Inputs!B118</f>
        <v>C413_PR19PD016_PR24</v>
      </c>
      <c r="C118" s="177" t="str">
        <f xml:space="preserve"> F_Inputs!C118</f>
        <v>PR14 Blind Year reconciliation end-of-period RCV midnight adjustments as at 31 March 2025 - PR14 BYR RPI-CPIH wedge RCV adjustment in 2017-18 FYA (CPIH deflated) prices - Bioresources</v>
      </c>
      <c r="D118" s="177" t="str">
        <f xml:space="preserve"> F_Inputs!D118</f>
        <v>£m</v>
      </c>
      <c r="E118" s="177" t="str">
        <f xml:space="preserve"> F_Inputs!E118</f>
        <v>Price Review 2024</v>
      </c>
      <c r="F118" s="207" t="str">
        <f xml:space="preserve"> IF(InpOverride!F118 = 0, F_Inputs!F118, InpOverride!F118)</f>
        <v/>
      </c>
      <c r="G118" s="210" t="str">
        <f xml:space="preserve"> IF(InpOverride!G118 = 0, F_Inputs!G118, InpOverride!G118)</f>
        <v/>
      </c>
      <c r="H118" s="210">
        <f xml:space="preserve"> IF(InpOverride!H118 = 0, F_Inputs!H118, InpOverride!H118)</f>
        <v>-1.2764989197029879</v>
      </c>
    </row>
    <row r="119" spans="1:8">
      <c r="A119" s="262" t="str">
        <f xml:space="preserve"> F_Inputs!A119</f>
        <v>SVE</v>
      </c>
      <c r="B119" s="262" t="str">
        <f xml:space="preserve"> F_Inputs!B119</f>
        <v>C422_PR19PD016_PR24</v>
      </c>
      <c r="C119" s="177" t="str">
        <f xml:space="preserve"> F_Inputs!C119</f>
        <v>PR14 Blind Year reconciliation end-of-period RCV midnight adjustments as at 31 March 2025 - PR14 BYR RPI-CPIH wedge RCV adjustment in 2017-18 FYA (CPIH deflated) prices - Additional Control 1</v>
      </c>
      <c r="D119" s="177" t="str">
        <f xml:space="preserve"> F_Inputs!D119</f>
        <v>£m</v>
      </c>
      <c r="E119" s="177" t="str">
        <f xml:space="preserve"> F_Inputs!E119</f>
        <v>Price Review 2024</v>
      </c>
      <c r="F119" s="207" t="str">
        <f xml:space="preserve"> IF(InpOverride!F119 = 0, F_Inputs!F119, InpOverride!F119)</f>
        <v/>
      </c>
      <c r="G119" s="210" t="str">
        <f xml:space="preserve"> IF(InpOverride!G119 = 0, F_Inputs!G119, InpOverride!G119)</f>
        <v/>
      </c>
      <c r="H119" s="210" t="str">
        <f xml:space="preserve"> IF(InpOverride!H119 = 0, F_Inputs!H119, InpOverride!H119)</f>
        <v/>
      </c>
    </row>
    <row r="120" spans="1:8">
      <c r="A120" s="262" t="str">
        <f xml:space="preserve"> F_Inputs!A120</f>
        <v>SVE</v>
      </c>
      <c r="B120" s="262" t="str">
        <f xml:space="preserve"> F_Inputs!B120</f>
        <v>PD11_08ADDN2_PR24</v>
      </c>
      <c r="C120" s="177" t="str">
        <f xml:space="preserve"> F_Inputs!C120</f>
        <v>PR14 Blind Year reconciliation end-of-period RCV midnight adjustments as at 31 March 2025 - PR14 BYR RPI-CPIH wedge RCV adjustment in 2017-18 FYA (CPIH deflated) prices - Additional Control 2</v>
      </c>
      <c r="D120" s="177" t="str">
        <f xml:space="preserve"> F_Inputs!D120</f>
        <v>£m</v>
      </c>
      <c r="E120" s="177" t="str">
        <f xml:space="preserve"> F_Inputs!E120</f>
        <v>Price Review 2024</v>
      </c>
      <c r="F120" s="207" t="str">
        <f xml:space="preserve"> IF(InpOverride!F120 = 0, F_Inputs!F120, InpOverride!F120)</f>
        <v/>
      </c>
      <c r="G120" s="210" t="str">
        <f xml:space="preserve"> IF(InpOverride!G120 = 0, F_Inputs!G120, InpOverride!G120)</f>
        <v/>
      </c>
      <c r="H120" s="210" t="str">
        <f xml:space="preserve"> IF(InpOverride!H120 = 0, F_Inputs!H120, InpOverride!H120)</f>
        <v/>
      </c>
    </row>
    <row r="121" spans="1:8">
      <c r="A121" s="262" t="str">
        <f xml:space="preserve"> F_Inputs!A121</f>
        <v>SVE</v>
      </c>
      <c r="B121" s="262" t="str">
        <f xml:space="preserve"> F_Inputs!B121</f>
        <v>PD11_08TOT_PR24</v>
      </c>
      <c r="C121" s="177" t="str">
        <f xml:space="preserve"> F_Inputs!C121</f>
        <v>PR14 Blind Year reconciliation end-of-period RCV midnight adjustments as at 31 March 2025 - PR14 BYR RPI-CPIH wedge RCV adjustment in 2017-18 FYA (CPIH deflated) prices - Total</v>
      </c>
      <c r="D121" s="177" t="str">
        <f xml:space="preserve"> F_Inputs!D121</f>
        <v>£m</v>
      </c>
      <c r="E121" s="177" t="str">
        <f xml:space="preserve"> F_Inputs!E121</f>
        <v>Price Review 2024</v>
      </c>
      <c r="F121" s="207" t="str">
        <f xml:space="preserve"> IF(InpOverride!F121 = 0, F_Inputs!F121, InpOverride!F121)</f>
        <v/>
      </c>
      <c r="G121" s="210" t="str">
        <f xml:space="preserve"> IF(InpOverride!G121 = 0, F_Inputs!G121, InpOverride!G121)</f>
        <v/>
      </c>
      <c r="H121" s="210">
        <f xml:space="preserve"> IF(InpOverride!H121 = 0, F_Inputs!H121, InpOverride!H121)</f>
        <v>-22.83199128457758</v>
      </c>
    </row>
    <row r="122" spans="1:8">
      <c r="A122" s="262" t="str">
        <f xml:space="preserve"> F_Inputs!A122</f>
        <v>SVE</v>
      </c>
      <c r="B122" s="262" t="str">
        <f xml:space="preserve"> F_Inputs!B122</f>
        <v>PD11_09WR_PR24</v>
      </c>
      <c r="C122" s="177" t="str">
        <f xml:space="preserve"> F_Inputs!C122</f>
        <v>PR14 Blind Year reconciliation end-of-period RCV midnight adjustments as at 31 March 2025 - PR14 BYR Other RCV adjustment in 2017-18 FYA (CPIH deflated) prices - Water resources</v>
      </c>
      <c r="D122" s="177" t="str">
        <f xml:space="preserve"> F_Inputs!D122</f>
        <v>£m</v>
      </c>
      <c r="E122" s="177" t="str">
        <f xml:space="preserve"> F_Inputs!E122</f>
        <v>Price Review 2024</v>
      </c>
      <c r="F122" s="207" t="str">
        <f xml:space="preserve"> IF(InpOverride!F122 = 0, F_Inputs!F122, InpOverride!F122)</f>
        <v/>
      </c>
      <c r="G122" s="210" t="str">
        <f xml:space="preserve"> IF(InpOverride!G122 = 0, F_Inputs!G122, InpOverride!G122)</f>
        <v/>
      </c>
      <c r="H122" s="210">
        <f xml:space="preserve"> IF(InpOverride!H122 = 0, F_Inputs!H122, InpOverride!H122)</f>
        <v>0</v>
      </c>
    </row>
    <row r="123" spans="1:8">
      <c r="A123" s="262" t="str">
        <f xml:space="preserve"> F_Inputs!A123</f>
        <v>SVE</v>
      </c>
      <c r="B123" s="262" t="str">
        <f xml:space="preserve"> F_Inputs!B123</f>
        <v>PD11_09WN_PR24</v>
      </c>
      <c r="C123" s="177" t="str">
        <f xml:space="preserve"> F_Inputs!C123</f>
        <v>PR14 Blind Year reconciliation end-of-period RCV midnight adjustments as at 31 March 2025 - PR14 BYR Other RCV adjustment in 2017-18 FYA (CPIH deflated) prices - Water Network+</v>
      </c>
      <c r="D123" s="177" t="str">
        <f xml:space="preserve"> F_Inputs!D123</f>
        <v>£m</v>
      </c>
      <c r="E123" s="177" t="str">
        <f xml:space="preserve"> F_Inputs!E123</f>
        <v>Price Review 2024</v>
      </c>
      <c r="F123" s="207" t="str">
        <f xml:space="preserve"> IF(InpOverride!F123 = 0, F_Inputs!F123, InpOverride!F123)</f>
        <v/>
      </c>
      <c r="G123" s="210" t="str">
        <f xml:space="preserve"> IF(InpOverride!G123 = 0, F_Inputs!G123, InpOverride!G123)</f>
        <v/>
      </c>
      <c r="H123" s="210">
        <f xml:space="preserve"> IF(InpOverride!H123 = 0, F_Inputs!H123, InpOverride!H123)</f>
        <v>0</v>
      </c>
    </row>
    <row r="124" spans="1:8">
      <c r="A124" s="262" t="str">
        <f xml:space="preserve"> F_Inputs!A124</f>
        <v>SVE</v>
      </c>
      <c r="B124" s="262" t="str">
        <f xml:space="preserve"> F_Inputs!B124</f>
        <v>C040_PR19PD016_PR24</v>
      </c>
      <c r="C124" s="177" t="str">
        <f xml:space="preserve"> F_Inputs!C124</f>
        <v>PR14 Blind Year reconciliation end-of-period RCV midnight adjustments as at 31 March 2025 - PR14 BYR Other RCV adjustment in 2017-18 FYA (CPIH deflated) prices - Wastewater Network+</v>
      </c>
      <c r="D124" s="177" t="str">
        <f xml:space="preserve"> F_Inputs!D124</f>
        <v>£m</v>
      </c>
      <c r="E124" s="177" t="str">
        <f xml:space="preserve"> F_Inputs!E124</f>
        <v>Price Review 2024</v>
      </c>
      <c r="F124" s="207" t="str">
        <f xml:space="preserve"> IF(InpOverride!F124 = 0, F_Inputs!F124, InpOverride!F124)</f>
        <v/>
      </c>
      <c r="G124" s="210" t="str">
        <f xml:space="preserve"> IF(InpOverride!G124 = 0, F_Inputs!G124, InpOverride!G124)</f>
        <v/>
      </c>
      <c r="H124" s="210">
        <f xml:space="preserve"> IF(InpOverride!H124 = 0, F_Inputs!H124, InpOverride!H124)</f>
        <v>0</v>
      </c>
    </row>
    <row r="125" spans="1:8">
      <c r="A125" s="262" t="str">
        <f xml:space="preserve"> F_Inputs!A125</f>
        <v>SVE</v>
      </c>
      <c r="B125" s="262" t="str">
        <f xml:space="preserve"> F_Inputs!B125</f>
        <v>C050_PR19PD016_PR24</v>
      </c>
      <c r="C125" s="177" t="str">
        <f xml:space="preserve"> F_Inputs!C125</f>
        <v>PR14 Blind Year reconciliation end-of-period RCV midnight adjustments as at 31 March 2025 - PR14 BYR Other RCV adjustment in 2017-18 FYA (CPIH deflated) prices - Additional Control 1</v>
      </c>
      <c r="D125" s="177" t="str">
        <f xml:space="preserve"> F_Inputs!D125</f>
        <v>£m</v>
      </c>
      <c r="E125" s="177" t="str">
        <f xml:space="preserve"> F_Inputs!E125</f>
        <v>Price Review 2024</v>
      </c>
      <c r="F125" s="207" t="str">
        <f xml:space="preserve"> IF(InpOverride!F125 = 0, F_Inputs!F125, InpOverride!F125)</f>
        <v/>
      </c>
      <c r="G125" s="210" t="str">
        <f xml:space="preserve"> IF(InpOverride!G125 = 0, F_Inputs!G125, InpOverride!G125)</f>
        <v/>
      </c>
      <c r="H125" s="210" t="str">
        <f xml:space="preserve"> IF(InpOverride!H125 = 0, F_Inputs!H125, InpOverride!H125)</f>
        <v/>
      </c>
    </row>
    <row r="126" spans="1:8">
      <c r="A126" s="262" t="str">
        <f xml:space="preserve"> F_Inputs!A126</f>
        <v>SVE</v>
      </c>
      <c r="B126" s="262" t="str">
        <f xml:space="preserve"> F_Inputs!B126</f>
        <v>PD11_09ADDN2_PR24</v>
      </c>
      <c r="C126" s="177" t="str">
        <f xml:space="preserve"> F_Inputs!C126</f>
        <v>PR14 Blind Year reconciliation end-of-period RCV midnight adjustments as at 31 March 2025 - PR14 BYR Other RCV adjustment in 2017-18 FYA (CPIH deflated) prices - Additional Control 2</v>
      </c>
      <c r="D126" s="177" t="str">
        <f xml:space="preserve"> F_Inputs!D126</f>
        <v>£m</v>
      </c>
      <c r="E126" s="177" t="str">
        <f xml:space="preserve"> F_Inputs!E126</f>
        <v>Price Review 2024</v>
      </c>
      <c r="F126" s="207" t="str">
        <f xml:space="preserve"> IF(InpOverride!F126 = 0, F_Inputs!F126, InpOverride!F126)</f>
        <v/>
      </c>
      <c r="G126" s="210" t="str">
        <f xml:space="preserve"> IF(InpOverride!G126 = 0, F_Inputs!G126, InpOverride!G126)</f>
        <v/>
      </c>
      <c r="H126" s="210" t="str">
        <f xml:space="preserve"> IF(InpOverride!H126 = 0, F_Inputs!H126, InpOverride!H126)</f>
        <v/>
      </c>
    </row>
    <row r="127" spans="1:8">
      <c r="A127" s="262" t="str">
        <f xml:space="preserve"> F_Inputs!A127</f>
        <v>SVE</v>
      </c>
      <c r="B127" s="262" t="str">
        <f xml:space="preserve"> F_Inputs!B127</f>
        <v>PD11_09TOT_PR24</v>
      </c>
      <c r="C127" s="177" t="str">
        <f xml:space="preserve"> F_Inputs!C127</f>
        <v>PR14 Blind Year reconciliation end-of-period RCV midnight adjustments as at 31 March 2025 - PR14 BYR Other RCV adjustment in 2017-18 FYA (CPIH deflated) prices - Total</v>
      </c>
      <c r="D127" s="177" t="str">
        <f xml:space="preserve"> F_Inputs!D127</f>
        <v>£m</v>
      </c>
      <c r="E127" s="177" t="str">
        <f xml:space="preserve"> F_Inputs!E127</f>
        <v>Price Review 2024</v>
      </c>
      <c r="F127" s="207" t="str">
        <f xml:space="preserve"> IF(InpOverride!F127 = 0, F_Inputs!F127, InpOverride!F127)</f>
        <v/>
      </c>
      <c r="G127" s="210" t="str">
        <f xml:space="preserve"> IF(InpOverride!G127 = 0, F_Inputs!G127, InpOverride!G127)</f>
        <v/>
      </c>
      <c r="H127" s="210">
        <f xml:space="preserve"> IF(InpOverride!H127 = 0, F_Inputs!H127, InpOverride!H127)</f>
        <v>0</v>
      </c>
    </row>
    <row r="128" spans="1:8">
      <c r="A128" s="262" t="str">
        <f xml:space="preserve"> F_Inputs!A128</f>
        <v>SVE</v>
      </c>
      <c r="B128" s="262" t="str">
        <f xml:space="preserve"> F_Inputs!B128</f>
        <v>C_APP8022WR_PR19PD016_PR24</v>
      </c>
      <c r="C128" s="177" t="str">
        <f xml:space="preserve"> F_Inputs!C128</f>
        <v>PR14 Blind Year reconciliation end-of-period RCV midnight adjustments as at 31 March 2025 - PR14 IFRS16 RCV adjustment in 2017-18 FYA (CPIH deflated) prices - Water resources</v>
      </c>
      <c r="D128" s="177" t="str">
        <f xml:space="preserve"> F_Inputs!D128</f>
        <v>£m</v>
      </c>
      <c r="E128" s="177" t="str">
        <f xml:space="preserve"> F_Inputs!E128</f>
        <v>Price Review 2024</v>
      </c>
      <c r="F128" s="207" t="str">
        <f xml:space="preserve"> IF(InpOverride!F128 = 0, F_Inputs!F128, InpOverride!F128)</f>
        <v/>
      </c>
      <c r="G128" s="210" t="str">
        <f xml:space="preserve"> IF(InpOverride!G128 = 0, F_Inputs!G128, InpOverride!G128)</f>
        <v/>
      </c>
      <c r="H128" s="210">
        <f xml:space="preserve"> IF(InpOverride!H128 = 0, F_Inputs!H128, InpOverride!H128)</f>
        <v>0</v>
      </c>
    </row>
    <row r="129" spans="1:8">
      <c r="A129" s="262" t="str">
        <f xml:space="preserve"> F_Inputs!A129</f>
        <v>SVE</v>
      </c>
      <c r="B129" s="262" t="str">
        <f xml:space="preserve"> F_Inputs!B129</f>
        <v>C_APP8022WN_PR19PD016_PR24</v>
      </c>
      <c r="C129" s="177" t="str">
        <f xml:space="preserve"> F_Inputs!C129</f>
        <v>PR14 Blind Year reconciliation end-of-period RCV midnight adjustments as at 31 March 2025 - PR14 IFRS16 RCV adjustment in 2017-18 FYA (CPIH deflated) prices - Water Network+</v>
      </c>
      <c r="D129" s="177" t="str">
        <f xml:space="preserve"> F_Inputs!D129</f>
        <v>£m</v>
      </c>
      <c r="E129" s="177" t="str">
        <f xml:space="preserve"> F_Inputs!E129</f>
        <v>Price Review 2024</v>
      </c>
      <c r="F129" s="207" t="str">
        <f xml:space="preserve"> IF(InpOverride!F129 = 0, F_Inputs!F129, InpOverride!F129)</f>
        <v/>
      </c>
      <c r="G129" s="210" t="str">
        <f xml:space="preserve"> IF(InpOverride!G129 = 0, F_Inputs!G129, InpOverride!G129)</f>
        <v/>
      </c>
      <c r="H129" s="210">
        <f xml:space="preserve"> IF(InpOverride!H129 = 0, F_Inputs!H129, InpOverride!H129)</f>
        <v>0</v>
      </c>
    </row>
    <row r="130" spans="1:8">
      <c r="A130" s="262" t="str">
        <f xml:space="preserve"> F_Inputs!A130</f>
        <v>SVE</v>
      </c>
      <c r="B130" s="262" t="str">
        <f xml:space="preserve"> F_Inputs!B130</f>
        <v>C_APP8022WWN_PR19PD016_PR24</v>
      </c>
      <c r="C130" s="177" t="str">
        <f xml:space="preserve"> F_Inputs!C130</f>
        <v>PR14 Blind Year reconciliation end-of-period RCV midnight adjustments as at 31 March 2025 - PR14 IFRS16 RCV adjustment in 2017-18 FYA (CPIH deflated) prices - Wastewater Network+</v>
      </c>
      <c r="D130" s="177" t="str">
        <f xml:space="preserve"> F_Inputs!D130</f>
        <v>£m</v>
      </c>
      <c r="E130" s="177" t="str">
        <f xml:space="preserve"> F_Inputs!E130</f>
        <v>Price Review 2024</v>
      </c>
      <c r="F130" s="207" t="str">
        <f xml:space="preserve"> IF(InpOverride!F130 = 0, F_Inputs!F130, InpOverride!F130)</f>
        <v/>
      </c>
      <c r="G130" s="210" t="str">
        <f xml:space="preserve"> IF(InpOverride!G130 = 0, F_Inputs!G130, InpOverride!G130)</f>
        <v/>
      </c>
      <c r="H130" s="210">
        <f xml:space="preserve"> IF(InpOverride!H130 = 0, F_Inputs!H130, InpOverride!H130)</f>
        <v>0</v>
      </c>
    </row>
    <row r="131" spans="1:8">
      <c r="A131" s="262" t="str">
        <f xml:space="preserve"> F_Inputs!A131</f>
        <v>SVE</v>
      </c>
      <c r="B131" s="262" t="str">
        <f xml:space="preserve"> F_Inputs!B131</f>
        <v>C_APP8022BIO_PR19PD016_PR24</v>
      </c>
      <c r="C131" s="177" t="str">
        <f xml:space="preserve"> F_Inputs!C131</f>
        <v>PR14 Blind Year reconciliation end-of-period RCV midnight adjustments as at 31 March 2025 - PR14 IFRS16 RCV adjustment in 2017-18 FYA (CPIH deflated) prices - Bioresources</v>
      </c>
      <c r="D131" s="177" t="str">
        <f xml:space="preserve"> F_Inputs!D131</f>
        <v>£m</v>
      </c>
      <c r="E131" s="177" t="str">
        <f xml:space="preserve"> F_Inputs!E131</f>
        <v>Price Review 2024</v>
      </c>
      <c r="F131" s="207" t="str">
        <f xml:space="preserve"> IF(InpOverride!F131 = 0, F_Inputs!F131, InpOverride!F131)</f>
        <v/>
      </c>
      <c r="G131" s="210" t="str">
        <f xml:space="preserve"> IF(InpOverride!G131 = 0, F_Inputs!G131, InpOverride!G131)</f>
        <v/>
      </c>
      <c r="H131" s="210">
        <f xml:space="preserve"> IF(InpOverride!H131 = 0, F_Inputs!H131, InpOverride!H131)</f>
        <v>0</v>
      </c>
    </row>
    <row r="132" spans="1:8">
      <c r="A132" s="262" t="str">
        <f xml:space="preserve"> F_Inputs!A132</f>
        <v>SVE</v>
      </c>
      <c r="B132" s="262" t="str">
        <f xml:space="preserve"> F_Inputs!B132</f>
        <v>C_APP8022DMMY_PR19PD016_PR24</v>
      </c>
      <c r="C132" s="177" t="str">
        <f xml:space="preserve"> F_Inputs!C132</f>
        <v>PR14 Blind Year reconciliation end-of-period RCV midnight adjustments as at 31 March 2025 - PR14 IFRS16 RCV adjustment in 2017-18 FYA (CPIH deflated) prices - Additional Control 1</v>
      </c>
      <c r="D132" s="177" t="str">
        <f xml:space="preserve"> F_Inputs!D132</f>
        <v>£m</v>
      </c>
      <c r="E132" s="177" t="str">
        <f xml:space="preserve"> F_Inputs!E132</f>
        <v>Price Review 2024</v>
      </c>
      <c r="F132" s="207" t="str">
        <f xml:space="preserve"> IF(InpOverride!F132 = 0, F_Inputs!F132, InpOverride!F132)</f>
        <v/>
      </c>
      <c r="G132" s="210" t="str">
        <f xml:space="preserve"> IF(InpOverride!G132 = 0, F_Inputs!G132, InpOverride!G132)</f>
        <v/>
      </c>
      <c r="H132" s="210" t="str">
        <f xml:space="preserve"> IF(InpOverride!H132 = 0, F_Inputs!H132, InpOverride!H132)</f>
        <v/>
      </c>
    </row>
    <row r="133" spans="1:8">
      <c r="A133" s="262" t="str">
        <f xml:space="preserve"> F_Inputs!A133</f>
        <v>SVE</v>
      </c>
      <c r="B133" s="262" t="str">
        <f xml:space="preserve"> F_Inputs!B133</f>
        <v>PD11_10ADDN2_PR24</v>
      </c>
      <c r="C133" s="177" t="str">
        <f xml:space="preserve"> F_Inputs!C133</f>
        <v>PR14 Blind Year reconciliation end-of-period RCV midnight adjustments as at 31 March 2025 - PR14 IFRS16 RCV adjustment in 2017-18 FYA (CPIH deflated) prices - Additional Control 2</v>
      </c>
      <c r="D133" s="177" t="str">
        <f xml:space="preserve"> F_Inputs!D133</f>
        <v>£m</v>
      </c>
      <c r="E133" s="177" t="str">
        <f xml:space="preserve"> F_Inputs!E133</f>
        <v>Price Review 2024</v>
      </c>
      <c r="F133" s="207" t="str">
        <f xml:space="preserve"> IF(InpOverride!F133 = 0, F_Inputs!F133, InpOverride!F133)</f>
        <v/>
      </c>
      <c r="G133" s="210" t="str">
        <f xml:space="preserve"> IF(InpOverride!G133 = 0, F_Inputs!G133, InpOverride!G133)</f>
        <v/>
      </c>
      <c r="H133" s="210" t="str">
        <f xml:space="preserve"> IF(InpOverride!H133 = 0, F_Inputs!H133, InpOverride!H133)</f>
        <v/>
      </c>
    </row>
    <row r="134" spans="1:8">
      <c r="A134" s="262" t="str">
        <f xml:space="preserve"> F_Inputs!A134</f>
        <v>SVE</v>
      </c>
      <c r="B134" s="262" t="str">
        <f xml:space="preserve"> F_Inputs!B134</f>
        <v>PD11_10TOT_PR24</v>
      </c>
      <c r="C134" s="177" t="str">
        <f xml:space="preserve"> F_Inputs!C134</f>
        <v>PR14 Blind Year reconciliation end-of-period RCV midnight adjustments as at 31 March 2025 - PR14 IFRS16 RCV adjustment in 2017-18 FYA (CPIH deflated) prices - Total</v>
      </c>
      <c r="D134" s="177" t="str">
        <f xml:space="preserve"> F_Inputs!D134</f>
        <v>£m</v>
      </c>
      <c r="E134" s="177" t="str">
        <f xml:space="preserve"> F_Inputs!E134</f>
        <v>Price Review 2024</v>
      </c>
      <c r="F134" s="207" t="str">
        <f xml:space="preserve"> IF(InpOverride!F134 = 0, F_Inputs!F134, InpOverride!F134)</f>
        <v/>
      </c>
      <c r="G134" s="210" t="str">
        <f xml:space="preserve"> IF(InpOverride!G134 = 0, F_Inputs!G134, InpOverride!G134)</f>
        <v/>
      </c>
      <c r="H134" s="210">
        <f xml:space="preserve"> IF(InpOverride!H134 = 0, F_Inputs!H134, InpOverride!H134)</f>
        <v>0</v>
      </c>
    </row>
    <row r="135" spans="1:8">
      <c r="A135" s="262" t="str">
        <f xml:space="preserve"> F_Inputs!A135</f>
        <v>SVE</v>
      </c>
      <c r="B135" s="262" t="str">
        <f xml:space="preserve"> F_Inputs!B135</f>
        <v>PD11_11WR_PR24</v>
      </c>
      <c r="C135" s="177" t="str">
        <f xml:space="preserve"> F_Inputs!C135</f>
        <v>PR19 reconciliation end-of-period RCV midnight adjustments as at 31 March 2025 - PR19 ODI RCV adjustment in 2017-18 FYA (CPIH deflated) prices - Water resources</v>
      </c>
      <c r="D135" s="177" t="str">
        <f xml:space="preserve"> F_Inputs!D135</f>
        <v>£m</v>
      </c>
      <c r="E135" s="177" t="str">
        <f xml:space="preserve"> F_Inputs!E135</f>
        <v>Price Review 2024</v>
      </c>
      <c r="F135" s="207" t="str">
        <f xml:space="preserve"> IF(InpOverride!F135 = 0, F_Inputs!F135, InpOverride!F135)</f>
        <v/>
      </c>
      <c r="G135" s="210" t="str">
        <f xml:space="preserve"> IF(InpOverride!G135 = 0, F_Inputs!G135, InpOverride!G135)</f>
        <v/>
      </c>
      <c r="H135" s="210">
        <f xml:space="preserve"> IF(InpOverride!H135 = 0, F_Inputs!H135, InpOverride!H135)</f>
        <v>0</v>
      </c>
    </row>
    <row r="136" spans="1:8">
      <c r="A136" s="262" t="str">
        <f xml:space="preserve"> F_Inputs!A136</f>
        <v>SVE</v>
      </c>
      <c r="B136" s="262" t="str">
        <f xml:space="preserve"> F_Inputs!B136</f>
        <v>PD11_11WN_PR24</v>
      </c>
      <c r="C136" s="177" t="str">
        <f xml:space="preserve"> F_Inputs!C136</f>
        <v>PR19 reconciliation end-of-period RCV midnight adjustments as at 31 March 2025 - PR19 ODI RCV adjustment in 2017-18 FYA (CPIH deflated) prices - Water Network+</v>
      </c>
      <c r="D136" s="177" t="str">
        <f xml:space="preserve"> F_Inputs!D136</f>
        <v>£m</v>
      </c>
      <c r="E136" s="177" t="str">
        <f xml:space="preserve"> F_Inputs!E136</f>
        <v>Price Review 2024</v>
      </c>
      <c r="F136" s="207" t="str">
        <f xml:space="preserve"> IF(InpOverride!F136 = 0, F_Inputs!F136, InpOverride!F136)</f>
        <v/>
      </c>
      <c r="G136" s="210" t="str">
        <f xml:space="preserve"> IF(InpOverride!G136 = 0, F_Inputs!G136, InpOverride!G136)</f>
        <v/>
      </c>
      <c r="H136" s="210">
        <f xml:space="preserve"> IF(InpOverride!H136 = 0, F_Inputs!H136, InpOverride!H136)</f>
        <v>0</v>
      </c>
    </row>
    <row r="137" spans="1:8">
      <c r="A137" s="262" t="str">
        <f xml:space="preserve"> F_Inputs!A137</f>
        <v>SVE</v>
      </c>
      <c r="B137" s="262" t="str">
        <f xml:space="preserve"> F_Inputs!B137</f>
        <v>PD11_11WWN_PR24</v>
      </c>
      <c r="C137" s="177" t="str">
        <f xml:space="preserve"> F_Inputs!C137</f>
        <v>PR19 reconciliation end-of-period RCV midnight adjustments as at 31 March 2025 - PR19 ODI RCV adjustment in 2017-18 FYA (CPIH deflated) prices - Wastewater Network+</v>
      </c>
      <c r="D137" s="177" t="str">
        <f xml:space="preserve"> F_Inputs!D137</f>
        <v>£m</v>
      </c>
      <c r="E137" s="177" t="str">
        <f xml:space="preserve"> F_Inputs!E137</f>
        <v>Price Review 2024</v>
      </c>
      <c r="F137" s="207" t="str">
        <f xml:space="preserve"> IF(InpOverride!F137 = 0, F_Inputs!F137, InpOverride!F137)</f>
        <v/>
      </c>
      <c r="G137" s="210" t="str">
        <f xml:space="preserve"> IF(InpOverride!G137 = 0, F_Inputs!G137, InpOverride!G137)</f>
        <v/>
      </c>
      <c r="H137" s="210">
        <f xml:space="preserve"> IF(InpOverride!H137 = 0, F_Inputs!H137, InpOverride!H137)</f>
        <v>0</v>
      </c>
    </row>
    <row r="138" spans="1:8">
      <c r="A138" s="262" t="str">
        <f xml:space="preserve"> F_Inputs!A138</f>
        <v>SVE</v>
      </c>
      <c r="B138" s="262" t="str">
        <f xml:space="preserve"> F_Inputs!B138</f>
        <v>PD11_11BIO_PR24</v>
      </c>
      <c r="C138" s="177" t="str">
        <f xml:space="preserve"> F_Inputs!C138</f>
        <v>PR19 reconciliation end-of-period RCV midnight adjustments as at 31 March 2025 - PR19 ODI RCV adjustment in 2017-18 FYA (CPIH deflated) prices - Bioresources</v>
      </c>
      <c r="D138" s="177" t="str">
        <f xml:space="preserve"> F_Inputs!D138</f>
        <v>£m</v>
      </c>
      <c r="E138" s="177" t="str">
        <f xml:space="preserve"> F_Inputs!E138</f>
        <v>Price Review 2024</v>
      </c>
      <c r="F138" s="207" t="str">
        <f xml:space="preserve"> IF(InpOverride!F138 = 0, F_Inputs!F138, InpOverride!F138)</f>
        <v/>
      </c>
      <c r="G138" s="210" t="str">
        <f xml:space="preserve"> IF(InpOverride!G138 = 0, F_Inputs!G138, InpOverride!G138)</f>
        <v/>
      </c>
      <c r="H138" s="210">
        <f xml:space="preserve"> IF(InpOverride!H138 = 0, F_Inputs!H138, InpOverride!H138)</f>
        <v>0</v>
      </c>
    </row>
    <row r="139" spans="1:8">
      <c r="A139" s="262" t="str">
        <f xml:space="preserve"> F_Inputs!A139</f>
        <v>SVE</v>
      </c>
      <c r="B139" s="262" t="str">
        <f xml:space="preserve"> F_Inputs!B139</f>
        <v>PD11_11ADDN1_PR24</v>
      </c>
      <c r="C139" s="177" t="str">
        <f xml:space="preserve"> F_Inputs!C139</f>
        <v>PR19 reconciliation end-of-period RCV midnight adjustments as at 31 March 2025 - PR19 ODI RCV adjustment in 2017-18 FYA (CPIH deflated) prices - Additional Control 1</v>
      </c>
      <c r="D139" s="177" t="str">
        <f xml:space="preserve"> F_Inputs!D139</f>
        <v>£m</v>
      </c>
      <c r="E139" s="177" t="str">
        <f xml:space="preserve"> F_Inputs!E139</f>
        <v>Price Review 2024</v>
      </c>
      <c r="F139" s="207" t="str">
        <f xml:space="preserve"> IF(InpOverride!F139 = 0, F_Inputs!F139, InpOverride!F139)</f>
        <v/>
      </c>
      <c r="G139" s="210" t="str">
        <f xml:space="preserve"> IF(InpOverride!G139 = 0, F_Inputs!G139, InpOverride!G139)</f>
        <v/>
      </c>
      <c r="H139" s="210" t="str">
        <f xml:space="preserve"> IF(InpOverride!H139 = 0, F_Inputs!H139, InpOverride!H139)</f>
        <v/>
      </c>
    </row>
    <row r="140" spans="1:8">
      <c r="A140" s="262" t="str">
        <f xml:space="preserve"> F_Inputs!A140</f>
        <v>SVE</v>
      </c>
      <c r="B140" s="262" t="str">
        <f xml:space="preserve"> F_Inputs!B140</f>
        <v>PD11_11ADDN2_PR24</v>
      </c>
      <c r="C140" s="177" t="str">
        <f xml:space="preserve"> F_Inputs!C140</f>
        <v>PR19 reconciliation end-of-period RCV midnight adjustments as at 31 March 2025 - PR19 ODI RCV adjustment in 2017-18 FYA (CPIH deflated) prices - Additional Control 2</v>
      </c>
      <c r="D140" s="177" t="str">
        <f xml:space="preserve"> F_Inputs!D140</f>
        <v>£m</v>
      </c>
      <c r="E140" s="177" t="str">
        <f xml:space="preserve"> F_Inputs!E140</f>
        <v>Price Review 2024</v>
      </c>
      <c r="F140" s="207" t="str">
        <f xml:space="preserve"> IF(InpOverride!F140 = 0, F_Inputs!F140, InpOverride!F140)</f>
        <v/>
      </c>
      <c r="G140" s="210" t="str">
        <f xml:space="preserve"> IF(InpOverride!G140 = 0, F_Inputs!G140, InpOverride!G140)</f>
        <v/>
      </c>
      <c r="H140" s="210" t="str">
        <f xml:space="preserve"> IF(InpOverride!H140 = 0, F_Inputs!H140, InpOverride!H140)</f>
        <v/>
      </c>
    </row>
    <row r="141" spans="1:8">
      <c r="A141" s="262" t="str">
        <f xml:space="preserve"> F_Inputs!A141</f>
        <v>SVE</v>
      </c>
      <c r="B141" s="262" t="str">
        <f xml:space="preserve"> F_Inputs!B141</f>
        <v>PD11_11TOT_PR24</v>
      </c>
      <c r="C141" s="177" t="str">
        <f xml:space="preserve"> F_Inputs!C141</f>
        <v>PR19 reconciliation end-of-period RCV midnight adjustments as at 31 March 2025 - PR19 ODI RCV adjustment in 2017-18 FYA (CPIH deflated) prices - Total</v>
      </c>
      <c r="D141" s="177" t="str">
        <f xml:space="preserve"> F_Inputs!D141</f>
        <v>£m</v>
      </c>
      <c r="E141" s="177" t="str">
        <f xml:space="preserve"> F_Inputs!E141</f>
        <v>Price Review 2024</v>
      </c>
      <c r="F141" s="207" t="str">
        <f xml:space="preserve"> IF(InpOverride!F141 = 0, F_Inputs!F141, InpOverride!F141)</f>
        <v/>
      </c>
      <c r="G141" s="210" t="str">
        <f xml:space="preserve"> IF(InpOverride!G141 = 0, F_Inputs!G141, InpOverride!G141)</f>
        <v/>
      </c>
      <c r="H141" s="210">
        <f xml:space="preserve"> IF(InpOverride!H141 = 0, F_Inputs!H141, InpOverride!H141)</f>
        <v>0</v>
      </c>
    </row>
    <row r="142" spans="1:8">
      <c r="A142" s="262" t="str">
        <f xml:space="preserve"> F_Inputs!A142</f>
        <v>SVE</v>
      </c>
      <c r="B142" s="262" t="str">
        <f xml:space="preserve"> F_Inputs!B142</f>
        <v>PD11_12WR_PR24</v>
      </c>
      <c r="C142" s="177" t="str">
        <f xml:space="preserve"> F_Inputs!C142</f>
        <v>PR19 reconciliation end-of-period RCV midnight adjustments as at 31 March 2025 - PR19 WINEP / NEP RCV adjustment in 2017-18 FYA (CPIH deflated) prices - Water resources</v>
      </c>
      <c r="D142" s="177" t="str">
        <f xml:space="preserve"> F_Inputs!D142</f>
        <v>£m</v>
      </c>
      <c r="E142" s="177" t="str">
        <f xml:space="preserve"> F_Inputs!E142</f>
        <v>Price Review 2024</v>
      </c>
      <c r="F142" s="207" t="str">
        <f xml:space="preserve"> IF(InpOverride!F142 = 0, F_Inputs!F142, InpOverride!F142)</f>
        <v/>
      </c>
      <c r="G142" s="210" t="str">
        <f xml:space="preserve"> IF(InpOverride!G142 = 0, F_Inputs!G142, InpOverride!G142)</f>
        <v/>
      </c>
      <c r="H142" s="210">
        <f xml:space="preserve"> IF(InpOverride!H142 = 0, F_Inputs!H142, InpOverride!H142)</f>
        <v>0</v>
      </c>
    </row>
    <row r="143" spans="1:8">
      <c r="A143" s="262" t="str">
        <f xml:space="preserve"> F_Inputs!A143</f>
        <v>SVE</v>
      </c>
      <c r="B143" s="262" t="str">
        <f xml:space="preserve"> F_Inputs!B143</f>
        <v>PD11_12WN_PR24</v>
      </c>
      <c r="C143" s="177" t="str">
        <f xml:space="preserve"> F_Inputs!C143</f>
        <v>PR19 reconciliation end-of-period RCV midnight adjustments as at 31 March 2025 - PR19 WINEP / NEP RCV adjustment in 2017-18 FYA (CPIH deflated) prices - Water Network+</v>
      </c>
      <c r="D143" s="177" t="str">
        <f xml:space="preserve"> F_Inputs!D143</f>
        <v>£m</v>
      </c>
      <c r="E143" s="177" t="str">
        <f xml:space="preserve"> F_Inputs!E143</f>
        <v>Price Review 2024</v>
      </c>
      <c r="F143" s="207" t="str">
        <f xml:space="preserve"> IF(InpOverride!F143 = 0, F_Inputs!F143, InpOverride!F143)</f>
        <v/>
      </c>
      <c r="G143" s="210" t="str">
        <f xml:space="preserve"> IF(InpOverride!G143 = 0, F_Inputs!G143, InpOverride!G143)</f>
        <v/>
      </c>
      <c r="H143" s="210">
        <f xml:space="preserve"> IF(InpOverride!H143 = 0, F_Inputs!H143, InpOverride!H143)</f>
        <v>-8.060496325076123</v>
      </c>
    </row>
    <row r="144" spans="1:8">
      <c r="A144" s="262" t="str">
        <f xml:space="preserve"> F_Inputs!A144</f>
        <v>SVE</v>
      </c>
      <c r="B144" s="262" t="str">
        <f xml:space="preserve"> F_Inputs!B144</f>
        <v>PD11_12WWN_PR24</v>
      </c>
      <c r="C144" s="177" t="str">
        <f xml:space="preserve"> F_Inputs!C144</f>
        <v>PR19 reconciliation end-of-period RCV midnight adjustments as at 31 March 2025 - PR19 WINEP / NEP RCV adjustment in 2017-18 FYA (CPIH deflated) prices - Wastewater Network+</v>
      </c>
      <c r="D144" s="177" t="str">
        <f xml:space="preserve"> F_Inputs!D144</f>
        <v>£m</v>
      </c>
      <c r="E144" s="177" t="str">
        <f xml:space="preserve"> F_Inputs!E144</f>
        <v>Price Review 2024</v>
      </c>
      <c r="F144" s="207" t="str">
        <f xml:space="preserve"> IF(InpOverride!F144 = 0, F_Inputs!F144, InpOverride!F144)</f>
        <v/>
      </c>
      <c r="G144" s="210" t="str">
        <f xml:space="preserve"> IF(InpOverride!G144 = 0, F_Inputs!G144, InpOverride!G144)</f>
        <v/>
      </c>
      <c r="H144" s="210">
        <f xml:space="preserve"> IF(InpOverride!H144 = 0, F_Inputs!H144, InpOverride!H144)</f>
        <v>114.64977429473559</v>
      </c>
    </row>
    <row r="145" spans="1:8">
      <c r="A145" s="262" t="str">
        <f xml:space="preserve"> F_Inputs!A145</f>
        <v>SVE</v>
      </c>
      <c r="B145" s="262" t="str">
        <f xml:space="preserve"> F_Inputs!B145</f>
        <v>PD11_12BIO_PR24</v>
      </c>
      <c r="C145" s="177" t="str">
        <f xml:space="preserve"> F_Inputs!C145</f>
        <v>PR19 reconciliation end-of-period RCV midnight adjustments as at 31 March 2025 - PR19 WINEP / NEP RCV adjustment in 2017-18 FYA (CPIH deflated) prices - Bioresources</v>
      </c>
      <c r="D145" s="177" t="str">
        <f xml:space="preserve"> F_Inputs!D145</f>
        <v>£m</v>
      </c>
      <c r="E145" s="177" t="str">
        <f xml:space="preserve"> F_Inputs!E145</f>
        <v>Price Review 2024</v>
      </c>
      <c r="F145" s="207" t="str">
        <f xml:space="preserve"> IF(InpOverride!F145 = 0, F_Inputs!F145, InpOverride!F145)</f>
        <v/>
      </c>
      <c r="G145" s="210" t="str">
        <f xml:space="preserve"> IF(InpOverride!G145 = 0, F_Inputs!G145, InpOverride!G145)</f>
        <v/>
      </c>
      <c r="H145" s="210">
        <f xml:space="preserve"> IF(InpOverride!H145 = 0, F_Inputs!H145, InpOverride!H145)</f>
        <v>0</v>
      </c>
    </row>
    <row r="146" spans="1:8">
      <c r="A146" s="262" t="str">
        <f xml:space="preserve"> F_Inputs!A146</f>
        <v>SVE</v>
      </c>
      <c r="B146" s="262" t="str">
        <f xml:space="preserve"> F_Inputs!B146</f>
        <v>PD11_12ADDN1_PR24</v>
      </c>
      <c r="C146" s="177" t="str">
        <f xml:space="preserve"> F_Inputs!C146</f>
        <v>PR19 reconciliation end-of-period RCV midnight adjustments as at 31 March 2025 - PR19 WINEP / NEP RCV adjustment in 2017-18 FYA (CPIH deflated) prices - Additional Control 1</v>
      </c>
      <c r="D146" s="177" t="str">
        <f xml:space="preserve"> F_Inputs!D146</f>
        <v>£m</v>
      </c>
      <c r="E146" s="177" t="str">
        <f xml:space="preserve"> F_Inputs!E146</f>
        <v>Price Review 2024</v>
      </c>
      <c r="F146" s="207" t="str">
        <f xml:space="preserve"> IF(InpOverride!F146 = 0, F_Inputs!F146, InpOverride!F146)</f>
        <v/>
      </c>
      <c r="G146" s="210" t="str">
        <f xml:space="preserve"> IF(InpOverride!G146 = 0, F_Inputs!G146, InpOverride!G146)</f>
        <v/>
      </c>
      <c r="H146" s="210" t="str">
        <f xml:space="preserve"> IF(InpOverride!H146 = 0, F_Inputs!H146, InpOverride!H146)</f>
        <v/>
      </c>
    </row>
    <row r="147" spans="1:8">
      <c r="A147" s="262" t="str">
        <f xml:space="preserve"> F_Inputs!A147</f>
        <v>SVE</v>
      </c>
      <c r="B147" s="262" t="str">
        <f xml:space="preserve"> F_Inputs!B147</f>
        <v>PD11_12ADDN2_PR24</v>
      </c>
      <c r="C147" s="177" t="str">
        <f xml:space="preserve"> F_Inputs!C147</f>
        <v>PR19 reconciliation end-of-period RCV midnight adjustments as at 31 March 2025 - PR19 WINEP / NEP RCV adjustment in 2017-18 FYA (CPIH deflated) prices - Additional Control 2</v>
      </c>
      <c r="D147" s="177" t="str">
        <f xml:space="preserve"> F_Inputs!D147</f>
        <v>£m</v>
      </c>
      <c r="E147" s="177" t="str">
        <f xml:space="preserve"> F_Inputs!E147</f>
        <v>Price Review 2024</v>
      </c>
      <c r="F147" s="207" t="str">
        <f xml:space="preserve"> IF(InpOverride!F147 = 0, F_Inputs!F147, InpOverride!F147)</f>
        <v/>
      </c>
      <c r="G147" s="210" t="str">
        <f xml:space="preserve"> IF(InpOverride!G147 = 0, F_Inputs!G147, InpOverride!G147)</f>
        <v/>
      </c>
      <c r="H147" s="210" t="str">
        <f xml:space="preserve"> IF(InpOverride!H147 = 0, F_Inputs!H147, InpOverride!H147)</f>
        <v/>
      </c>
    </row>
    <row r="148" spans="1:8">
      <c r="A148" s="262" t="str">
        <f xml:space="preserve"> F_Inputs!A148</f>
        <v>SVE</v>
      </c>
      <c r="B148" s="262" t="str">
        <f xml:space="preserve"> F_Inputs!B148</f>
        <v>PD11_12TOT_PR24</v>
      </c>
      <c r="C148" s="177" t="str">
        <f xml:space="preserve"> F_Inputs!C148</f>
        <v>PR19 reconciliation end-of-period RCV midnight adjustments as at 31 March 2025 - PR19 WINEP / NEP RCV adjustment in 2017-18 FYA (CPIH deflated) prices - Total</v>
      </c>
      <c r="D148" s="177" t="str">
        <f xml:space="preserve"> F_Inputs!D148</f>
        <v>£m</v>
      </c>
      <c r="E148" s="177" t="str">
        <f xml:space="preserve"> F_Inputs!E148</f>
        <v>Price Review 2024</v>
      </c>
      <c r="F148" s="207" t="str">
        <f xml:space="preserve"> IF(InpOverride!F148 = 0, F_Inputs!F148, InpOverride!F148)</f>
        <v/>
      </c>
      <c r="G148" s="210" t="str">
        <f xml:space="preserve"> IF(InpOverride!G148 = 0, F_Inputs!G148, InpOverride!G148)</f>
        <v/>
      </c>
      <c r="H148" s="210">
        <f xml:space="preserve"> IF(InpOverride!H148 = 0, F_Inputs!H148, InpOverride!H148)</f>
        <v>106.58927796965951</v>
      </c>
    </row>
    <row r="149" spans="1:8">
      <c r="A149" s="262" t="str">
        <f xml:space="preserve"> F_Inputs!A149</f>
        <v>SVE</v>
      </c>
      <c r="B149" s="262" t="str">
        <f xml:space="preserve"> F_Inputs!B149</f>
        <v>PD11_13WR_PR24</v>
      </c>
      <c r="C149" s="177" t="str">
        <f xml:space="preserve"> F_Inputs!C149</f>
        <v>PR19 reconciliation end-of-period RCV midnight adjustments as at 31 March 2025 - PR19 Costs reconciliation RCV adjustment in 2017-18 FYA (CPIH deflated) prices - Water resources</v>
      </c>
      <c r="D149" s="177" t="str">
        <f xml:space="preserve"> F_Inputs!D149</f>
        <v>£m</v>
      </c>
      <c r="E149" s="177" t="str">
        <f xml:space="preserve"> F_Inputs!E149</f>
        <v>Price Review 2024</v>
      </c>
      <c r="F149" s="207" t="str">
        <f xml:space="preserve"> IF(InpOverride!F149 = 0, F_Inputs!F149, InpOverride!F149)</f>
        <v/>
      </c>
      <c r="G149" s="210" t="str">
        <f xml:space="preserve"> IF(InpOverride!G149 = 0, F_Inputs!G149, InpOverride!G149)</f>
        <v/>
      </c>
      <c r="H149" s="210">
        <f xml:space="preserve"> IF(InpOverride!H149 = 0, F_Inputs!H149, InpOverride!H149)</f>
        <v>19.70317458697971</v>
      </c>
    </row>
    <row r="150" spans="1:8">
      <c r="A150" s="262" t="str">
        <f xml:space="preserve"> F_Inputs!A150</f>
        <v>SVE</v>
      </c>
      <c r="B150" s="262" t="str">
        <f xml:space="preserve"> F_Inputs!B150</f>
        <v>PD11_13WN_PR24</v>
      </c>
      <c r="C150" s="177" t="str">
        <f xml:space="preserve"> F_Inputs!C150</f>
        <v>PR19 reconciliation end-of-period RCV midnight adjustments as at 31 March 2025 - PR19 Costs reconciliation RCV adjustment in 2017-18 FYA (CPIH deflated) prices - Water Network+</v>
      </c>
      <c r="D150" s="177" t="str">
        <f xml:space="preserve"> F_Inputs!D150</f>
        <v>£m</v>
      </c>
      <c r="E150" s="177" t="str">
        <f xml:space="preserve"> F_Inputs!E150</f>
        <v>Price Review 2024</v>
      </c>
      <c r="F150" s="207" t="str">
        <f xml:space="preserve"> IF(InpOverride!F150 = 0, F_Inputs!F150, InpOverride!F150)</f>
        <v/>
      </c>
      <c r="G150" s="210" t="str">
        <f xml:space="preserve"> IF(InpOverride!G150 = 0, F_Inputs!G150, InpOverride!G150)</f>
        <v/>
      </c>
      <c r="H150" s="210">
        <f xml:space="preserve"> IF(InpOverride!H150 = 0, F_Inputs!H150, InpOverride!H150)</f>
        <v>133.8415735152077</v>
      </c>
    </row>
    <row r="151" spans="1:8">
      <c r="A151" s="262" t="str">
        <f xml:space="preserve"> F_Inputs!A151</f>
        <v>SVE</v>
      </c>
      <c r="B151" s="262" t="str">
        <f xml:space="preserve"> F_Inputs!B151</f>
        <v>PD11_13WWN_PR24</v>
      </c>
      <c r="C151" s="177" t="str">
        <f xml:space="preserve"> F_Inputs!C151</f>
        <v>PR19 reconciliation end-of-period RCV midnight adjustments as at 31 March 2025 - PR19 Costs reconciliation RCV adjustment in 2017-18 FYA (CPIH deflated) prices - Wastewater Network+</v>
      </c>
      <c r="D151" s="177" t="str">
        <f xml:space="preserve"> F_Inputs!D151</f>
        <v>£m</v>
      </c>
      <c r="E151" s="177" t="str">
        <f xml:space="preserve"> F_Inputs!E151</f>
        <v>Price Review 2024</v>
      </c>
      <c r="F151" s="207" t="str">
        <f xml:space="preserve"> IF(InpOverride!F151 = 0, F_Inputs!F151, InpOverride!F151)</f>
        <v/>
      </c>
      <c r="G151" s="210" t="str">
        <f xml:space="preserve"> IF(InpOverride!G151 = 0, F_Inputs!G151, InpOverride!G151)</f>
        <v/>
      </c>
      <c r="H151" s="210">
        <f xml:space="preserve"> IF(InpOverride!H151 = 0, F_Inputs!H151, InpOverride!H151)</f>
        <v>6.7449262186836521</v>
      </c>
    </row>
    <row r="152" spans="1:8">
      <c r="A152" s="262" t="str">
        <f xml:space="preserve"> F_Inputs!A152</f>
        <v>SVE</v>
      </c>
      <c r="B152" s="262" t="str">
        <f xml:space="preserve"> F_Inputs!B152</f>
        <v>PD11_13BIO_PR24</v>
      </c>
      <c r="C152" s="177" t="str">
        <f xml:space="preserve"> F_Inputs!C152</f>
        <v>PR19 reconciliation end-of-period RCV midnight adjustments as at 31 March 2025 - PR19 Costs reconciliation RCV adjustment in 2017-18 FYA (CPIH deflated) prices - Bioresources</v>
      </c>
      <c r="D152" s="177" t="str">
        <f xml:space="preserve"> F_Inputs!D152</f>
        <v>£m</v>
      </c>
      <c r="E152" s="177" t="str">
        <f xml:space="preserve"> F_Inputs!E152</f>
        <v>Price Review 2024</v>
      </c>
      <c r="F152" s="207" t="str">
        <f xml:space="preserve"> IF(InpOverride!F152 = 0, F_Inputs!F152, InpOverride!F152)</f>
        <v/>
      </c>
      <c r="G152" s="210" t="str">
        <f xml:space="preserve"> IF(InpOverride!G152 = 0, F_Inputs!G152, InpOverride!G152)</f>
        <v/>
      </c>
      <c r="H152" s="210">
        <f xml:space="preserve"> IF(InpOverride!H152 = 0, F_Inputs!H152, InpOverride!H152)</f>
        <v>-4.2747695989571897</v>
      </c>
    </row>
    <row r="153" spans="1:8">
      <c r="A153" s="262" t="str">
        <f xml:space="preserve"> F_Inputs!A153</f>
        <v>SVE</v>
      </c>
      <c r="B153" s="262" t="str">
        <f xml:space="preserve"> F_Inputs!B153</f>
        <v>PD11_13ADDN1_PR24</v>
      </c>
      <c r="C153" s="177" t="str">
        <f xml:space="preserve"> F_Inputs!C153</f>
        <v>PR19 reconciliation end-of-period RCV midnight adjustments as at 31 March 2025 - PR19 Costs reconciliation RCV adjustment in 2017-18 FYA (CPIH deflated) prices - Additional Control 1</v>
      </c>
      <c r="D153" s="177" t="str">
        <f xml:space="preserve"> F_Inputs!D153</f>
        <v>£m</v>
      </c>
      <c r="E153" s="177" t="str">
        <f xml:space="preserve"> F_Inputs!E153</f>
        <v>Price Review 2024</v>
      </c>
      <c r="F153" s="207" t="str">
        <f xml:space="preserve"> IF(InpOverride!F153 = 0, F_Inputs!F153, InpOverride!F153)</f>
        <v/>
      </c>
      <c r="G153" s="210" t="str">
        <f xml:space="preserve"> IF(InpOverride!G153 = 0, F_Inputs!G153, InpOverride!G153)</f>
        <v/>
      </c>
      <c r="H153" s="210" t="str">
        <f xml:space="preserve"> IF(InpOverride!H153 = 0, F_Inputs!H153, InpOverride!H153)</f>
        <v/>
      </c>
    </row>
    <row r="154" spans="1:8">
      <c r="A154" s="262" t="str">
        <f xml:space="preserve"> F_Inputs!A154</f>
        <v>SVE</v>
      </c>
      <c r="B154" s="262" t="str">
        <f xml:space="preserve"> F_Inputs!B154</f>
        <v>PD11_13ADDN2_PR24</v>
      </c>
      <c r="C154" s="177" t="str">
        <f xml:space="preserve"> F_Inputs!C154</f>
        <v>PR19 reconciliation end-of-period RCV midnight adjustments as at 31 March 2025 - PR19 Costs reconciliation RCV adjustment in 2017-18 FYA (CPIH deflated) prices - Additional Control 2</v>
      </c>
      <c r="D154" s="177" t="str">
        <f xml:space="preserve"> F_Inputs!D154</f>
        <v>£m</v>
      </c>
      <c r="E154" s="177" t="str">
        <f xml:space="preserve"> F_Inputs!E154</f>
        <v>Price Review 2024</v>
      </c>
      <c r="F154" s="207" t="str">
        <f xml:space="preserve"> IF(InpOverride!F154 = 0, F_Inputs!F154, InpOverride!F154)</f>
        <v/>
      </c>
      <c r="G154" s="210" t="str">
        <f xml:space="preserve"> IF(InpOverride!G154 = 0, F_Inputs!G154, InpOverride!G154)</f>
        <v/>
      </c>
      <c r="H154" s="210" t="str">
        <f xml:space="preserve"> IF(InpOverride!H154 = 0, F_Inputs!H154, InpOverride!H154)</f>
        <v/>
      </c>
    </row>
    <row r="155" spans="1:8">
      <c r="A155" s="262" t="str">
        <f xml:space="preserve"> F_Inputs!A155</f>
        <v>SVE</v>
      </c>
      <c r="B155" s="262" t="str">
        <f xml:space="preserve"> F_Inputs!B155</f>
        <v>PD11_13TOT_PR24</v>
      </c>
      <c r="C155" s="177" t="str">
        <f xml:space="preserve"> F_Inputs!C155</f>
        <v>PR19 reconciliation end-of-period RCV midnight adjustments as at 31 March 2025 - PR19 Costs reconciliation RCV adjustment in 2017-18 FYA (CPIH deflated) prices - Total</v>
      </c>
      <c r="D155" s="177" t="str">
        <f xml:space="preserve"> F_Inputs!D155</f>
        <v>£m</v>
      </c>
      <c r="E155" s="177" t="str">
        <f xml:space="preserve"> F_Inputs!E155</f>
        <v>Price Review 2024</v>
      </c>
      <c r="F155" s="207" t="str">
        <f xml:space="preserve"> IF(InpOverride!F155 = 0, F_Inputs!F155, InpOverride!F155)</f>
        <v/>
      </c>
      <c r="G155" s="210" t="str">
        <f xml:space="preserve"> IF(InpOverride!G155 = 0, F_Inputs!G155, InpOverride!G155)</f>
        <v/>
      </c>
      <c r="H155" s="210">
        <f xml:space="preserve"> IF(InpOverride!H155 = 0, F_Inputs!H155, InpOverride!H155)</f>
        <v>156.01490472191389</v>
      </c>
    </row>
    <row r="156" spans="1:8">
      <c r="A156" s="262" t="str">
        <f xml:space="preserve"> F_Inputs!A156</f>
        <v>SVE</v>
      </c>
      <c r="B156" s="262" t="str">
        <f xml:space="preserve"> F_Inputs!B156</f>
        <v>PD11_14WR_PR24</v>
      </c>
      <c r="C156" s="177" t="str">
        <f xml:space="preserve"> F_Inputs!C156</f>
        <v>PR19 reconciliation end-of-period RCV midnight adjustments as at 31 March 2025 - PR19 Land sales RCV adjustment in 2017-18 FYA (CPIH deflated) prices - Water resources</v>
      </c>
      <c r="D156" s="177" t="str">
        <f xml:space="preserve"> F_Inputs!D156</f>
        <v>£m</v>
      </c>
      <c r="E156" s="177" t="str">
        <f xml:space="preserve"> F_Inputs!E156</f>
        <v>Price Review 2024</v>
      </c>
      <c r="F156" s="207" t="str">
        <f xml:space="preserve"> IF(InpOverride!F156 = 0, F_Inputs!F156, InpOverride!F156)</f>
        <v/>
      </c>
      <c r="G156" s="210" t="str">
        <f xml:space="preserve"> IF(InpOverride!G156 = 0, F_Inputs!G156, InpOverride!G156)</f>
        <v/>
      </c>
      <c r="H156" s="210">
        <f xml:space="preserve"> IF(InpOverride!H156 = 0, F_Inputs!H156, InpOverride!H156)</f>
        <v>-0.82305046974305163</v>
      </c>
    </row>
    <row r="157" spans="1:8">
      <c r="A157" s="262" t="str">
        <f xml:space="preserve"> F_Inputs!A157</f>
        <v>SVE</v>
      </c>
      <c r="B157" s="262" t="str">
        <f xml:space="preserve"> F_Inputs!B157</f>
        <v>PD11_14WN_PR24</v>
      </c>
      <c r="C157" s="177" t="str">
        <f xml:space="preserve"> F_Inputs!C157</f>
        <v>PR19 reconciliation end-of-period RCV midnight adjustments as at 31 March 2025 - PR19 Land sales RCV adjustment in 2017-18 FYA (CPIH deflated) prices - Water Network+</v>
      </c>
      <c r="D157" s="177" t="str">
        <f xml:space="preserve"> F_Inputs!D157</f>
        <v>£m</v>
      </c>
      <c r="E157" s="177" t="str">
        <f xml:space="preserve"> F_Inputs!E157</f>
        <v>Price Review 2024</v>
      </c>
      <c r="F157" s="207" t="str">
        <f xml:space="preserve"> IF(InpOverride!F157 = 0, F_Inputs!F157, InpOverride!F157)</f>
        <v/>
      </c>
      <c r="G157" s="210" t="str">
        <f xml:space="preserve"> IF(InpOverride!G157 = 0, F_Inputs!G157, InpOverride!G157)</f>
        <v/>
      </c>
      <c r="H157" s="210">
        <f xml:space="preserve"> IF(InpOverride!H157 = 0, F_Inputs!H157, InpOverride!H157)</f>
        <v>-4.2539117921177976</v>
      </c>
    </row>
    <row r="158" spans="1:8">
      <c r="A158" s="262" t="str">
        <f xml:space="preserve"> F_Inputs!A158</f>
        <v>SVE</v>
      </c>
      <c r="B158" s="262" t="str">
        <f xml:space="preserve"> F_Inputs!B158</f>
        <v>PD11_14WWN_PR24</v>
      </c>
      <c r="C158" s="177" t="str">
        <f xml:space="preserve"> F_Inputs!C158</f>
        <v>PR19 reconciliation end-of-period RCV midnight adjustments as at 31 March 2025 - PR19 Land sales RCV adjustment in 2017-18 FYA (CPIH deflated) prices - Wastewater Network+</v>
      </c>
      <c r="D158" s="177" t="str">
        <f xml:space="preserve"> F_Inputs!D158</f>
        <v>£m</v>
      </c>
      <c r="E158" s="177" t="str">
        <f xml:space="preserve"> F_Inputs!E158</f>
        <v>Price Review 2024</v>
      </c>
      <c r="F158" s="207" t="str">
        <f xml:space="preserve"> IF(InpOverride!F158 = 0, F_Inputs!F158, InpOverride!F158)</f>
        <v/>
      </c>
      <c r="G158" s="210" t="str">
        <f xml:space="preserve"> IF(InpOverride!G158 = 0, F_Inputs!G158, InpOverride!G158)</f>
        <v/>
      </c>
      <c r="H158" s="210">
        <f xml:space="preserve"> IF(InpOverride!H158 = 0, F_Inputs!H158, InpOverride!H158)</f>
        <v>-4.9651401711087493</v>
      </c>
    </row>
    <row r="159" spans="1:8">
      <c r="A159" s="262" t="str">
        <f xml:space="preserve"> F_Inputs!A159</f>
        <v>SVE</v>
      </c>
      <c r="B159" s="262" t="str">
        <f xml:space="preserve"> F_Inputs!B159</f>
        <v>PD11_14ADDN1_PR24</v>
      </c>
      <c r="C159" s="177" t="str">
        <f xml:space="preserve"> F_Inputs!C159</f>
        <v>PR19 reconciliation end-of-period RCV midnight adjustments as at 31 March 2025 - PR19 Land sales RCV adjustment in 2017-18 FYA (CPIH deflated) prices - Additional Control 1</v>
      </c>
      <c r="D159" s="177" t="str">
        <f xml:space="preserve"> F_Inputs!D159</f>
        <v>£m</v>
      </c>
      <c r="E159" s="177" t="str">
        <f xml:space="preserve"> F_Inputs!E159</f>
        <v>Price Review 2024</v>
      </c>
      <c r="F159" s="207" t="str">
        <f xml:space="preserve"> IF(InpOverride!F159 = 0, F_Inputs!F159, InpOverride!F159)</f>
        <v/>
      </c>
      <c r="G159" s="210" t="str">
        <f xml:space="preserve"> IF(InpOverride!G159 = 0, F_Inputs!G159, InpOverride!G159)</f>
        <v/>
      </c>
      <c r="H159" s="210" t="str">
        <f xml:space="preserve"> IF(InpOverride!H159 = 0, F_Inputs!H159, InpOverride!H159)</f>
        <v/>
      </c>
    </row>
    <row r="160" spans="1:8">
      <c r="A160" s="262" t="str">
        <f xml:space="preserve"> F_Inputs!A160</f>
        <v>SVE</v>
      </c>
      <c r="B160" s="262" t="str">
        <f xml:space="preserve"> F_Inputs!B160</f>
        <v>PD11_14ADDN2_PR24</v>
      </c>
      <c r="C160" s="177" t="str">
        <f xml:space="preserve"> F_Inputs!C160</f>
        <v>PR19 reconciliation end-of-period RCV midnight adjustments as at 31 March 2025 - PR19 Land sales RCV adjustment in 2017-18 FYA (CPIH deflated) prices - Additional Control 2</v>
      </c>
      <c r="D160" s="177" t="str">
        <f xml:space="preserve"> F_Inputs!D160</f>
        <v>£m</v>
      </c>
      <c r="E160" s="177" t="str">
        <f xml:space="preserve"> F_Inputs!E160</f>
        <v>Price Review 2024</v>
      </c>
      <c r="F160" s="207" t="str">
        <f xml:space="preserve"> IF(InpOverride!F160 = 0, F_Inputs!F160, InpOverride!F160)</f>
        <v/>
      </c>
      <c r="G160" s="210" t="str">
        <f xml:space="preserve"> IF(InpOverride!G160 = 0, F_Inputs!G160, InpOverride!G160)</f>
        <v/>
      </c>
      <c r="H160" s="210" t="str">
        <f xml:space="preserve"> IF(InpOverride!H160 = 0, F_Inputs!H160, InpOverride!H160)</f>
        <v/>
      </c>
    </row>
    <row r="161" spans="1:8">
      <c r="A161" s="262" t="str">
        <f xml:space="preserve"> F_Inputs!A161</f>
        <v>SVE</v>
      </c>
      <c r="B161" s="262" t="str">
        <f xml:space="preserve"> F_Inputs!B161</f>
        <v>PD11_14TOT_PR24</v>
      </c>
      <c r="C161" s="177" t="str">
        <f xml:space="preserve"> F_Inputs!C161</f>
        <v>PR19 reconciliation end-of-period RCV midnight adjustments as at 31 March 2025 - PR19 Land sales RCV adjustment in 2017-18 FYA (CPIH deflated) prices - Total</v>
      </c>
      <c r="D161" s="177" t="str">
        <f xml:space="preserve"> F_Inputs!D161</f>
        <v>£m</v>
      </c>
      <c r="E161" s="177" t="str">
        <f xml:space="preserve"> F_Inputs!E161</f>
        <v>Price Review 2024</v>
      </c>
      <c r="F161" s="207" t="str">
        <f xml:space="preserve"> IF(InpOverride!F161 = 0, F_Inputs!F161, InpOverride!F161)</f>
        <v/>
      </c>
      <c r="G161" s="210" t="str">
        <f xml:space="preserve"> IF(InpOverride!G161 = 0, F_Inputs!G161, InpOverride!G161)</f>
        <v/>
      </c>
      <c r="H161" s="210">
        <f xml:space="preserve"> IF(InpOverride!H161 = 0, F_Inputs!H161, InpOverride!H161)</f>
        <v>-10.0421024329696</v>
      </c>
    </row>
    <row r="162" spans="1:8">
      <c r="A162" s="262" t="str">
        <f xml:space="preserve"> F_Inputs!A162</f>
        <v>SVE</v>
      </c>
      <c r="B162" s="262" t="str">
        <f xml:space="preserve"> F_Inputs!B162</f>
        <v>PD11_15WR_PR24</v>
      </c>
      <c r="C162" s="177" t="str">
        <f xml:space="preserve"> F_Inputs!C162</f>
        <v>PR19 reconciliation end-of-period RCV midnight adjustments as at 31 March 2025 - PR19 RPI-CPIH wedge RCV adjustment in 2017-18 FYA (CPIH deflated) prices - Water resources</v>
      </c>
      <c r="D162" s="177" t="str">
        <f xml:space="preserve"> F_Inputs!D162</f>
        <v>£m</v>
      </c>
      <c r="E162" s="177" t="str">
        <f xml:space="preserve"> F_Inputs!E162</f>
        <v>Price Review 2024</v>
      </c>
      <c r="F162" s="207" t="str">
        <f xml:space="preserve"> IF(InpOverride!F162 = 0, F_Inputs!F162, InpOverride!F162)</f>
        <v/>
      </c>
      <c r="G162" s="210" t="str">
        <f xml:space="preserve"> IF(InpOverride!G162 = 0, F_Inputs!G162, InpOverride!G162)</f>
        <v/>
      </c>
      <c r="H162" s="210">
        <f xml:space="preserve"> IF(InpOverride!H162 = 0, F_Inputs!H162, InpOverride!H162)</f>
        <v>6.6137784785528586</v>
      </c>
    </row>
    <row r="163" spans="1:8">
      <c r="A163" s="262" t="str">
        <f xml:space="preserve"> F_Inputs!A163</f>
        <v>SVE</v>
      </c>
      <c r="B163" s="262" t="str">
        <f xml:space="preserve"> F_Inputs!B163</f>
        <v>PD11_15WN_PR24</v>
      </c>
      <c r="C163" s="177" t="str">
        <f xml:space="preserve"> F_Inputs!C163</f>
        <v>PR19 reconciliation end-of-period RCV midnight adjustments as at 31 March 2025 - PR19 RPI-CPIH wedge RCV adjustment in 2017-18 FYA (CPIH deflated) prices - Water Network+</v>
      </c>
      <c r="D163" s="177" t="str">
        <f xml:space="preserve"> F_Inputs!D163</f>
        <v>£m</v>
      </c>
      <c r="E163" s="177" t="str">
        <f xml:space="preserve"> F_Inputs!E163</f>
        <v>Price Review 2024</v>
      </c>
      <c r="F163" s="207" t="str">
        <f xml:space="preserve"> IF(InpOverride!F163 = 0, F_Inputs!F163, InpOverride!F163)</f>
        <v/>
      </c>
      <c r="G163" s="210" t="str">
        <f xml:space="preserve"> IF(InpOverride!G163 = 0, F_Inputs!G163, InpOverride!G163)</f>
        <v/>
      </c>
      <c r="H163" s="210">
        <f xml:space="preserve"> IF(InpOverride!H163 = 0, F_Inputs!H163, InpOverride!H163)</f>
        <v>72.411235632859416</v>
      </c>
    </row>
    <row r="164" spans="1:8">
      <c r="A164" s="262" t="str">
        <f xml:space="preserve"> F_Inputs!A164</f>
        <v>SVE</v>
      </c>
      <c r="B164" s="262" t="str">
        <f xml:space="preserve"> F_Inputs!B164</f>
        <v>PD11_15WWN_PR24</v>
      </c>
      <c r="C164" s="177" t="str">
        <f xml:space="preserve"> F_Inputs!C164</f>
        <v>PR19 reconciliation end-of-period RCV midnight adjustments as at 31 March 2025 - PR19 RPI-CPIH wedge RCV adjustment in 2017-18 FYA (CPIH deflated) prices - Wastewater Network+</v>
      </c>
      <c r="D164" s="177" t="str">
        <f xml:space="preserve"> F_Inputs!D164</f>
        <v>£m</v>
      </c>
      <c r="E164" s="177" t="str">
        <f xml:space="preserve"> F_Inputs!E164</f>
        <v>Price Review 2024</v>
      </c>
      <c r="F164" s="207" t="str">
        <f xml:space="preserve"> IF(InpOverride!F164 = 0, F_Inputs!F164, InpOverride!F164)</f>
        <v/>
      </c>
      <c r="G164" s="210" t="str">
        <f xml:space="preserve"> IF(InpOverride!G164 = 0, F_Inputs!G164, InpOverride!G164)</f>
        <v/>
      </c>
      <c r="H164" s="210">
        <f xml:space="preserve"> IF(InpOverride!H164 = 0, F_Inputs!H164, InpOverride!H164)</f>
        <v>66.669875602412731</v>
      </c>
    </row>
    <row r="165" spans="1:8">
      <c r="A165" s="262" t="str">
        <f xml:space="preserve"> F_Inputs!A165</f>
        <v>SVE</v>
      </c>
      <c r="B165" s="262" t="str">
        <f xml:space="preserve"> F_Inputs!B165</f>
        <v>PD11_15BIO_PR24</v>
      </c>
      <c r="C165" s="177" t="str">
        <f xml:space="preserve"> F_Inputs!C165</f>
        <v>PR19 reconciliation end-of-period RCV midnight adjustments as at 31 March 2025 - PR19 RPI-CPIH wedge RCV adjustment in 2017-18 FYA (CPIH deflated) prices - Bioresources</v>
      </c>
      <c r="D165" s="177" t="str">
        <f xml:space="preserve"> F_Inputs!D165</f>
        <v>£m</v>
      </c>
      <c r="E165" s="177" t="str">
        <f xml:space="preserve"> F_Inputs!E165</f>
        <v>Price Review 2024</v>
      </c>
      <c r="F165" s="207" t="str">
        <f xml:space="preserve"> IF(InpOverride!F165 = 0, F_Inputs!F165, InpOverride!F165)</f>
        <v/>
      </c>
      <c r="G165" s="210" t="str">
        <f xml:space="preserve"> IF(InpOverride!G165 = 0, F_Inputs!G165, InpOverride!G165)</f>
        <v/>
      </c>
      <c r="H165" s="210">
        <f xml:space="preserve"> IF(InpOverride!H165 = 0, F_Inputs!H165, InpOverride!H165)</f>
        <v>7.8498351934116499</v>
      </c>
    </row>
    <row r="166" spans="1:8">
      <c r="A166" s="262" t="str">
        <f xml:space="preserve"> F_Inputs!A166</f>
        <v>SVE</v>
      </c>
      <c r="B166" s="262" t="str">
        <f xml:space="preserve"> F_Inputs!B166</f>
        <v>PD11_15ADDN1_PR24</v>
      </c>
      <c r="C166" s="177" t="str">
        <f xml:space="preserve"> F_Inputs!C166</f>
        <v>PR19 reconciliation end-of-period RCV midnight adjustments as at 31 March 2025 - PR19 RPI-CPIH wedge RCV adjustment in 2017-18 FYA (CPIH deflated) prices - Additional Control 1</v>
      </c>
      <c r="D166" s="177" t="str">
        <f xml:space="preserve"> F_Inputs!D166</f>
        <v>£m</v>
      </c>
      <c r="E166" s="177" t="str">
        <f xml:space="preserve"> F_Inputs!E166</f>
        <v>Price Review 2024</v>
      </c>
      <c r="F166" s="207" t="str">
        <f xml:space="preserve"> IF(InpOverride!F166 = 0, F_Inputs!F166, InpOverride!F166)</f>
        <v/>
      </c>
      <c r="G166" s="210" t="str">
        <f xml:space="preserve"> IF(InpOverride!G166 = 0, F_Inputs!G166, InpOverride!G166)</f>
        <v/>
      </c>
      <c r="H166" s="210" t="str">
        <f xml:space="preserve"> IF(InpOverride!H166 = 0, F_Inputs!H166, InpOverride!H166)</f>
        <v/>
      </c>
    </row>
    <row r="167" spans="1:8">
      <c r="A167" s="262" t="str">
        <f xml:space="preserve"> F_Inputs!A167</f>
        <v>SVE</v>
      </c>
      <c r="B167" s="262" t="str">
        <f xml:space="preserve"> F_Inputs!B167</f>
        <v>PD11_15ADDN2_PR24</v>
      </c>
      <c r="C167" s="177" t="str">
        <f xml:space="preserve"> F_Inputs!C167</f>
        <v>PR19 reconciliation end-of-period RCV midnight adjustments as at 31 March 2025 - PR19 RPI-CPIH wedge RCV adjustment in 2017-18 FYA (CPIH deflated) prices - Additional Control 2</v>
      </c>
      <c r="D167" s="177" t="str">
        <f xml:space="preserve"> F_Inputs!D167</f>
        <v>£m</v>
      </c>
      <c r="E167" s="177" t="str">
        <f xml:space="preserve"> F_Inputs!E167</f>
        <v>Price Review 2024</v>
      </c>
      <c r="F167" s="207" t="str">
        <f xml:space="preserve"> IF(InpOverride!F167 = 0, F_Inputs!F167, InpOverride!F167)</f>
        <v/>
      </c>
      <c r="G167" s="210" t="str">
        <f xml:space="preserve"> IF(InpOverride!G167 = 0, F_Inputs!G167, InpOverride!G167)</f>
        <v/>
      </c>
      <c r="H167" s="210" t="str">
        <f xml:space="preserve"> IF(InpOverride!H167 = 0, F_Inputs!H167, InpOverride!H167)</f>
        <v/>
      </c>
    </row>
    <row r="168" spans="1:8">
      <c r="A168" s="262" t="str">
        <f xml:space="preserve"> F_Inputs!A168</f>
        <v>SVE</v>
      </c>
      <c r="B168" s="262" t="str">
        <f xml:space="preserve"> F_Inputs!B168</f>
        <v>PD11_15TOT_PR24</v>
      </c>
      <c r="C168" s="177" t="str">
        <f xml:space="preserve"> F_Inputs!C168</f>
        <v>PR19 reconciliation end-of-period RCV midnight adjustments as at 31 March 2025 - PR19 RPI-CPIH wedge RCV adjustment in 2017-18 FYA (CPIH deflated) prices - Total</v>
      </c>
      <c r="D168" s="177" t="str">
        <f xml:space="preserve"> F_Inputs!D168</f>
        <v>£m</v>
      </c>
      <c r="E168" s="177" t="str">
        <f xml:space="preserve"> F_Inputs!E168</f>
        <v>Price Review 2024</v>
      </c>
      <c r="F168" s="207" t="str">
        <f xml:space="preserve"> IF(InpOverride!F168 = 0, F_Inputs!F168, InpOverride!F168)</f>
        <v/>
      </c>
      <c r="G168" s="210" t="str">
        <f xml:space="preserve"> IF(InpOverride!G168 = 0, F_Inputs!G168, InpOverride!G168)</f>
        <v/>
      </c>
      <c r="H168" s="210">
        <f xml:space="preserve"> IF(InpOverride!H168 = 0, F_Inputs!H168, InpOverride!H168)</f>
        <v>153.54472490723671</v>
      </c>
    </row>
    <row r="169" spans="1:8">
      <c r="A169" s="262" t="str">
        <f xml:space="preserve"> F_Inputs!A169</f>
        <v>SVE</v>
      </c>
      <c r="B169" s="262" t="str">
        <f xml:space="preserve"> F_Inputs!B169</f>
        <v>PD11_16WR_PR24</v>
      </c>
      <c r="C169" s="177" t="str">
        <f xml:space="preserve"> F_Inputs!C169</f>
        <v>PR19 reconciliation end-of-period RCV midnight adjustments as at 31 March 2025 - PR19 Strategic regional water resources RCV adjustment in 2017-18 FYA (CPIH deflated) prices - Water resources</v>
      </c>
      <c r="D169" s="177" t="str">
        <f xml:space="preserve"> F_Inputs!D169</f>
        <v>£m</v>
      </c>
      <c r="E169" s="177" t="str">
        <f xml:space="preserve"> F_Inputs!E169</f>
        <v>Price Review 2024</v>
      </c>
      <c r="F169" s="207" t="str">
        <f xml:space="preserve"> IF(InpOverride!F169 = 0, F_Inputs!F169, InpOverride!F169)</f>
        <v/>
      </c>
      <c r="G169" s="210" t="str">
        <f xml:space="preserve"> IF(InpOverride!G169 = 0, F_Inputs!G169, InpOverride!G169)</f>
        <v/>
      </c>
      <c r="H169" s="210">
        <f xml:space="preserve"> IF(InpOverride!H169 = 0, F_Inputs!H169, InpOverride!H169)</f>
        <v>-7.3240766594766509</v>
      </c>
    </row>
    <row r="170" spans="1:8">
      <c r="A170" s="262" t="str">
        <f xml:space="preserve"> F_Inputs!A170</f>
        <v>SVE</v>
      </c>
      <c r="B170" s="262" t="str">
        <f xml:space="preserve"> F_Inputs!B170</f>
        <v>PD11_16WN_PR24</v>
      </c>
      <c r="C170" s="177" t="str">
        <f xml:space="preserve"> F_Inputs!C170</f>
        <v>PR19 reconciliation end-of-period RCV midnight adjustments as at 31 March 2025 - PR19 Strategic regional water resources RCV adjustment in 2017-18 FYA (CPIH deflated) prices - Water Network+</v>
      </c>
      <c r="D170" s="177" t="str">
        <f xml:space="preserve"> F_Inputs!D170</f>
        <v>£m</v>
      </c>
      <c r="E170" s="177" t="str">
        <f xml:space="preserve"> F_Inputs!E170</f>
        <v>Price Review 2024</v>
      </c>
      <c r="F170" s="207" t="str">
        <f xml:space="preserve"> IF(InpOverride!F170 = 0, F_Inputs!F170, InpOverride!F170)</f>
        <v/>
      </c>
      <c r="G170" s="210" t="str">
        <f xml:space="preserve"> IF(InpOverride!G170 = 0, F_Inputs!G170, InpOverride!G170)</f>
        <v/>
      </c>
      <c r="H170" s="210">
        <f xml:space="preserve"> IF(InpOverride!H170 = 0, F_Inputs!H170, InpOverride!H170)</f>
        <v>0</v>
      </c>
    </row>
    <row r="171" spans="1:8">
      <c r="A171" s="262" t="str">
        <f xml:space="preserve"> F_Inputs!A171</f>
        <v>SVE</v>
      </c>
      <c r="B171" s="262" t="str">
        <f xml:space="preserve"> F_Inputs!B171</f>
        <v>PD11_16TOT_PR24</v>
      </c>
      <c r="C171" s="177" t="str">
        <f xml:space="preserve"> F_Inputs!C171</f>
        <v>PR19 reconciliation end-of-period RCV midnight adjustments as at 31 March 2025 - PR19 Strategic regional water resources RCV adjustment in 2017-18 FYA (CPIH deflated) prices - Total</v>
      </c>
      <c r="D171" s="177" t="str">
        <f xml:space="preserve"> F_Inputs!D171</f>
        <v>£m</v>
      </c>
      <c r="E171" s="177" t="str">
        <f xml:space="preserve"> F_Inputs!E171</f>
        <v>Price Review 2024</v>
      </c>
      <c r="F171" s="207" t="str">
        <f xml:space="preserve"> IF(InpOverride!F171 = 0, F_Inputs!F171, InpOverride!F171)</f>
        <v/>
      </c>
      <c r="G171" s="210" t="str">
        <f xml:space="preserve"> IF(InpOverride!G171 = 0, F_Inputs!G171, InpOverride!G171)</f>
        <v/>
      </c>
      <c r="H171" s="210">
        <f xml:space="preserve"> IF(InpOverride!H171 = 0, F_Inputs!H171, InpOverride!H171)</f>
        <v>-7.3240766594766509</v>
      </c>
    </row>
    <row r="172" spans="1:8">
      <c r="A172" s="262" t="str">
        <f xml:space="preserve"> F_Inputs!A172</f>
        <v>SVE</v>
      </c>
      <c r="B172" s="262" t="str">
        <f xml:space="preserve"> F_Inputs!B172</f>
        <v>PD11_17WR_PR24</v>
      </c>
      <c r="C172" s="177" t="str">
        <f xml:space="preserve"> F_Inputs!C172</f>
        <v>PR19 reconciliation end-of-period RCV midnight adjustments as at 31 March 2025 - PR19 Green recovery RCV adjustment in 2017-18 FYA (CPIH deflated) prices - Water resources</v>
      </c>
      <c r="D172" s="177" t="str">
        <f xml:space="preserve"> F_Inputs!D172</f>
        <v>£m</v>
      </c>
      <c r="E172" s="177" t="str">
        <f xml:space="preserve"> F_Inputs!E172</f>
        <v>Price Review 2024</v>
      </c>
      <c r="F172" s="207" t="str">
        <f xml:space="preserve"> IF(InpOverride!F172 = 0, F_Inputs!F172, InpOverride!F172)</f>
        <v/>
      </c>
      <c r="G172" s="210" t="str">
        <f xml:space="preserve"> IF(InpOverride!G172 = 0, F_Inputs!G172, InpOverride!G172)</f>
        <v/>
      </c>
      <c r="H172" s="210">
        <f xml:space="preserve"> IF(InpOverride!H172 = 0, F_Inputs!H172, InpOverride!H172)</f>
        <v>-0.35026211744351782</v>
      </c>
    </row>
    <row r="173" spans="1:8">
      <c r="A173" s="262" t="str">
        <f xml:space="preserve"> F_Inputs!A173</f>
        <v>SVE</v>
      </c>
      <c r="B173" s="262" t="str">
        <f xml:space="preserve"> F_Inputs!B173</f>
        <v>PD11_17WN_PR24</v>
      </c>
      <c r="C173" s="177" t="str">
        <f xml:space="preserve"> F_Inputs!C173</f>
        <v>PR19 reconciliation end-of-period RCV midnight adjustments as at 31 March 2025 - PR19 Green recovery RCV adjustment in 2017-18 FYA (CPIH deflated) prices - Water Network+</v>
      </c>
      <c r="D173" s="177" t="str">
        <f xml:space="preserve"> F_Inputs!D173</f>
        <v>£m</v>
      </c>
      <c r="E173" s="177" t="str">
        <f xml:space="preserve"> F_Inputs!E173</f>
        <v>Price Review 2024</v>
      </c>
      <c r="F173" s="207" t="str">
        <f xml:space="preserve"> IF(InpOverride!F173 = 0, F_Inputs!F173, InpOverride!F173)</f>
        <v/>
      </c>
      <c r="G173" s="210" t="str">
        <f xml:space="preserve"> IF(InpOverride!G173 = 0, F_Inputs!G173, InpOverride!G173)</f>
        <v/>
      </c>
      <c r="H173" s="210">
        <f xml:space="preserve"> IF(InpOverride!H173 = 0, F_Inputs!H173, InpOverride!H173)</f>
        <v>181.52659924120749</v>
      </c>
    </row>
    <row r="174" spans="1:8">
      <c r="A174" s="262" t="str">
        <f xml:space="preserve"> F_Inputs!A174</f>
        <v>SVE</v>
      </c>
      <c r="B174" s="262" t="str">
        <f xml:space="preserve"> F_Inputs!B174</f>
        <v>PD11_17WWN_PR24</v>
      </c>
      <c r="C174" s="177" t="str">
        <f xml:space="preserve"> F_Inputs!C174</f>
        <v>PR19 reconciliation end-of-period RCV midnight adjustments as at 31 March 2025 - PR19 Green recovery RCV adjustment in 2017-18 FYA (CPIH deflated) prices - Wastewater Network+</v>
      </c>
      <c r="D174" s="177" t="str">
        <f xml:space="preserve"> F_Inputs!D174</f>
        <v>£m</v>
      </c>
      <c r="E174" s="177" t="str">
        <f xml:space="preserve"> F_Inputs!E174</f>
        <v>Price Review 2024</v>
      </c>
      <c r="F174" s="207" t="str">
        <f xml:space="preserve"> IF(InpOverride!F174 = 0, F_Inputs!F174, InpOverride!F174)</f>
        <v/>
      </c>
      <c r="G174" s="210" t="str">
        <f xml:space="preserve"> IF(InpOverride!G174 = 0, F_Inputs!G174, InpOverride!G174)</f>
        <v/>
      </c>
      <c r="H174" s="210">
        <f xml:space="preserve"> IF(InpOverride!H174 = 0, F_Inputs!H174, InpOverride!H174)</f>
        <v>238.0541104446223</v>
      </c>
    </row>
    <row r="175" spans="1:8">
      <c r="A175" s="262" t="str">
        <f xml:space="preserve"> F_Inputs!A175</f>
        <v>SVE</v>
      </c>
      <c r="B175" s="262" t="str">
        <f xml:space="preserve"> F_Inputs!B175</f>
        <v>PD11_17BIO_PR24</v>
      </c>
      <c r="C175" s="177" t="str">
        <f xml:space="preserve"> F_Inputs!C175</f>
        <v>PR19 reconciliation end-of-period RCV midnight adjustments as at 31 March 2025 - PR19 Green recovery RCV adjustment in 2017-18 FYA (CPIH deflated) prices - Bioresources</v>
      </c>
      <c r="D175" s="177" t="str">
        <f xml:space="preserve"> F_Inputs!D175</f>
        <v>£m</v>
      </c>
      <c r="E175" s="177" t="str">
        <f xml:space="preserve"> F_Inputs!E175</f>
        <v>Price Review 2024</v>
      </c>
      <c r="F175" s="207" t="str">
        <f xml:space="preserve"> IF(InpOverride!F175 = 0, F_Inputs!F175, InpOverride!F175)</f>
        <v/>
      </c>
      <c r="G175" s="210" t="str">
        <f xml:space="preserve"> IF(InpOverride!G175 = 0, F_Inputs!G175, InpOverride!G175)</f>
        <v/>
      </c>
      <c r="H175" s="210">
        <f xml:space="preserve"> IF(InpOverride!H175 = 0, F_Inputs!H175, InpOverride!H175)</f>
        <v>0</v>
      </c>
    </row>
    <row r="176" spans="1:8">
      <c r="A176" s="262" t="str">
        <f xml:space="preserve"> F_Inputs!A176</f>
        <v>SVE</v>
      </c>
      <c r="B176" s="262" t="str">
        <f xml:space="preserve"> F_Inputs!B176</f>
        <v>PD11_17TOT_PR24</v>
      </c>
      <c r="C176" s="177" t="str">
        <f xml:space="preserve"> F_Inputs!C176</f>
        <v>PR19 reconciliation end-of-period RCV midnight adjustments as at 31 March 2025 - PR19 Green recovery RCV adjustment in 2017-18 FYA (CPIH deflated) prices - Total</v>
      </c>
      <c r="D176" s="177" t="str">
        <f xml:space="preserve"> F_Inputs!D176</f>
        <v>£m</v>
      </c>
      <c r="E176" s="177" t="str">
        <f xml:space="preserve"> F_Inputs!E176</f>
        <v>Price Review 2024</v>
      </c>
      <c r="F176" s="207" t="str">
        <f xml:space="preserve"> IF(InpOverride!F176 = 0, F_Inputs!F176, InpOverride!F176)</f>
        <v/>
      </c>
      <c r="G176" s="210" t="str">
        <f xml:space="preserve"> IF(InpOverride!G176 = 0, F_Inputs!G176, InpOverride!G176)</f>
        <v/>
      </c>
      <c r="H176" s="210">
        <f xml:space="preserve"> IF(InpOverride!H176 = 0, F_Inputs!H176, InpOverride!H176)</f>
        <v>419.23044756838618</v>
      </c>
    </row>
    <row r="177" spans="1:8">
      <c r="A177" s="262" t="str">
        <f xml:space="preserve"> F_Inputs!A177</f>
        <v>SVE</v>
      </c>
      <c r="B177" s="262" t="str">
        <f xml:space="preserve"> F_Inputs!B177</f>
        <v>PD11_18ADDN1_PR24</v>
      </c>
      <c r="C177" s="177" t="str">
        <f xml:space="preserve"> F_Inputs!C177</f>
        <v>PR19 reconciliation end-of-period RCV midnight adjustments as at 31 March 2025 - PR19 Havant Thicket activities RCV adjustment in 2017-18 FYA (CPIH deflated) prices - Additional Control 1</v>
      </c>
      <c r="D177" s="177" t="str">
        <f xml:space="preserve"> F_Inputs!D177</f>
        <v>£m</v>
      </c>
      <c r="E177" s="177" t="str">
        <f xml:space="preserve"> F_Inputs!E177</f>
        <v>Price Review 2024</v>
      </c>
      <c r="F177" s="207" t="str">
        <f xml:space="preserve"> IF(InpOverride!F177 = 0, F_Inputs!F177, InpOverride!F177)</f>
        <v/>
      </c>
      <c r="G177" s="210" t="str">
        <f xml:space="preserve"> IF(InpOverride!G177 = 0, F_Inputs!G177, InpOverride!G177)</f>
        <v/>
      </c>
      <c r="H177" s="210" t="str">
        <f xml:space="preserve"> IF(InpOverride!H177 = 0, F_Inputs!H177, InpOverride!H177)</f>
        <v/>
      </c>
    </row>
    <row r="178" spans="1:8">
      <c r="A178" s="262" t="str">
        <f xml:space="preserve"> F_Inputs!A178</f>
        <v>SVE</v>
      </c>
      <c r="B178" s="262" t="str">
        <f xml:space="preserve"> F_Inputs!B178</f>
        <v>PD11_18ADDN2_PR24</v>
      </c>
      <c r="C178" s="177" t="str">
        <f xml:space="preserve"> F_Inputs!C178</f>
        <v>PR19 reconciliation end-of-period RCV midnight adjustments as at 31 March 2025 - PR19 Havant Thicket activities RCV adjustment in 2017-18 FYA (CPIH deflated) prices - Additional Control 2</v>
      </c>
      <c r="D178" s="177" t="str">
        <f xml:space="preserve"> F_Inputs!D178</f>
        <v>£m</v>
      </c>
      <c r="E178" s="177" t="str">
        <f xml:space="preserve"> F_Inputs!E178</f>
        <v>Price Review 2024</v>
      </c>
      <c r="F178" s="207" t="str">
        <f xml:space="preserve"> IF(InpOverride!F178 = 0, F_Inputs!F178, InpOverride!F178)</f>
        <v/>
      </c>
      <c r="G178" s="210" t="str">
        <f xml:space="preserve"> IF(InpOverride!G178 = 0, F_Inputs!G178, InpOverride!G178)</f>
        <v/>
      </c>
      <c r="H178" s="210" t="str">
        <f xml:space="preserve"> IF(InpOverride!H178 = 0, F_Inputs!H178, InpOverride!H178)</f>
        <v/>
      </c>
    </row>
    <row r="179" spans="1:8">
      <c r="A179" s="262" t="str">
        <f xml:space="preserve"> F_Inputs!A179</f>
        <v>SVE</v>
      </c>
      <c r="B179" s="262" t="str">
        <f xml:space="preserve"> F_Inputs!B179</f>
        <v>PD11_18TOT_PR24</v>
      </c>
      <c r="C179" s="177" t="str">
        <f xml:space="preserve"> F_Inputs!C179</f>
        <v>PR19 reconciliation end-of-period RCV midnight adjustments as at 31 March 2025 - PR19 Havant Thicket activities RCV adjustment in 2017-18 FYA (CPIH deflated) prices - Total</v>
      </c>
      <c r="D179" s="177" t="str">
        <f xml:space="preserve"> F_Inputs!D179</f>
        <v>£m</v>
      </c>
      <c r="E179" s="177" t="str">
        <f xml:space="preserve"> F_Inputs!E179</f>
        <v>Price Review 2024</v>
      </c>
      <c r="F179" s="207" t="str">
        <f xml:space="preserve"> IF(InpOverride!F179 = 0, F_Inputs!F179, InpOverride!F179)</f>
        <v/>
      </c>
      <c r="G179" s="210" t="str">
        <f xml:space="preserve"> IF(InpOverride!G179 = 0, F_Inputs!G179, InpOverride!G179)</f>
        <v/>
      </c>
      <c r="H179" s="210">
        <f xml:space="preserve"> IF(InpOverride!H179 = 0, F_Inputs!H179, InpOverride!H179)</f>
        <v>0</v>
      </c>
    </row>
    <row r="180" spans="1:8">
      <c r="A180" s="262" t="str">
        <f xml:space="preserve"> F_Inputs!A180</f>
        <v>SVE</v>
      </c>
      <c r="B180" s="262" t="str">
        <f xml:space="preserve"> F_Inputs!B180</f>
        <v>PD11_19WR_PR24</v>
      </c>
      <c r="C180" s="177" t="str">
        <f xml:space="preserve"> F_Inputs!C180</f>
        <v>PR19 reconciliation end-of-period RCV midnight adjustments as at 31 March 2025 - Other RCV adjustments in 2017-18 FYA (CPIH deflated) prices - Water resources</v>
      </c>
      <c r="D180" s="177" t="str">
        <f xml:space="preserve"> F_Inputs!D180</f>
        <v>£m</v>
      </c>
      <c r="E180" s="177" t="str">
        <f xml:space="preserve"> F_Inputs!E180</f>
        <v>Price Review 2024</v>
      </c>
      <c r="F180" s="207" t="str">
        <f xml:space="preserve"> IF(InpOverride!F180 = 0, F_Inputs!F180, InpOverride!F180)</f>
        <v/>
      </c>
      <c r="G180" s="210" t="str">
        <f xml:space="preserve"> IF(InpOverride!G180 = 0, F_Inputs!G180, InpOverride!G180)</f>
        <v/>
      </c>
      <c r="H180" s="210">
        <f xml:space="preserve"> IF(InpOverride!H180 = 0, F_Inputs!H180, InpOverride!H180)</f>
        <v>0</v>
      </c>
    </row>
    <row r="181" spans="1:8">
      <c r="A181" s="262" t="str">
        <f xml:space="preserve"> F_Inputs!A181</f>
        <v>SVE</v>
      </c>
      <c r="B181" s="262" t="str">
        <f xml:space="preserve"> F_Inputs!B181</f>
        <v>PD11_19WN_PR24</v>
      </c>
      <c r="C181" s="177" t="str">
        <f xml:space="preserve"> F_Inputs!C181</f>
        <v>PR19 reconciliation end-of-period RCV midnight adjustments as at 31 March 2025 - Other RCV adjustments in 2017-18 FYA (CPIH deflated) prices - Water Network+</v>
      </c>
      <c r="D181" s="177" t="str">
        <f xml:space="preserve"> F_Inputs!D181</f>
        <v>£m</v>
      </c>
      <c r="E181" s="177" t="str">
        <f xml:space="preserve"> F_Inputs!E181</f>
        <v>Price Review 2024</v>
      </c>
      <c r="F181" s="207" t="str">
        <f xml:space="preserve"> IF(InpOverride!F181 = 0, F_Inputs!F181, InpOverride!F181)</f>
        <v/>
      </c>
      <c r="G181" s="210" t="str">
        <f xml:space="preserve"> IF(InpOverride!G181 = 0, F_Inputs!G181, InpOverride!G181)</f>
        <v/>
      </c>
      <c r="H181" s="210">
        <f xml:space="preserve"> IF(InpOverride!H181 = 0, F_Inputs!H181, InpOverride!H181)</f>
        <v>0</v>
      </c>
    </row>
    <row r="182" spans="1:8">
      <c r="A182" s="262" t="str">
        <f xml:space="preserve"> F_Inputs!A182</f>
        <v>SVE</v>
      </c>
      <c r="B182" s="262" t="str">
        <f xml:space="preserve"> F_Inputs!B182</f>
        <v>PD11_19WWN_PR24</v>
      </c>
      <c r="C182" s="177" t="str">
        <f xml:space="preserve"> F_Inputs!C182</f>
        <v>PR19 reconciliation end-of-period RCV midnight adjustments as at 31 March 2025 - Other RCV adjustments in 2017-18 FYA (CPIH deflated) prices - Wastewater Network+</v>
      </c>
      <c r="D182" s="177" t="str">
        <f xml:space="preserve"> F_Inputs!D182</f>
        <v>£m</v>
      </c>
      <c r="E182" s="177" t="str">
        <f xml:space="preserve"> F_Inputs!E182</f>
        <v>Price Review 2024</v>
      </c>
      <c r="F182" s="207" t="str">
        <f xml:space="preserve"> IF(InpOverride!F182 = 0, F_Inputs!F182, InpOverride!F182)</f>
        <v/>
      </c>
      <c r="G182" s="210" t="str">
        <f xml:space="preserve"> IF(InpOverride!G182 = 0, F_Inputs!G182, InpOverride!G182)</f>
        <v/>
      </c>
      <c r="H182" s="210">
        <f xml:space="preserve"> IF(InpOverride!H182 = 0, F_Inputs!H182, InpOverride!H182)</f>
        <v>0</v>
      </c>
    </row>
    <row r="183" spans="1:8">
      <c r="A183" s="262" t="str">
        <f xml:space="preserve"> F_Inputs!A183</f>
        <v>SVE</v>
      </c>
      <c r="B183" s="262" t="str">
        <f xml:space="preserve"> F_Inputs!B183</f>
        <v>PD11_19BIO_PR24</v>
      </c>
      <c r="C183" s="177" t="str">
        <f xml:space="preserve"> F_Inputs!C183</f>
        <v>PR19 reconciliation end-of-period RCV midnight adjustments as at 31 March 2025 - Other RCV adjustments in 2017-18 FYA (CPIH deflated) prices - Bioresources</v>
      </c>
      <c r="D183" s="177" t="str">
        <f xml:space="preserve"> F_Inputs!D183</f>
        <v>£m</v>
      </c>
      <c r="E183" s="177" t="str">
        <f xml:space="preserve"> F_Inputs!E183</f>
        <v>Price Review 2024</v>
      </c>
      <c r="F183" s="207" t="str">
        <f xml:space="preserve"> IF(InpOverride!F183 = 0, F_Inputs!F183, InpOverride!F183)</f>
        <v/>
      </c>
      <c r="G183" s="210" t="str">
        <f xml:space="preserve"> IF(InpOverride!G183 = 0, F_Inputs!G183, InpOverride!G183)</f>
        <v/>
      </c>
      <c r="H183" s="210">
        <f xml:space="preserve"> IF(InpOverride!H183 = 0, F_Inputs!H183, InpOverride!H183)</f>
        <v>0</v>
      </c>
    </row>
    <row r="184" spans="1:8">
      <c r="A184" s="262" t="str">
        <f xml:space="preserve"> F_Inputs!A184</f>
        <v>SVE</v>
      </c>
      <c r="B184" s="262" t="str">
        <f xml:space="preserve"> F_Inputs!B184</f>
        <v>PD11_19ADDN1_PR24</v>
      </c>
      <c r="C184" s="177" t="str">
        <f xml:space="preserve"> F_Inputs!C184</f>
        <v>PR19 reconciliation end-of-period RCV midnight adjustments as at 31 March 2025 - Other RCV adjustments in 2017-18 FYA (CPIH deflated) prices - Additional Control 1</v>
      </c>
      <c r="D184" s="177" t="str">
        <f xml:space="preserve"> F_Inputs!D184</f>
        <v>£m</v>
      </c>
      <c r="E184" s="177" t="str">
        <f xml:space="preserve"> F_Inputs!E184</f>
        <v>Price Review 2024</v>
      </c>
      <c r="F184" s="207" t="str">
        <f xml:space="preserve"> IF(InpOverride!F184 = 0, F_Inputs!F184, InpOverride!F184)</f>
        <v/>
      </c>
      <c r="G184" s="210" t="str">
        <f xml:space="preserve"> IF(InpOverride!G184 = 0, F_Inputs!G184, InpOverride!G184)</f>
        <v/>
      </c>
      <c r="H184" s="210" t="str">
        <f xml:space="preserve"> IF(InpOverride!H184 = 0, F_Inputs!H184, InpOverride!H184)</f>
        <v/>
      </c>
    </row>
    <row r="185" spans="1:8">
      <c r="A185" s="262" t="str">
        <f xml:space="preserve"> F_Inputs!A185</f>
        <v>SVE</v>
      </c>
      <c r="B185" s="262" t="str">
        <f xml:space="preserve"> F_Inputs!B185</f>
        <v>PD11_19ADDN2_PR24</v>
      </c>
      <c r="C185" s="177" t="str">
        <f xml:space="preserve"> F_Inputs!C185</f>
        <v>PR19 reconciliation end-of-period RCV midnight adjustments as at 31 March 2025 - Other RCV adjustments in 2017-18 FYA (CPIH deflated) prices - Additional Control 2</v>
      </c>
      <c r="D185" s="177" t="str">
        <f xml:space="preserve"> F_Inputs!D185</f>
        <v>£m</v>
      </c>
      <c r="E185" s="177" t="str">
        <f xml:space="preserve"> F_Inputs!E185</f>
        <v>Price Review 2024</v>
      </c>
      <c r="F185" s="207" t="str">
        <f xml:space="preserve"> IF(InpOverride!F185 = 0, F_Inputs!F185, InpOverride!F185)</f>
        <v/>
      </c>
      <c r="G185" s="210" t="str">
        <f xml:space="preserve"> IF(InpOverride!G185 = 0, F_Inputs!G185, InpOverride!G185)</f>
        <v/>
      </c>
      <c r="H185" s="210" t="str">
        <f xml:space="preserve"> IF(InpOverride!H185 = 0, F_Inputs!H185, InpOverride!H185)</f>
        <v/>
      </c>
    </row>
    <row r="186" spans="1:8">
      <c r="A186" s="262" t="str">
        <f xml:space="preserve"> F_Inputs!A186</f>
        <v>SVE</v>
      </c>
      <c r="B186" s="262" t="str">
        <f xml:space="preserve"> F_Inputs!B186</f>
        <v>PD11_19TOT_PR24</v>
      </c>
      <c r="C186" s="177" t="str">
        <f xml:space="preserve"> F_Inputs!C186</f>
        <v>PR19 reconciliation end-of-period RCV midnight adjustments as at 31 March 2025 - Other RCV adjustments in 2017-18 FYA (CPIH deflated) prices - Total</v>
      </c>
      <c r="D186" s="177" t="str">
        <f xml:space="preserve"> F_Inputs!D186</f>
        <v>£m</v>
      </c>
      <c r="E186" s="177" t="str">
        <f xml:space="preserve"> F_Inputs!E186</f>
        <v>Price Review 2024</v>
      </c>
      <c r="F186" s="207" t="str">
        <f xml:space="preserve"> IF(InpOverride!F186 = 0, F_Inputs!F186, InpOverride!F186)</f>
        <v/>
      </c>
      <c r="G186" s="210" t="str">
        <f xml:space="preserve"> IF(InpOverride!G186 = 0, F_Inputs!G186, InpOverride!G186)</f>
        <v/>
      </c>
      <c r="H186" s="210">
        <f xml:space="preserve"> IF(InpOverride!H186 = 0, F_Inputs!H186, InpOverride!H186)</f>
        <v>0</v>
      </c>
    </row>
    <row r="187" spans="1:8">
      <c r="A187" s="262" t="str">
        <f xml:space="preserve"> F_Inputs!A187</f>
        <v>SVE</v>
      </c>
      <c r="B187" s="262" t="str">
        <f xml:space="preserve"> F_Inputs!B187</f>
        <v>PD11_20WR_PR24</v>
      </c>
      <c r="C187" s="177" t="str">
        <f xml:space="preserve"> F_Inputs!C187</f>
        <v>PR24 end-of-period RCV midnight adjustments as at 31 March 2025 - PR24 Transitional expenditure programme RCV adjustment in 2017-18 FYA (CPIH deflated) prices - Water resources</v>
      </c>
      <c r="D187" s="177" t="str">
        <f xml:space="preserve"> F_Inputs!D187</f>
        <v>£m</v>
      </c>
      <c r="E187" s="177" t="str">
        <f xml:space="preserve"> F_Inputs!E187</f>
        <v>Price Review 2024</v>
      </c>
      <c r="F187" s="207" t="str">
        <f xml:space="preserve"> IF(InpOverride!F187 = 0, F_Inputs!F187, InpOverride!F187)</f>
        <v/>
      </c>
      <c r="G187" s="210" t="str">
        <f xml:space="preserve"> IF(InpOverride!G187 = 0, F_Inputs!G187, InpOverride!G187)</f>
        <v/>
      </c>
      <c r="H187" s="210">
        <f xml:space="preserve"> IF(InpOverride!H187 = 0, F_Inputs!H187, InpOverride!H187)</f>
        <v>5.309609138958745</v>
      </c>
    </row>
    <row r="188" spans="1:8">
      <c r="A188" s="262" t="str">
        <f xml:space="preserve"> F_Inputs!A188</f>
        <v>SVE</v>
      </c>
      <c r="B188" s="262" t="str">
        <f xml:space="preserve"> F_Inputs!B188</f>
        <v>PD11_20WN_PR24</v>
      </c>
      <c r="C188" s="177" t="str">
        <f xml:space="preserve"> F_Inputs!C188</f>
        <v>PR24 end-of-period RCV midnight adjustments as at 31 March 2025 - PR24 Transitional expenditure programme RCV adjustment in 2017-18 FYA (CPIH deflated) prices - Water Network+</v>
      </c>
      <c r="D188" s="177" t="str">
        <f xml:space="preserve"> F_Inputs!D188</f>
        <v>£m</v>
      </c>
      <c r="E188" s="177" t="str">
        <f xml:space="preserve"> F_Inputs!E188</f>
        <v>Price Review 2024</v>
      </c>
      <c r="F188" s="207" t="str">
        <f xml:space="preserve"> IF(InpOverride!F188 = 0, F_Inputs!F188, InpOverride!F188)</f>
        <v/>
      </c>
      <c r="G188" s="210" t="str">
        <f xml:space="preserve"> IF(InpOverride!G188 = 0, F_Inputs!G188, InpOverride!G188)</f>
        <v/>
      </c>
      <c r="H188" s="210">
        <f xml:space="preserve"> IF(InpOverride!H188 = 0, F_Inputs!H188, InpOverride!H188)</f>
        <v>92.354311342639676</v>
      </c>
    </row>
    <row r="189" spans="1:8">
      <c r="A189" s="262" t="str">
        <f xml:space="preserve"> F_Inputs!A189</f>
        <v>SVE</v>
      </c>
      <c r="B189" s="262" t="str">
        <f xml:space="preserve"> F_Inputs!B189</f>
        <v>PD11_20WWN_PR24</v>
      </c>
      <c r="C189" s="177" t="str">
        <f xml:space="preserve"> F_Inputs!C189</f>
        <v>PR24 end-of-period RCV midnight adjustments as at 31 March 2025 - PR24 Transitional expenditure programme RCV adjustment in 2017-18 FYA (CPIH deflated) prices - Wastewater Network+</v>
      </c>
      <c r="D189" s="177" t="str">
        <f xml:space="preserve"> F_Inputs!D189</f>
        <v>£m</v>
      </c>
      <c r="E189" s="177" t="str">
        <f xml:space="preserve"> F_Inputs!E189</f>
        <v>Price Review 2024</v>
      </c>
      <c r="F189" s="207" t="str">
        <f xml:space="preserve"> IF(InpOverride!F189 = 0, F_Inputs!F189, InpOverride!F189)</f>
        <v/>
      </c>
      <c r="G189" s="210" t="str">
        <f xml:space="preserve"> IF(InpOverride!G189 = 0, F_Inputs!G189, InpOverride!G189)</f>
        <v/>
      </c>
      <c r="H189" s="210">
        <f xml:space="preserve"> IF(InpOverride!H189 = 0, F_Inputs!H189, InpOverride!H189)</f>
        <v>178.20741740904239</v>
      </c>
    </row>
    <row r="190" spans="1:8">
      <c r="A190" s="262" t="str">
        <f xml:space="preserve"> F_Inputs!A190</f>
        <v>SVE</v>
      </c>
      <c r="B190" s="262" t="str">
        <f xml:space="preserve"> F_Inputs!B190</f>
        <v>PD11_20BIO_PR24</v>
      </c>
      <c r="C190" s="177" t="str">
        <f xml:space="preserve"> F_Inputs!C190</f>
        <v>PR24 end-of-period RCV midnight adjustments as at 31 March 2025 - PR24 Transitional expenditure programme RCV adjustment in 2017-18 FYA (CPIH deflated) prices - Bioresources</v>
      </c>
      <c r="D190" s="177" t="str">
        <f xml:space="preserve"> F_Inputs!D190</f>
        <v>£m</v>
      </c>
      <c r="E190" s="177" t="str">
        <f xml:space="preserve"> F_Inputs!E190</f>
        <v>Price Review 2024</v>
      </c>
      <c r="F190" s="207" t="str">
        <f xml:space="preserve"> IF(InpOverride!F190 = 0, F_Inputs!F190, InpOverride!F190)</f>
        <v/>
      </c>
      <c r="G190" s="210" t="str">
        <f xml:space="preserve"> IF(InpOverride!G190 = 0, F_Inputs!G190, InpOverride!G190)</f>
        <v/>
      </c>
      <c r="H190" s="210">
        <f xml:space="preserve"> IF(InpOverride!H190 = 0, F_Inputs!H190, InpOverride!H190)</f>
        <v>15.979559498814769</v>
      </c>
    </row>
    <row r="191" spans="1:8">
      <c r="A191" s="262" t="str">
        <f xml:space="preserve"> F_Inputs!A191</f>
        <v>SVE</v>
      </c>
      <c r="B191" s="262" t="str">
        <f xml:space="preserve"> F_Inputs!B191</f>
        <v>PD11_20ADDN1_PR24</v>
      </c>
      <c r="C191" s="177" t="str">
        <f xml:space="preserve"> F_Inputs!C191</f>
        <v>PR24 end-of-period RCV midnight adjustments as at 31 March 2025 - PR24 Transitional expenditure programme RCV adjustment in 2017-18 FYA (CPIH deflated) prices - Additional Control 1</v>
      </c>
      <c r="D191" s="177" t="str">
        <f xml:space="preserve"> F_Inputs!D191</f>
        <v>£m</v>
      </c>
      <c r="E191" s="177" t="str">
        <f xml:space="preserve"> F_Inputs!E191</f>
        <v>Price Review 2024</v>
      </c>
      <c r="F191" s="207" t="str">
        <f xml:space="preserve"> IF(InpOverride!F191 = 0, F_Inputs!F191, InpOverride!F191)</f>
        <v/>
      </c>
      <c r="G191" s="210" t="str">
        <f xml:space="preserve"> IF(InpOverride!G191 = 0, F_Inputs!G191, InpOverride!G191)</f>
        <v/>
      </c>
      <c r="H191" s="210" t="str">
        <f xml:space="preserve"> IF(InpOverride!H191 = 0, F_Inputs!H191, InpOverride!H191)</f>
        <v/>
      </c>
    </row>
    <row r="192" spans="1:8">
      <c r="A192" s="262" t="str">
        <f xml:space="preserve"> F_Inputs!A192</f>
        <v>SVE</v>
      </c>
      <c r="B192" s="262" t="str">
        <f xml:space="preserve"> F_Inputs!B192</f>
        <v>PD11_20ADDN2_PR24</v>
      </c>
      <c r="C192" s="177" t="str">
        <f xml:space="preserve"> F_Inputs!C192</f>
        <v>PR24 end-of-period RCV midnight adjustments as at 31 March 2025 - PR24 Transitional expenditure programme RCV adjustment in 2017-18 FYA (CPIH deflated) prices - Additional Control 2</v>
      </c>
      <c r="D192" s="177" t="str">
        <f xml:space="preserve"> F_Inputs!D192</f>
        <v>£m</v>
      </c>
      <c r="E192" s="177" t="str">
        <f xml:space="preserve"> F_Inputs!E192</f>
        <v>Price Review 2024</v>
      </c>
      <c r="F192" s="207" t="str">
        <f xml:space="preserve"> IF(InpOverride!F192 = 0, F_Inputs!F192, InpOverride!F192)</f>
        <v/>
      </c>
      <c r="G192" s="210" t="str">
        <f xml:space="preserve"> IF(InpOverride!G192 = 0, F_Inputs!G192, InpOverride!G192)</f>
        <v/>
      </c>
      <c r="H192" s="210" t="str">
        <f xml:space="preserve"> IF(InpOverride!H192 = 0, F_Inputs!H192, InpOverride!H192)</f>
        <v/>
      </c>
    </row>
    <row r="193" spans="1:8">
      <c r="A193" s="262" t="str">
        <f xml:space="preserve"> F_Inputs!A193</f>
        <v>SVE</v>
      </c>
      <c r="B193" s="262" t="str">
        <f xml:space="preserve"> F_Inputs!B193</f>
        <v>PD11_20TOT_PR24</v>
      </c>
      <c r="C193" s="177" t="str">
        <f xml:space="preserve"> F_Inputs!C193</f>
        <v>PR24 end-of-period RCV midnight adjustments as at 31 March 2025 - PR24 Transitional expenditure programme RCV adjustment in 2017-18 FYA (CPIH deflated) prices - Total</v>
      </c>
      <c r="D193" s="177" t="str">
        <f xml:space="preserve"> F_Inputs!D193</f>
        <v>£m</v>
      </c>
      <c r="E193" s="177" t="str">
        <f xml:space="preserve"> F_Inputs!E193</f>
        <v>Price Review 2024</v>
      </c>
      <c r="F193" s="207" t="str">
        <f xml:space="preserve"> IF(InpOverride!F193 = 0, F_Inputs!F193, InpOverride!F193)</f>
        <v/>
      </c>
      <c r="G193" s="210" t="str">
        <f xml:space="preserve"> IF(InpOverride!G193 = 0, F_Inputs!G193, InpOverride!G193)</f>
        <v/>
      </c>
      <c r="H193" s="210">
        <f xml:space="preserve"> IF(InpOverride!H193 = 0, F_Inputs!H193, InpOverride!H193)</f>
        <v>291.85089738945561</v>
      </c>
    </row>
    <row r="194" spans="1:8">
      <c r="A194" s="262" t="str">
        <f xml:space="preserve"> F_Inputs!A194</f>
        <v>SVE</v>
      </c>
      <c r="B194" s="262" t="str">
        <f xml:space="preserve"> F_Inputs!B194</f>
        <v>PD11_21WR_PR24</v>
      </c>
      <c r="C194" s="177" t="str">
        <f xml:space="preserve"> F_Inputs!C194</f>
        <v>PR24 end-of-period RCV midnight adjustments as at 31 March 2025 - PR24 Defra accelerated programme RCV adjustment in 2017-18 FYA (CPIH deflated) prices - Water resources</v>
      </c>
      <c r="D194" s="177" t="str">
        <f xml:space="preserve"> F_Inputs!D194</f>
        <v>£m</v>
      </c>
      <c r="E194" s="177" t="str">
        <f xml:space="preserve"> F_Inputs!E194</f>
        <v>Price Review 2024</v>
      </c>
      <c r="F194" s="207" t="str">
        <f xml:space="preserve"> IF(InpOverride!F194 = 0, F_Inputs!F194, InpOverride!F194)</f>
        <v/>
      </c>
      <c r="G194" s="210" t="str">
        <f xml:space="preserve"> IF(InpOverride!G194 = 0, F_Inputs!G194, InpOverride!G194)</f>
        <v/>
      </c>
      <c r="H194" s="210">
        <f xml:space="preserve"> IF(InpOverride!H194 = 0, F_Inputs!H194, InpOverride!H194)</f>
        <v>0.86224910260751786</v>
      </c>
    </row>
    <row r="195" spans="1:8">
      <c r="A195" s="262" t="str">
        <f xml:space="preserve"> F_Inputs!A195</f>
        <v>SVE</v>
      </c>
      <c r="B195" s="262" t="str">
        <f xml:space="preserve"> F_Inputs!B195</f>
        <v>PD11_21WN_PR24</v>
      </c>
      <c r="C195" s="177" t="str">
        <f xml:space="preserve"> F_Inputs!C195</f>
        <v>PR24 end-of-period RCV midnight adjustments as at 31 March 2025 - PR24 Defra accelerated programme RCV adjustment in 2017-18 FYA (CPIH deflated) prices - Water Network+</v>
      </c>
      <c r="D195" s="177" t="str">
        <f xml:space="preserve"> F_Inputs!D195</f>
        <v>£m</v>
      </c>
      <c r="E195" s="177" t="str">
        <f xml:space="preserve"> F_Inputs!E195</f>
        <v>Price Review 2024</v>
      </c>
      <c r="F195" s="207" t="str">
        <f xml:space="preserve"> IF(InpOverride!F195 = 0, F_Inputs!F195, InpOverride!F195)</f>
        <v/>
      </c>
      <c r="G195" s="210" t="str">
        <f xml:space="preserve"> IF(InpOverride!G195 = 0, F_Inputs!G195, InpOverride!G195)</f>
        <v/>
      </c>
      <c r="H195" s="210">
        <f xml:space="preserve"> IF(InpOverride!H195 = 0, F_Inputs!H195, InpOverride!H195)</f>
        <v>45.201795636326459</v>
      </c>
    </row>
    <row r="196" spans="1:8">
      <c r="A196" s="262" t="str">
        <f xml:space="preserve"> F_Inputs!A196</f>
        <v>SVE</v>
      </c>
      <c r="B196" s="262" t="str">
        <f xml:space="preserve"> F_Inputs!B196</f>
        <v>PD11_21WWN_PR24</v>
      </c>
      <c r="C196" s="177" t="str">
        <f xml:space="preserve"> F_Inputs!C196</f>
        <v>PR24 end-of-period RCV midnight adjustments as at 31 March 2025 - PR24 Defra accelerated programme RCV adjustment in 2017-18 FYA (CPIH deflated) prices - Wastewater Network+</v>
      </c>
      <c r="D196" s="177" t="str">
        <f xml:space="preserve"> F_Inputs!D196</f>
        <v>£m</v>
      </c>
      <c r="E196" s="177" t="str">
        <f xml:space="preserve"> F_Inputs!E196</f>
        <v>Price Review 2024</v>
      </c>
      <c r="F196" s="207" t="str">
        <f xml:space="preserve"> IF(InpOverride!F196 = 0, F_Inputs!F196, InpOverride!F196)</f>
        <v/>
      </c>
      <c r="G196" s="210" t="str">
        <f xml:space="preserve"> IF(InpOverride!G196 = 0, F_Inputs!G196, InpOverride!G196)</f>
        <v/>
      </c>
      <c r="H196" s="210">
        <f xml:space="preserve"> IF(InpOverride!H196 = 0, F_Inputs!H196, InpOverride!H196)</f>
        <v>8.8078538333003511</v>
      </c>
    </row>
    <row r="197" spans="1:8">
      <c r="A197" s="262" t="str">
        <f xml:space="preserve"> F_Inputs!A197</f>
        <v>SVE</v>
      </c>
      <c r="B197" s="262" t="str">
        <f xml:space="preserve"> F_Inputs!B197</f>
        <v>PD11_21BIO_PR24</v>
      </c>
      <c r="C197" s="177" t="str">
        <f xml:space="preserve"> F_Inputs!C197</f>
        <v>PR24 end-of-period RCV midnight adjustments as at 31 March 2025 - PR24 Defra accelerated programme RCV adjustment in 2017-18 FYA (CPIH deflated) prices - Bioresources</v>
      </c>
      <c r="D197" s="177" t="str">
        <f xml:space="preserve"> F_Inputs!D197</f>
        <v>£m</v>
      </c>
      <c r="E197" s="177" t="str">
        <f xml:space="preserve"> F_Inputs!E197</f>
        <v>Price Review 2024</v>
      </c>
      <c r="F197" s="207" t="str">
        <f xml:space="preserve"> IF(InpOverride!F197 = 0, F_Inputs!F197, InpOverride!F197)</f>
        <v/>
      </c>
      <c r="G197" s="210" t="str">
        <f xml:space="preserve"> IF(InpOverride!G197 = 0, F_Inputs!G197, InpOverride!G197)</f>
        <v/>
      </c>
      <c r="H197" s="210">
        <f xml:space="preserve"> IF(InpOverride!H197 = 0, F_Inputs!H197, InpOverride!H197)</f>
        <v>0</v>
      </c>
    </row>
    <row r="198" spans="1:8">
      <c r="A198" s="262" t="str">
        <f xml:space="preserve"> F_Inputs!A198</f>
        <v>SVE</v>
      </c>
      <c r="B198" s="262" t="str">
        <f xml:space="preserve"> F_Inputs!B198</f>
        <v>PD11_21ADDN1_PR24</v>
      </c>
      <c r="C198" s="177" t="str">
        <f xml:space="preserve"> F_Inputs!C198</f>
        <v>PR24 end-of-period RCV midnight adjustments as at 31 March 2025 - PR24 Defra accelerated programme RCV adjustment in 2017-18 FYA (CPIH deflated) prices - Additional Control 1</v>
      </c>
      <c r="D198" s="177" t="str">
        <f xml:space="preserve"> F_Inputs!D198</f>
        <v>£m</v>
      </c>
      <c r="E198" s="177" t="str">
        <f xml:space="preserve"> F_Inputs!E198</f>
        <v>Price Review 2024</v>
      </c>
      <c r="F198" s="207" t="str">
        <f xml:space="preserve"> IF(InpOverride!F198 = 0, F_Inputs!F198, InpOverride!F198)</f>
        <v/>
      </c>
      <c r="G198" s="210" t="str">
        <f xml:space="preserve"> IF(InpOverride!G198 = 0, F_Inputs!G198, InpOverride!G198)</f>
        <v/>
      </c>
      <c r="H198" s="210" t="str">
        <f xml:space="preserve"> IF(InpOverride!H198 = 0, F_Inputs!H198, InpOverride!H198)</f>
        <v/>
      </c>
    </row>
    <row r="199" spans="1:8">
      <c r="A199" s="262" t="str">
        <f xml:space="preserve"> F_Inputs!A199</f>
        <v>SVE</v>
      </c>
      <c r="B199" s="262" t="str">
        <f xml:space="preserve"> F_Inputs!B199</f>
        <v>PD11_21ADDN2_PR24</v>
      </c>
      <c r="C199" s="177" t="str">
        <f xml:space="preserve"> F_Inputs!C199</f>
        <v>PR24 end-of-period RCV midnight adjustments as at 31 March 2025 - PR24 Defra accelerated programme RCV adjustment in 2017-18 FYA (CPIH deflated) prices - Additional Control 2</v>
      </c>
      <c r="D199" s="177" t="str">
        <f xml:space="preserve"> F_Inputs!D199</f>
        <v>£m</v>
      </c>
      <c r="E199" s="177" t="str">
        <f xml:space="preserve"> F_Inputs!E199</f>
        <v>Price Review 2024</v>
      </c>
      <c r="F199" s="207" t="str">
        <f xml:space="preserve"> IF(InpOverride!F199 = 0, F_Inputs!F199, InpOverride!F199)</f>
        <v/>
      </c>
      <c r="G199" s="210" t="str">
        <f xml:space="preserve"> IF(InpOverride!G199 = 0, F_Inputs!G199, InpOverride!G199)</f>
        <v/>
      </c>
      <c r="H199" s="210" t="str">
        <f xml:space="preserve"> IF(InpOverride!H199 = 0, F_Inputs!H199, InpOverride!H199)</f>
        <v/>
      </c>
    </row>
    <row r="200" spans="1:8">
      <c r="A200" s="262" t="str">
        <f xml:space="preserve"> F_Inputs!A200</f>
        <v>SVE</v>
      </c>
      <c r="B200" s="262" t="str">
        <f xml:space="preserve"> F_Inputs!B200</f>
        <v>PD11_21TOT_PR24</v>
      </c>
      <c r="C200" s="177" t="str">
        <f xml:space="preserve"> F_Inputs!C200</f>
        <v>PR24 end-of-period RCV midnight adjustments as at 31 March 2025 - PR24 Defra accelerated programme RCV adjustment in 2017-18 FYA (CPIH deflated) prices - Total</v>
      </c>
      <c r="D200" s="177" t="str">
        <f xml:space="preserve"> F_Inputs!D200</f>
        <v>£m</v>
      </c>
      <c r="E200" s="177" t="str">
        <f xml:space="preserve"> F_Inputs!E200</f>
        <v>Price Review 2024</v>
      </c>
      <c r="F200" s="207" t="str">
        <f xml:space="preserve"> IF(InpOverride!F200 = 0, F_Inputs!F200, InpOverride!F200)</f>
        <v/>
      </c>
      <c r="G200" s="210" t="str">
        <f xml:space="preserve"> IF(InpOverride!G200 = 0, F_Inputs!G200, InpOverride!G200)</f>
        <v/>
      </c>
      <c r="H200" s="210">
        <f xml:space="preserve"> IF(InpOverride!H200 = 0, F_Inputs!H200, InpOverride!H200)</f>
        <v>54.871898572234329</v>
      </c>
    </row>
    <row r="201" spans="1:8">
      <c r="A201" s="262" t="str">
        <f xml:space="preserve"> F_Inputs!A201</f>
        <v>SVE</v>
      </c>
      <c r="B201" s="262" t="str">
        <f xml:space="preserve"> F_Inputs!B201</f>
        <v>PD11_22WR_PR24</v>
      </c>
      <c r="C201" s="177" t="str">
        <f xml:space="preserve"> F_Inputs!C201</f>
        <v>Opening RCV balances as at 1 April 2025 - Opening RCV at 1 April 2025 in 2017-18 FYA (CPIH deflated) prices post midnight adjustments - Water resources</v>
      </c>
      <c r="D201" s="177" t="str">
        <f xml:space="preserve"> F_Inputs!D201</f>
        <v>£m</v>
      </c>
      <c r="E201" s="177" t="str">
        <f xml:space="preserve"> F_Inputs!E201</f>
        <v>Price Review 2024</v>
      </c>
      <c r="F201" s="207" t="str">
        <f xml:space="preserve"> IF(InpOverride!F201 = 0, F_Inputs!F201, InpOverride!F201)</f>
        <v/>
      </c>
      <c r="G201" s="210" t="str">
        <f xml:space="preserve"> IF(InpOverride!G201 = 0, F_Inputs!G201, InpOverride!G201)</f>
        <v/>
      </c>
      <c r="H201" s="210">
        <f xml:space="preserve"> IF(InpOverride!H201 = 0, F_Inputs!H201, InpOverride!H201)</f>
        <v>428.57192533803021</v>
      </c>
    </row>
    <row r="202" spans="1:8">
      <c r="A202" s="262" t="str">
        <f xml:space="preserve"> F_Inputs!A202</f>
        <v>SVE</v>
      </c>
      <c r="B202" s="262" t="str">
        <f xml:space="preserve"> F_Inputs!B202</f>
        <v>PD11_22WN_PR24</v>
      </c>
      <c r="C202" s="177" t="str">
        <f xml:space="preserve"> F_Inputs!C202</f>
        <v>Opening RCV balances as at 1 April 2025 - Opening RCV at 1 April 2025 in 2017-18 FYA (CPIH deflated) prices post midnight adjustments - Water Network+</v>
      </c>
      <c r="D202" s="177" t="str">
        <f xml:space="preserve"> F_Inputs!D202</f>
        <v>£m</v>
      </c>
      <c r="E202" s="177" t="str">
        <f xml:space="preserve"> F_Inputs!E202</f>
        <v>Price Review 2024</v>
      </c>
      <c r="F202" s="207" t="str">
        <f xml:space="preserve"> IF(InpOverride!F202 = 0, F_Inputs!F202, InpOverride!F202)</f>
        <v/>
      </c>
      <c r="G202" s="210" t="str">
        <f xml:space="preserve"> IF(InpOverride!G202 = 0, F_Inputs!G202, InpOverride!G202)</f>
        <v/>
      </c>
      <c r="H202" s="210">
        <f xml:space="preserve"> IF(InpOverride!H202 = 0, F_Inputs!H202, InpOverride!H202)</f>
        <v>4730.4023852751816</v>
      </c>
    </row>
    <row r="203" spans="1:8">
      <c r="A203" s="262" t="str">
        <f xml:space="preserve"> F_Inputs!A203</f>
        <v>SVE</v>
      </c>
      <c r="B203" s="262" t="str">
        <f xml:space="preserve"> F_Inputs!B203</f>
        <v>PD11_22WWN_PR24</v>
      </c>
      <c r="C203" s="177" t="str">
        <f xml:space="preserve"> F_Inputs!C203</f>
        <v>Opening RCV balances as at 1 April 2025 - Opening RCV at 1 April 2025 in 2017-18 FYA (CPIH deflated) prices post midnight adjustments - Wastewater Network+</v>
      </c>
      <c r="D203" s="177" t="str">
        <f xml:space="preserve"> F_Inputs!D203</f>
        <v>£m</v>
      </c>
      <c r="E203" s="177" t="str">
        <f xml:space="preserve"> F_Inputs!E203</f>
        <v>Price Review 2024</v>
      </c>
      <c r="F203" s="207" t="str">
        <f xml:space="preserve"> IF(InpOverride!F203 = 0, F_Inputs!F203, InpOverride!F203)</f>
        <v/>
      </c>
      <c r="G203" s="210" t="str">
        <f xml:space="preserve"> IF(InpOverride!G203 = 0, F_Inputs!G203, InpOverride!G203)</f>
        <v/>
      </c>
      <c r="H203" s="210">
        <f xml:space="preserve"> IF(InpOverride!H203 = 0, F_Inputs!H203, InpOverride!H203)</f>
        <v>4723.1855151776363</v>
      </c>
    </row>
    <row r="204" spans="1:8">
      <c r="A204" s="262" t="str">
        <f xml:space="preserve"> F_Inputs!A204</f>
        <v>SVE</v>
      </c>
      <c r="B204" s="262" t="str">
        <f xml:space="preserve"> F_Inputs!B204</f>
        <v>PD11_22BIO_PR24</v>
      </c>
      <c r="C204" s="177" t="str">
        <f xml:space="preserve"> F_Inputs!C204</f>
        <v>Opening RCV balances as at 1 April 2025 - Opening RCV at 1 April 2025 in 2017-18 FYA (CPIH deflated) prices post midnight adjustments - Bioresources</v>
      </c>
      <c r="D204" s="177" t="str">
        <f xml:space="preserve"> F_Inputs!D204</f>
        <v>£m</v>
      </c>
      <c r="E204" s="177" t="str">
        <f xml:space="preserve"> F_Inputs!E204</f>
        <v>Price Review 2024</v>
      </c>
      <c r="F204" s="207" t="str">
        <f xml:space="preserve"> IF(InpOverride!F204 = 0, F_Inputs!F204, InpOverride!F204)</f>
        <v/>
      </c>
      <c r="G204" s="210" t="str">
        <f xml:space="preserve"> IF(InpOverride!G204 = 0, F_Inputs!G204, InpOverride!G204)</f>
        <v/>
      </c>
      <c r="H204" s="210">
        <f xml:space="preserve"> IF(InpOverride!H204 = 0, F_Inputs!H204, InpOverride!H204)</f>
        <v>548.07416502942476</v>
      </c>
    </row>
    <row r="205" spans="1:8">
      <c r="A205" s="262" t="str">
        <f xml:space="preserve"> F_Inputs!A205</f>
        <v>SVE</v>
      </c>
      <c r="B205" s="262" t="str">
        <f xml:space="preserve"> F_Inputs!B205</f>
        <v>PD11_22ADDN1_PR24</v>
      </c>
      <c r="C205" s="177" t="str">
        <f xml:space="preserve"> F_Inputs!C205</f>
        <v>Opening RCV balances as at 1 April 2025 - Opening RCV at 1 April 2025 in 2017-18 FYA (CPIH deflated) prices post midnight adjustments - Additional Control 1</v>
      </c>
      <c r="D205" s="177" t="str">
        <f xml:space="preserve"> F_Inputs!D205</f>
        <v>£m</v>
      </c>
      <c r="E205" s="177" t="str">
        <f xml:space="preserve"> F_Inputs!E205</f>
        <v>Price Review 2024</v>
      </c>
      <c r="F205" s="207" t="str">
        <f xml:space="preserve"> IF(InpOverride!F205 = 0, F_Inputs!F205, InpOverride!F205)</f>
        <v/>
      </c>
      <c r="G205" s="210" t="str">
        <f xml:space="preserve"> IF(InpOverride!G205 = 0, F_Inputs!G205, InpOverride!G205)</f>
        <v/>
      </c>
      <c r="H205" s="210">
        <f xml:space="preserve"> IF(InpOverride!H205 = 0, F_Inputs!H205, InpOverride!H205)</f>
        <v>0</v>
      </c>
    </row>
    <row r="206" spans="1:8">
      <c r="A206" s="262" t="str">
        <f xml:space="preserve"> F_Inputs!A206</f>
        <v>SVE</v>
      </c>
      <c r="B206" s="262" t="str">
        <f xml:space="preserve"> F_Inputs!B206</f>
        <v>PD11_22ADDN2_PR24</v>
      </c>
      <c r="C206" s="177" t="str">
        <f xml:space="preserve"> F_Inputs!C206</f>
        <v>Opening RCV balances as at 1 April 2025 - Opening RCV at 1 April 2025 in 2017-18 FYA (CPIH deflated) prices post midnight adjustments - Additional Control 2</v>
      </c>
      <c r="D206" s="177" t="str">
        <f xml:space="preserve"> F_Inputs!D206</f>
        <v>£m</v>
      </c>
      <c r="E206" s="177" t="str">
        <f xml:space="preserve"> F_Inputs!E206</f>
        <v>Price Review 2024</v>
      </c>
      <c r="F206" s="207" t="str">
        <f xml:space="preserve"> IF(InpOverride!F206 = 0, F_Inputs!F206, InpOverride!F206)</f>
        <v/>
      </c>
      <c r="G206" s="210" t="str">
        <f xml:space="preserve"> IF(InpOverride!G206 = 0, F_Inputs!G206, InpOverride!G206)</f>
        <v/>
      </c>
      <c r="H206" s="210">
        <f xml:space="preserve"> IF(InpOverride!H206 = 0, F_Inputs!H206, InpOverride!H206)</f>
        <v>0</v>
      </c>
    </row>
    <row r="207" spans="1:8">
      <c r="A207" s="262" t="str">
        <f xml:space="preserve"> F_Inputs!A207</f>
        <v>SVE</v>
      </c>
      <c r="B207" s="262" t="str">
        <f xml:space="preserve"> F_Inputs!B207</f>
        <v>PD11_22TOT_PR24</v>
      </c>
      <c r="C207" s="177" t="str">
        <f xml:space="preserve"> F_Inputs!C207</f>
        <v>Opening RCV balances as at 1 April 2025 - Opening RCV at 1 April 2025 in 2017-18 FYA (CPIH deflated) prices post midnight adjustments - Total</v>
      </c>
      <c r="D207" s="177" t="str">
        <f xml:space="preserve"> F_Inputs!D207</f>
        <v>£m</v>
      </c>
      <c r="E207" s="177" t="str">
        <f xml:space="preserve"> F_Inputs!E207</f>
        <v>Price Review 2024</v>
      </c>
      <c r="F207" s="207" t="str">
        <f xml:space="preserve"> IF(InpOverride!F207 = 0, F_Inputs!F207, InpOverride!F207)</f>
        <v/>
      </c>
      <c r="G207" s="210" t="str">
        <f xml:space="preserve"> IF(InpOverride!G207 = 0, F_Inputs!G207, InpOverride!G207)</f>
        <v/>
      </c>
      <c r="H207" s="210">
        <f xml:space="preserve"> IF(InpOverride!H207 = 0, F_Inputs!H207, InpOverride!H207)</f>
        <v>10430.23399082027</v>
      </c>
    </row>
    <row r="208" spans="1:8">
      <c r="A208" s="262" t="str">
        <f xml:space="preserve"> F_Inputs!A208</f>
        <v>SVE</v>
      </c>
      <c r="B208" s="262" t="str">
        <f xml:space="preserve"> F_Inputs!B208</f>
        <v>PD11_23WR_PR24</v>
      </c>
      <c r="C208" s="177" t="str">
        <f xml:space="preserve"> F_Inputs!C208</f>
        <v>Opening RCV balances as at 1 April 2025 - Opening RCV at 1 April 2025 in 2017-18 FYE (CPIH deflated) prices post midnight adjustments - Water resources</v>
      </c>
      <c r="D208" s="177" t="str">
        <f xml:space="preserve"> F_Inputs!D208</f>
        <v>£m</v>
      </c>
      <c r="E208" s="177" t="str">
        <f xml:space="preserve"> F_Inputs!E208</f>
        <v>Price Review 2024</v>
      </c>
      <c r="F208" s="207" t="str">
        <f xml:space="preserve"> IF(InpOverride!F208 = 0, F_Inputs!F208, InpOverride!F208)</f>
        <v/>
      </c>
      <c r="G208" s="210" t="str">
        <f xml:space="preserve"> IF(InpOverride!G208 = 0, F_Inputs!G208, InpOverride!G208)</f>
        <v/>
      </c>
      <c r="H208" s="210">
        <f xml:space="preserve"> IF(InpOverride!H208 = 0, F_Inputs!H208, InpOverride!H208)</f>
        <v>432.20447164267051</v>
      </c>
    </row>
    <row r="209" spans="1:8">
      <c r="A209" s="262" t="str">
        <f xml:space="preserve"> F_Inputs!A209</f>
        <v>SVE</v>
      </c>
      <c r="B209" s="262" t="str">
        <f xml:space="preserve"> F_Inputs!B209</f>
        <v>PD11_23WN_PR24</v>
      </c>
      <c r="C209" s="177" t="str">
        <f xml:space="preserve"> F_Inputs!C209</f>
        <v>Opening RCV balances as at 1 April 2025 - Opening RCV at 1 April 2025 in 2017-18 FYE (CPIH deflated) prices post midnight adjustments - Water Network+</v>
      </c>
      <c r="D209" s="177" t="str">
        <f xml:space="preserve"> F_Inputs!D209</f>
        <v>£m</v>
      </c>
      <c r="E209" s="177" t="str">
        <f xml:space="preserve"> F_Inputs!E209</f>
        <v>Price Review 2024</v>
      </c>
      <c r="F209" s="207" t="str">
        <f xml:space="preserve"> IF(InpOverride!F209 = 0, F_Inputs!F209, InpOverride!F209)</f>
        <v/>
      </c>
      <c r="G209" s="210" t="str">
        <f xml:space="preserve"> IF(InpOverride!G209 = 0, F_Inputs!G209, InpOverride!G209)</f>
        <v/>
      </c>
      <c r="H209" s="210">
        <f xml:space="preserve"> IF(InpOverride!H209 = 0, F_Inputs!H209, InpOverride!H209)</f>
        <v>4770.496952110233</v>
      </c>
    </row>
    <row r="210" spans="1:8">
      <c r="A210" s="262" t="str">
        <f xml:space="preserve"> F_Inputs!A210</f>
        <v>SVE</v>
      </c>
      <c r="B210" s="262" t="str">
        <f xml:space="preserve"> F_Inputs!B210</f>
        <v>PD11_23WWN_PR24</v>
      </c>
      <c r="C210" s="177" t="str">
        <f xml:space="preserve"> F_Inputs!C210</f>
        <v>Opening RCV balances as at 1 April 2025 - Opening RCV at 1 April 2025 in 2017-18 FYE (CPIH deflated) prices post midnight adjustments - Wastewater Network+</v>
      </c>
      <c r="D210" s="177" t="str">
        <f xml:space="preserve"> F_Inputs!D210</f>
        <v>£m</v>
      </c>
      <c r="E210" s="177" t="str">
        <f xml:space="preserve"> F_Inputs!E210</f>
        <v>Price Review 2024</v>
      </c>
      <c r="F210" s="207" t="str">
        <f xml:space="preserve"> IF(InpOverride!F210 = 0, F_Inputs!F210, InpOverride!F210)</f>
        <v/>
      </c>
      <c r="G210" s="210" t="str">
        <f xml:space="preserve"> IF(InpOverride!G210 = 0, F_Inputs!G210, InpOverride!G210)</f>
        <v/>
      </c>
      <c r="H210" s="210">
        <f xml:space="preserve"> IF(InpOverride!H210 = 0, F_Inputs!H210, InpOverride!H210)</f>
        <v>4763.2189123157177</v>
      </c>
    </row>
    <row r="211" spans="1:8">
      <c r="A211" s="262" t="str">
        <f xml:space="preserve"> F_Inputs!A211</f>
        <v>SVE</v>
      </c>
      <c r="B211" s="262" t="str">
        <f xml:space="preserve"> F_Inputs!B211</f>
        <v>PD11_23BIO_PR24</v>
      </c>
      <c r="C211" s="177" t="str">
        <f xml:space="preserve"> F_Inputs!C211</f>
        <v>Opening RCV balances as at 1 April 2025 - Opening RCV at 1 April 2025 in 2017-18 FYE (CPIH deflated) prices post midnight adjustments - Bioresources</v>
      </c>
      <c r="D211" s="177" t="str">
        <f xml:space="preserve"> F_Inputs!D211</f>
        <v>£m</v>
      </c>
      <c r="E211" s="177" t="str">
        <f xml:space="preserve"> F_Inputs!E211</f>
        <v>Price Review 2024</v>
      </c>
      <c r="F211" s="207" t="str">
        <f xml:space="preserve"> IF(InpOverride!F211 = 0, F_Inputs!F211, InpOverride!F211)</f>
        <v/>
      </c>
      <c r="G211" s="210" t="str">
        <f xml:space="preserve"> IF(InpOverride!G211 = 0, F_Inputs!G211, InpOverride!G211)</f>
        <v/>
      </c>
      <c r="H211" s="210">
        <f xml:space="preserve"> IF(InpOverride!H211 = 0, F_Inputs!H211, InpOverride!H211)</f>
        <v>552.71960413810211</v>
      </c>
    </row>
    <row r="212" spans="1:8">
      <c r="A212" s="262" t="str">
        <f xml:space="preserve"> F_Inputs!A212</f>
        <v>SVE</v>
      </c>
      <c r="B212" s="262" t="str">
        <f xml:space="preserve"> F_Inputs!B212</f>
        <v>PD11_23ADDN1_PR24</v>
      </c>
      <c r="C212" s="177" t="str">
        <f xml:space="preserve"> F_Inputs!C212</f>
        <v>Opening RCV balances as at 1 April 2025 - Opening RCV at 1 April 2025 in 2017-18 FYE (CPIH deflated) prices post midnight adjustments - Additional Control 1</v>
      </c>
      <c r="D212" s="177" t="str">
        <f xml:space="preserve"> F_Inputs!D212</f>
        <v>£m</v>
      </c>
      <c r="E212" s="177" t="str">
        <f xml:space="preserve"> F_Inputs!E212</f>
        <v>Price Review 2024</v>
      </c>
      <c r="F212" s="207" t="str">
        <f xml:space="preserve"> IF(InpOverride!F212 = 0, F_Inputs!F212, InpOverride!F212)</f>
        <v/>
      </c>
      <c r="G212" s="210" t="str">
        <f xml:space="preserve"> IF(InpOverride!G212 = 0, F_Inputs!G212, InpOverride!G212)</f>
        <v/>
      </c>
      <c r="H212" s="210" t="str">
        <f xml:space="preserve"> IF(InpOverride!H212 = 0, F_Inputs!H212, InpOverride!H212)</f>
        <v/>
      </c>
    </row>
    <row r="213" spans="1:8">
      <c r="A213" s="262" t="str">
        <f xml:space="preserve"> F_Inputs!A213</f>
        <v>SVE</v>
      </c>
      <c r="B213" s="262" t="str">
        <f xml:space="preserve"> F_Inputs!B213</f>
        <v>PD11_23ADDN2_PR24</v>
      </c>
      <c r="C213" s="177" t="str">
        <f xml:space="preserve"> F_Inputs!C213</f>
        <v>Opening RCV balances as at 1 April 2025 - Opening RCV at 1 April 2025 in 2017-18 FYE (CPIH deflated) prices post midnight adjustments - Additional Control 2</v>
      </c>
      <c r="D213" s="177" t="str">
        <f xml:space="preserve"> F_Inputs!D213</f>
        <v>£m</v>
      </c>
      <c r="E213" s="177" t="str">
        <f xml:space="preserve"> F_Inputs!E213</f>
        <v>Price Review 2024</v>
      </c>
      <c r="F213" s="207" t="str">
        <f xml:space="preserve"> IF(InpOverride!F213 = 0, F_Inputs!F213, InpOverride!F213)</f>
        <v/>
      </c>
      <c r="G213" s="210" t="str">
        <f xml:space="preserve"> IF(InpOverride!G213 = 0, F_Inputs!G213, InpOverride!G213)</f>
        <v/>
      </c>
      <c r="H213" s="210" t="str">
        <f xml:space="preserve"> IF(InpOverride!H213 = 0, F_Inputs!H213, InpOverride!H213)</f>
        <v/>
      </c>
    </row>
    <row r="214" spans="1:8">
      <c r="A214" s="262" t="str">
        <f xml:space="preserve"> F_Inputs!A214</f>
        <v>SVE</v>
      </c>
      <c r="B214" s="262" t="str">
        <f xml:space="preserve"> F_Inputs!B214</f>
        <v>PD11_23TOT_PR24</v>
      </c>
      <c r="C214" s="177" t="str">
        <f xml:space="preserve"> F_Inputs!C214</f>
        <v>Opening RCV balances as at 1 April 2025 - Opening RCV at 1 April 2025 in 2017-18 FYE (CPIH deflated) prices post midnight adjustments - Total</v>
      </c>
      <c r="D214" s="177" t="str">
        <f xml:space="preserve"> F_Inputs!D214</f>
        <v>£m</v>
      </c>
      <c r="E214" s="177" t="str">
        <f xml:space="preserve"> F_Inputs!E214</f>
        <v>Price Review 2024</v>
      </c>
      <c r="F214" s="207" t="str">
        <f xml:space="preserve"> IF(InpOverride!F214 = 0, F_Inputs!F214, InpOverride!F214)</f>
        <v/>
      </c>
      <c r="G214" s="210" t="str">
        <f xml:space="preserve"> IF(InpOverride!G214 = 0, F_Inputs!G214, InpOverride!G214)</f>
        <v/>
      </c>
      <c r="H214" s="210">
        <f xml:space="preserve"> IF(InpOverride!H214 = 0, F_Inputs!H214, InpOverride!H214)</f>
        <v>10518.639940206731</v>
      </c>
    </row>
    <row r="215" spans="1:8">
      <c r="A215" s="262" t="str">
        <f xml:space="preserve"> F_Inputs!A215</f>
        <v>SVE</v>
      </c>
      <c r="B215" s="262" t="str">
        <f xml:space="preserve"> F_Inputs!B215</f>
        <v>PD11_24WR_PR24</v>
      </c>
      <c r="C215" s="177" t="str">
        <f xml:space="preserve"> F_Inputs!C215</f>
        <v>Opening RCV balances as at 1 April 2025 expressed in PR24 base year prices - Opening RCV at 1 April 2025 in 2022-23 FYA (CPIH) prices post midnight adjustments - Water resources</v>
      </c>
      <c r="D215" s="177" t="str">
        <f xml:space="preserve"> F_Inputs!D215</f>
        <v>£m</v>
      </c>
      <c r="E215" s="177" t="str">
        <f xml:space="preserve"> F_Inputs!E215</f>
        <v>Price Review 2024</v>
      </c>
      <c r="F215" s="207" t="str">
        <f xml:space="preserve"> IF(InpOverride!F215 = 0, F_Inputs!F215, InpOverride!F215)</f>
        <v/>
      </c>
      <c r="G215" s="210" t="str">
        <f xml:space="preserve"> IF(InpOverride!G215 = 0, F_Inputs!G215, InpOverride!G215)</f>
        <v/>
      </c>
      <c r="H215" s="210">
        <f xml:space="preserve"> IF(InpOverride!H215 = 0, F_Inputs!H215, InpOverride!H215)</f>
        <v>505.98628479258082</v>
      </c>
    </row>
    <row r="216" spans="1:8">
      <c r="A216" s="262" t="str">
        <f xml:space="preserve"> F_Inputs!A216</f>
        <v>SVE</v>
      </c>
      <c r="B216" s="262" t="str">
        <f xml:space="preserve"> F_Inputs!B216</f>
        <v>PD11_24WN_PR24</v>
      </c>
      <c r="C216" s="177" t="str">
        <f xml:space="preserve"> F_Inputs!C216</f>
        <v>Opening RCV balances as at 1 April 2025 expressed in PR24 base year prices - Opening RCV at 1 April 2025 in 2022-23 FYA (CPIH) prices post midnight adjustments - Water Network+</v>
      </c>
      <c r="D216" s="177" t="str">
        <f xml:space="preserve"> F_Inputs!D216</f>
        <v>£m</v>
      </c>
      <c r="E216" s="177" t="str">
        <f xml:space="preserve"> F_Inputs!E216</f>
        <v>Price Review 2024</v>
      </c>
      <c r="F216" s="207" t="str">
        <f xml:space="preserve"> IF(InpOverride!F216 = 0, F_Inputs!F216, InpOverride!F216)</f>
        <v/>
      </c>
      <c r="G216" s="210" t="str">
        <f xml:space="preserve"> IF(InpOverride!G216 = 0, F_Inputs!G216, InpOverride!G216)</f>
        <v/>
      </c>
      <c r="H216" s="210">
        <f xml:space="preserve"> IF(InpOverride!H216 = 0, F_Inputs!H216, InpOverride!H216)</f>
        <v>5584.8705596184273</v>
      </c>
    </row>
    <row r="217" spans="1:8">
      <c r="A217" s="262" t="str">
        <f xml:space="preserve"> F_Inputs!A217</f>
        <v>SVE</v>
      </c>
      <c r="B217" s="262" t="str">
        <f xml:space="preserve"> F_Inputs!B217</f>
        <v>PD11_24WWN_PR24</v>
      </c>
      <c r="C217" s="177" t="str">
        <f xml:space="preserve"> F_Inputs!C217</f>
        <v>Opening RCV balances as at 1 April 2025 expressed in PR24 base year prices - Opening RCV at 1 April 2025 in 2022-23 FYA (CPIH) prices post midnight adjustments - Wastewater Network+</v>
      </c>
      <c r="D217" s="177" t="str">
        <f xml:space="preserve"> F_Inputs!D217</f>
        <v>£m</v>
      </c>
      <c r="E217" s="177" t="str">
        <f xml:space="preserve"> F_Inputs!E217</f>
        <v>Price Review 2024</v>
      </c>
      <c r="F217" s="207" t="str">
        <f xml:space="preserve"> IF(InpOverride!F217 = 0, F_Inputs!F217, InpOverride!F217)</f>
        <v/>
      </c>
      <c r="G217" s="210" t="str">
        <f xml:space="preserve"> IF(InpOverride!G217 = 0, F_Inputs!G217, InpOverride!G217)</f>
        <v/>
      </c>
      <c r="H217" s="210">
        <f xml:space="preserve"> IF(InpOverride!H217 = 0, F_Inputs!H217, InpOverride!H217)</f>
        <v>5576.3500824882312</v>
      </c>
    </row>
    <row r="218" spans="1:8">
      <c r="A218" s="262" t="str">
        <f xml:space="preserve"> F_Inputs!A218</f>
        <v>SVE</v>
      </c>
      <c r="B218" s="262" t="str">
        <f xml:space="preserve"> F_Inputs!B218</f>
        <v>PD11_24BIO_PR24</v>
      </c>
      <c r="C218" s="177" t="str">
        <f xml:space="preserve"> F_Inputs!C218</f>
        <v>Opening RCV balances as at 1 April 2025 expressed in PR24 base year prices - Opening RCV at 1 April 2025 in 2022-23 FYA (CPIH) prices post midnight adjustments - Bioresources</v>
      </c>
      <c r="D218" s="177" t="str">
        <f xml:space="preserve"> F_Inputs!D218</f>
        <v>£m</v>
      </c>
      <c r="E218" s="177" t="str">
        <f xml:space="preserve"> F_Inputs!E218</f>
        <v>Price Review 2024</v>
      </c>
      <c r="F218" s="207" t="str">
        <f xml:space="preserve"> IF(InpOverride!F218 = 0, F_Inputs!F218, InpOverride!F218)</f>
        <v/>
      </c>
      <c r="G218" s="210" t="str">
        <f xml:space="preserve"> IF(InpOverride!G218 = 0, F_Inputs!G218, InpOverride!G218)</f>
        <v/>
      </c>
      <c r="H218" s="210">
        <f xml:space="preserve"> IF(InpOverride!H218 = 0, F_Inputs!H218, InpOverride!H218)</f>
        <v>647.07460792095446</v>
      </c>
    </row>
    <row r="219" spans="1:8">
      <c r="A219" s="262" t="str">
        <f xml:space="preserve"> F_Inputs!A219</f>
        <v>SVE</v>
      </c>
      <c r="B219" s="262" t="str">
        <f xml:space="preserve"> F_Inputs!B219</f>
        <v>PD11_24ADDN1_PR24</v>
      </c>
      <c r="C219" s="177" t="str">
        <f xml:space="preserve"> F_Inputs!C219</f>
        <v>Opening RCV balances as at 1 April 2025 expressed in PR24 base year prices - Opening RCV at 1 April 2025 in 2022-23 FYA (CPIH) prices post midnight adjustments - Additional Control 1</v>
      </c>
      <c r="D219" s="177" t="str">
        <f xml:space="preserve"> F_Inputs!D219</f>
        <v>£m</v>
      </c>
      <c r="E219" s="177" t="str">
        <f xml:space="preserve"> F_Inputs!E219</f>
        <v>Price Review 2024</v>
      </c>
      <c r="F219" s="207" t="str">
        <f xml:space="preserve"> IF(InpOverride!F219 = 0, F_Inputs!F219, InpOverride!F219)</f>
        <v/>
      </c>
      <c r="G219" s="210" t="str">
        <f xml:space="preserve"> IF(InpOverride!G219 = 0, F_Inputs!G219, InpOverride!G219)</f>
        <v/>
      </c>
      <c r="H219" s="210" t="str">
        <f xml:space="preserve"> IF(InpOverride!H219 = 0, F_Inputs!H219, InpOverride!H219)</f>
        <v/>
      </c>
    </row>
    <row r="220" spans="1:8">
      <c r="A220" s="262" t="str">
        <f xml:space="preserve"> F_Inputs!A220</f>
        <v>SVE</v>
      </c>
      <c r="B220" s="262" t="str">
        <f xml:space="preserve"> F_Inputs!B220</f>
        <v>PD11_24ADDN2_PR24</v>
      </c>
      <c r="C220" s="177" t="str">
        <f xml:space="preserve"> F_Inputs!C220</f>
        <v>Opening RCV balances as at 1 April 2025 expressed in PR24 base year prices - Opening RCV at 1 April 2025 in 2022-23 FYA (CPIH) prices post midnight adjustments - Additional Control 2</v>
      </c>
      <c r="D220" s="177" t="str">
        <f xml:space="preserve"> F_Inputs!D220</f>
        <v>£m</v>
      </c>
      <c r="E220" s="177" t="str">
        <f xml:space="preserve"> F_Inputs!E220</f>
        <v>Price Review 2024</v>
      </c>
      <c r="F220" s="207" t="str">
        <f xml:space="preserve"> IF(InpOverride!F220 = 0, F_Inputs!F220, InpOverride!F220)</f>
        <v/>
      </c>
      <c r="G220" s="210" t="str">
        <f xml:space="preserve"> IF(InpOverride!G220 = 0, F_Inputs!G220, InpOverride!G220)</f>
        <v/>
      </c>
      <c r="H220" s="210" t="str">
        <f xml:space="preserve"> IF(InpOverride!H220 = 0, F_Inputs!H220, InpOverride!H220)</f>
        <v/>
      </c>
    </row>
    <row r="221" spans="1:8">
      <c r="A221" s="262" t="str">
        <f xml:space="preserve"> F_Inputs!A221</f>
        <v>SVE</v>
      </c>
      <c r="B221" s="262" t="str">
        <f xml:space="preserve"> F_Inputs!B221</f>
        <v>PD11_24TOT_PR24</v>
      </c>
      <c r="C221" s="177" t="str">
        <f xml:space="preserve"> F_Inputs!C221</f>
        <v>Opening RCV balances as at 1 April 2025 expressed in PR24 base year prices - Opening RCV at 1 April 2025 in 2022-23 FYA (CPIH) prices post midnight adjustments - Total</v>
      </c>
      <c r="D221" s="177" t="str">
        <f xml:space="preserve"> F_Inputs!D221</f>
        <v>£m</v>
      </c>
      <c r="E221" s="177" t="str">
        <f xml:space="preserve"> F_Inputs!E221</f>
        <v>Price Review 2024</v>
      </c>
      <c r="F221" s="207" t="str">
        <f xml:space="preserve"> IF(InpOverride!F221 = 0, F_Inputs!F221, InpOverride!F221)</f>
        <v/>
      </c>
      <c r="G221" s="210" t="str">
        <f xml:space="preserve"> IF(InpOverride!G221 = 0, F_Inputs!G221, InpOverride!G221)</f>
        <v/>
      </c>
      <c r="H221" s="210">
        <f xml:space="preserve"> IF(InpOverride!H221 = 0, F_Inputs!H221, InpOverride!H221)</f>
        <v>12314.281534820189</v>
      </c>
    </row>
    <row r="222" spans="1:8">
      <c r="A222" s="262" t="str">
        <f xml:space="preserve"> F_Inputs!A222</f>
        <v>SVE</v>
      </c>
      <c r="B222" s="262" t="str">
        <f xml:space="preserve"> F_Inputs!B222</f>
        <v>PD11_25WR_PR24</v>
      </c>
      <c r="C222" s="177" t="str">
        <f xml:space="preserve"> F_Inputs!C222</f>
        <v>Opening RCV balances as at 1 April 2025 expressed in PR24 base year prices - Opening RCV at 1 April 2025 in 2022-23 FYE (CPIH) prices post midnight adjustments - Water resources</v>
      </c>
      <c r="D222" s="177" t="str">
        <f xml:space="preserve"> F_Inputs!D222</f>
        <v>£m</v>
      </c>
      <c r="E222" s="177" t="str">
        <f xml:space="preserve"> F_Inputs!E222</f>
        <v>Price Review 2024</v>
      </c>
      <c r="F222" s="207" t="str">
        <f xml:space="preserve"> IF(InpOverride!F222 = 0, F_Inputs!F222, InpOverride!F222)</f>
        <v/>
      </c>
      <c r="G222" s="210" t="str">
        <f xml:space="preserve"> IF(InpOverride!G222 = 0, F_Inputs!G222, InpOverride!G222)</f>
        <v/>
      </c>
      <c r="H222" s="210">
        <f xml:space="preserve"> IF(InpOverride!H222 = 0, F_Inputs!H222, InpOverride!H222)</f>
        <v>521.44174123968241</v>
      </c>
    </row>
    <row r="223" spans="1:8">
      <c r="A223" s="262" t="str">
        <f xml:space="preserve"> F_Inputs!A223</f>
        <v>SVE</v>
      </c>
      <c r="B223" s="262" t="str">
        <f xml:space="preserve"> F_Inputs!B223</f>
        <v>PD11_25WN_PR24</v>
      </c>
      <c r="C223" s="177" t="str">
        <f xml:space="preserve"> F_Inputs!C223</f>
        <v>Opening RCV balances as at 1 April 2025 expressed in PR24 base year prices - Opening RCV at 1 April 2025 in 2022-23 FYE (CPIH) prices post midnight adjustments - Water Network+</v>
      </c>
      <c r="D223" s="177" t="str">
        <f xml:space="preserve"> F_Inputs!D223</f>
        <v>£m</v>
      </c>
      <c r="E223" s="177" t="str">
        <f xml:space="preserve"> F_Inputs!E223</f>
        <v>Price Review 2024</v>
      </c>
      <c r="F223" s="207" t="str">
        <f xml:space="preserve"> IF(InpOverride!F223 = 0, F_Inputs!F223, InpOverride!F223)</f>
        <v/>
      </c>
      <c r="G223" s="210" t="str">
        <f xml:space="preserve"> IF(InpOverride!G223 = 0, F_Inputs!G223, InpOverride!G223)</f>
        <v/>
      </c>
      <c r="H223" s="210">
        <f xml:space="preserve"> IF(InpOverride!H223 = 0, F_Inputs!H223, InpOverride!H223)</f>
        <v>5755.4615939826617</v>
      </c>
    </row>
    <row r="224" spans="1:8">
      <c r="A224" s="262" t="str">
        <f xml:space="preserve"> F_Inputs!A224</f>
        <v>SVE</v>
      </c>
      <c r="B224" s="262" t="str">
        <f xml:space="preserve"> F_Inputs!B224</f>
        <v>PD11_25WWN_PR24</v>
      </c>
      <c r="C224" s="177" t="str">
        <f xml:space="preserve"> F_Inputs!C224</f>
        <v>Opening RCV balances as at 1 April 2025 expressed in PR24 base year prices - Opening RCV at 1 April 2025 in 2022-23 FYE (CPIH) prices post midnight adjustments - Wastewater Network+</v>
      </c>
      <c r="D224" s="177" t="str">
        <f xml:space="preserve"> F_Inputs!D224</f>
        <v>£m</v>
      </c>
      <c r="E224" s="177" t="str">
        <f xml:space="preserve"> F_Inputs!E224</f>
        <v>Price Review 2024</v>
      </c>
      <c r="F224" s="207" t="str">
        <f xml:space="preserve"> IF(InpOverride!F224 = 0, F_Inputs!F224, InpOverride!F224)</f>
        <v/>
      </c>
      <c r="G224" s="210" t="str">
        <f xml:space="preserve"> IF(InpOverride!G224 = 0, F_Inputs!G224, InpOverride!G224)</f>
        <v/>
      </c>
      <c r="H224" s="210">
        <f xml:space="preserve"> IF(InpOverride!H224 = 0, F_Inputs!H224, InpOverride!H224)</f>
        <v>5746.6808571040256</v>
      </c>
    </row>
    <row r="225" spans="1:8">
      <c r="A225" s="262" t="str">
        <f xml:space="preserve"> F_Inputs!A225</f>
        <v>SVE</v>
      </c>
      <c r="B225" s="262" t="str">
        <f xml:space="preserve"> F_Inputs!B225</f>
        <v>PD11_25BIO_PR24</v>
      </c>
      <c r="C225" s="177" t="str">
        <f xml:space="preserve"> F_Inputs!C225</f>
        <v>Opening RCV balances as at 1 April 2025 expressed in PR24 base year prices - Opening RCV at 1 April 2025 in 2022-23 FYE (CPIH) prices post midnight adjustments - Bioresources</v>
      </c>
      <c r="D225" s="177" t="str">
        <f xml:space="preserve"> F_Inputs!D225</f>
        <v>£m</v>
      </c>
      <c r="E225" s="177" t="str">
        <f xml:space="preserve"> F_Inputs!E225</f>
        <v>Price Review 2024</v>
      </c>
      <c r="F225" s="207" t="str">
        <f xml:space="preserve"> IF(InpOverride!F225 = 0, F_Inputs!F225, InpOverride!F225)</f>
        <v/>
      </c>
      <c r="G225" s="210" t="str">
        <f xml:space="preserve"> IF(InpOverride!G225 = 0, F_Inputs!G225, InpOverride!G225)</f>
        <v/>
      </c>
      <c r="H225" s="210">
        <f xml:space="preserve"> IF(InpOverride!H225 = 0, F_Inputs!H225, InpOverride!H225)</f>
        <v>666.8396365814591</v>
      </c>
    </row>
    <row r="226" spans="1:8">
      <c r="A226" s="262" t="str">
        <f xml:space="preserve"> F_Inputs!A226</f>
        <v>SVE</v>
      </c>
      <c r="B226" s="262" t="str">
        <f xml:space="preserve"> F_Inputs!B226</f>
        <v>PD11_25ADDN1_PR24</v>
      </c>
      <c r="C226" s="177" t="str">
        <f xml:space="preserve"> F_Inputs!C226</f>
        <v>Opening RCV balances as at 1 April 2025 expressed in PR24 base year prices - Opening RCV at 1 April 2025 in 2022-23 FYE (CPIH) prices post midnight adjustments - Additional Control 1</v>
      </c>
      <c r="D226" s="177" t="str">
        <f xml:space="preserve"> F_Inputs!D226</f>
        <v>£m</v>
      </c>
      <c r="E226" s="177" t="str">
        <f xml:space="preserve"> F_Inputs!E226</f>
        <v>Price Review 2024</v>
      </c>
      <c r="F226" s="207" t="str">
        <f xml:space="preserve"> IF(InpOverride!F226 = 0, F_Inputs!F226, InpOverride!F226)</f>
        <v/>
      </c>
      <c r="G226" s="210" t="str">
        <f xml:space="preserve"> IF(InpOverride!G226 = 0, F_Inputs!G226, InpOverride!G226)</f>
        <v/>
      </c>
      <c r="H226" s="210" t="str">
        <f xml:space="preserve"> IF(InpOverride!H226 = 0, F_Inputs!H226, InpOverride!H226)</f>
        <v/>
      </c>
    </row>
    <row r="227" spans="1:8">
      <c r="A227" s="262" t="str">
        <f xml:space="preserve"> F_Inputs!A227</f>
        <v>SVE</v>
      </c>
      <c r="B227" s="262" t="str">
        <f xml:space="preserve"> F_Inputs!B227</f>
        <v>PD11_25ADDN2_PR24</v>
      </c>
      <c r="C227" s="177" t="str">
        <f xml:space="preserve"> F_Inputs!C227</f>
        <v>Opening RCV balances as at 1 April 2025 expressed in PR24 base year prices - Opening RCV at 1 April 2025 in 2022-23 FYE (CPIH) prices post midnight adjustments - Additional Control 2</v>
      </c>
      <c r="D227" s="177" t="str">
        <f xml:space="preserve"> F_Inputs!D227</f>
        <v>£m</v>
      </c>
      <c r="E227" s="177" t="str">
        <f xml:space="preserve"> F_Inputs!E227</f>
        <v>Price Review 2024</v>
      </c>
      <c r="F227" s="207" t="str">
        <f xml:space="preserve"> IF(InpOverride!F227 = 0, F_Inputs!F227, InpOverride!F227)</f>
        <v/>
      </c>
      <c r="G227" s="210" t="str">
        <f xml:space="preserve"> IF(InpOverride!G227 = 0, F_Inputs!G227, InpOverride!G227)</f>
        <v/>
      </c>
      <c r="H227" s="210" t="str">
        <f xml:space="preserve"> IF(InpOverride!H227 = 0, F_Inputs!H227, InpOverride!H227)</f>
        <v/>
      </c>
    </row>
    <row r="228" spans="1:8">
      <c r="A228" s="262" t="str">
        <f xml:space="preserve"> F_Inputs!A228</f>
        <v>SVE</v>
      </c>
      <c r="B228" s="262" t="str">
        <f xml:space="preserve"> F_Inputs!B228</f>
        <v>PD11_25TOT_PR24</v>
      </c>
      <c r="C228" s="177" t="str">
        <f xml:space="preserve"> F_Inputs!C228</f>
        <v>Opening RCV balances as at 1 April 2025 expressed in PR24 base year prices - Opening RCV at 1 April 2025 in 2022-23 FYE (CPIH) prices post midnight adjustments - Total</v>
      </c>
      <c r="D228" s="177" t="str">
        <f xml:space="preserve"> F_Inputs!D228</f>
        <v>£m</v>
      </c>
      <c r="E228" s="177" t="str">
        <f xml:space="preserve"> F_Inputs!E228</f>
        <v>Price Review 2024</v>
      </c>
      <c r="F228" s="207" t="str">
        <f xml:space="preserve"> IF(InpOverride!F228 = 0, F_Inputs!F228, InpOverride!F228)</f>
        <v/>
      </c>
      <c r="G228" s="210" t="str">
        <f xml:space="preserve"> IF(InpOverride!G228 = 0, F_Inputs!G228, InpOverride!G228)</f>
        <v/>
      </c>
      <c r="H228" s="210">
        <f xml:space="preserve"> IF(InpOverride!H228 = 0, F_Inputs!H228, InpOverride!H228)</f>
        <v>12690.423828907829</v>
      </c>
    </row>
    <row r="229" spans="1:8">
      <c r="A229" s="263" t="str">
        <f>InpOverride!A229</f>
        <v>SVE</v>
      </c>
      <c r="B229" s="263" t="str">
        <f>InpOverride!B229</f>
        <v>C_PR24PD20_PD11_18ADDN1_PR24</v>
      </c>
      <c r="C229" s="263" t="str">
        <f>InpOverride!C229</f>
        <v>PR19 Havant Thicket activities RCV adjustment in 2017-18 FYA (CPIH deflated) prices (ADDN1)</v>
      </c>
      <c r="D229" s="263" t="str">
        <f>InpOverride!D229</f>
        <v>£m</v>
      </c>
      <c r="E229" s="263" t="str">
        <f>InpOverride!E229</f>
        <v>Price Review 2024</v>
      </c>
      <c r="F229" s="207">
        <f xml:space="preserve"> IF(InpOverride!F229 = 0, F_Inputs!F229, InpOverride!F229)</f>
        <v>0</v>
      </c>
      <c r="G229" s="210">
        <f xml:space="preserve"> IF(InpOverride!G229 = 0, F_Inputs!G229, InpOverride!G229)</f>
        <v>0</v>
      </c>
      <c r="H229" s="210">
        <f xml:space="preserve"> IF(InpOverride!H229 = 0, F_Inputs!H229, InpOverride!H229)</f>
        <v>0</v>
      </c>
    </row>
    <row r="230" spans="1:8">
      <c r="A230" s="263" t="str">
        <f>InpOverride!A230</f>
        <v>SVE</v>
      </c>
      <c r="B230" s="263" t="str">
        <f>InpOverride!B230</f>
        <v>C_PR24PD20_PD11_18ADDN2_PR24</v>
      </c>
      <c r="C230" s="263" t="str">
        <f>InpOverride!C230</f>
        <v>PR19 Havant Thicket activities RCV adjustment in 2017-18 FYA (CPIH deflated) prices (ADDN2)</v>
      </c>
      <c r="D230" s="263" t="str">
        <f>InpOverride!D230</f>
        <v>£m</v>
      </c>
      <c r="E230" s="263" t="str">
        <f>InpOverride!E230</f>
        <v>Price Review 2024</v>
      </c>
      <c r="F230" s="207">
        <f xml:space="preserve"> IF(InpOverride!F230 = 0, F_Inputs!F230, InpOverride!F230)</f>
        <v>0</v>
      </c>
      <c r="G230" s="210">
        <f xml:space="preserve"> IF(InpOverride!G230 = 0, F_Inputs!G230, InpOverride!G230)</f>
        <v>0</v>
      </c>
      <c r="H230" s="210">
        <f xml:space="preserve"> IF(InpOverride!H230 = 0, F_Inputs!H230, InpOverride!H230)</f>
        <v>0</v>
      </c>
    </row>
  </sheetData>
  <pageMargins left="0.70866141732283472" right="0.70866141732283472" top="0.74803149606299213" bottom="0.74803149606299213" header="0.31496062992125984" footer="0.31496062992125984"/>
  <pageSetup paperSize="8" fitToHeight="0" orientation="landscape" r:id="rId1"/>
  <headerFooter>
    <oddHeader>&amp;L&amp;F&amp;C&amp;A</oddHeader>
    <oddFooter>&amp;LPrinted on &amp;D at &amp;T&amp;CPage &amp;P of &amp;N&amp;ROfwat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98EB5-99EE-4073-8113-48FE3DE3379C}">
  <sheetPr>
    <pageSetUpPr fitToPage="1"/>
  </sheetPr>
  <dimension ref="A1:D103"/>
  <sheetViews>
    <sheetView zoomScale="80" zoomScaleNormal="80" workbookViewId="0"/>
  </sheetViews>
  <sheetFormatPr defaultColWidth="9.33203125" defaultRowHeight="13.5"/>
  <cols>
    <col min="1" max="1" width="11.6640625" style="167" bestFit="1" customWidth="1"/>
    <col min="2" max="2" width="71.6640625" style="167" bestFit="1" customWidth="1"/>
    <col min="3" max="3" width="57.5" style="167" bestFit="1" customWidth="1"/>
    <col min="4" max="4" width="11.1640625" style="167" bestFit="1" customWidth="1"/>
    <col min="5" max="16384" width="9.33203125" style="167"/>
  </cols>
  <sheetData>
    <row r="1" spans="1:4">
      <c r="A1" s="167" t="s">
        <v>594</v>
      </c>
      <c r="B1" s="167" t="s">
        <v>595</v>
      </c>
      <c r="C1" s="167" t="s">
        <v>596</v>
      </c>
      <c r="D1" s="167" t="s">
        <v>597</v>
      </c>
    </row>
    <row r="3" spans="1:4">
      <c r="A3" s="168" t="s">
        <v>98</v>
      </c>
      <c r="B3" s="169" t="s">
        <v>598</v>
      </c>
      <c r="C3" s="170" t="s">
        <v>599</v>
      </c>
      <c r="D3" s="170">
        <v>78.024998529191848</v>
      </c>
    </row>
    <row r="4" spans="1:4">
      <c r="A4" s="168" t="s">
        <v>98</v>
      </c>
      <c r="B4" s="169" t="s">
        <v>600</v>
      </c>
      <c r="C4" s="170" t="s">
        <v>601</v>
      </c>
      <c r="D4" s="170">
        <v>1163.0269092797437</v>
      </c>
    </row>
    <row r="5" spans="1:4">
      <c r="A5" s="168" t="s">
        <v>98</v>
      </c>
      <c r="B5" s="169" t="s">
        <v>602</v>
      </c>
      <c r="C5" s="170" t="s">
        <v>603</v>
      </c>
      <c r="D5" s="170">
        <v>1752.1045549330327</v>
      </c>
    </row>
    <row r="6" spans="1:4">
      <c r="A6" s="168" t="s">
        <v>98</v>
      </c>
      <c r="B6" s="169" t="s">
        <v>604</v>
      </c>
      <c r="C6" s="170" t="s">
        <v>605</v>
      </c>
      <c r="D6" s="170">
        <v>122.67773811849359</v>
      </c>
    </row>
    <row r="7" spans="1:4">
      <c r="A7" s="168" t="s">
        <v>98</v>
      </c>
      <c r="B7" s="169" t="s">
        <v>606</v>
      </c>
      <c r="C7" s="170" t="s">
        <v>607</v>
      </c>
      <c r="D7" s="170">
        <v>0</v>
      </c>
    </row>
    <row r="9" spans="1:4">
      <c r="A9" s="168" t="s">
        <v>102</v>
      </c>
      <c r="B9" s="169" t="s">
        <v>598</v>
      </c>
      <c r="C9" s="170" t="s">
        <v>599</v>
      </c>
      <c r="D9" s="170">
        <v>83.005661170897383</v>
      </c>
    </row>
    <row r="10" spans="1:4">
      <c r="A10" s="168" t="s">
        <v>102</v>
      </c>
      <c r="B10" s="169" t="s">
        <v>600</v>
      </c>
      <c r="C10" s="170" t="s">
        <v>601</v>
      </c>
      <c r="D10" s="170">
        <v>678.20150951566575</v>
      </c>
    </row>
    <row r="11" spans="1:4">
      <c r="A11" s="168" t="s">
        <v>102</v>
      </c>
      <c r="B11" s="169" t="s">
        <v>602</v>
      </c>
      <c r="C11" s="170" t="s">
        <v>603</v>
      </c>
      <c r="D11" s="170">
        <v>1561.880480620759</v>
      </c>
    </row>
    <row r="12" spans="1:4">
      <c r="A12" s="168" t="s">
        <v>102</v>
      </c>
      <c r="B12" s="169" t="s">
        <v>604</v>
      </c>
      <c r="C12" s="170" t="s">
        <v>605</v>
      </c>
      <c r="D12" s="170">
        <v>81.873517330208998</v>
      </c>
    </row>
    <row r="13" spans="1:4">
      <c r="A13" s="168" t="s">
        <v>102</v>
      </c>
      <c r="B13" s="169" t="s">
        <v>606</v>
      </c>
      <c r="C13" s="170" t="s">
        <v>607</v>
      </c>
      <c r="D13" s="170">
        <v>0</v>
      </c>
    </row>
    <row r="15" spans="1:4">
      <c r="A15" s="168" t="s">
        <v>126</v>
      </c>
      <c r="B15" s="169" t="s">
        <v>598</v>
      </c>
      <c r="C15" s="170" t="s">
        <v>599</v>
      </c>
      <c r="D15" s="170">
        <v>21.223577751961528</v>
      </c>
    </row>
    <row r="16" spans="1:4">
      <c r="A16" s="168" t="s">
        <v>126</v>
      </c>
      <c r="B16" s="169" t="s">
        <v>600</v>
      </c>
      <c r="C16" s="170" t="s">
        <v>601</v>
      </c>
      <c r="D16" s="170">
        <v>5.2194247141257213</v>
      </c>
    </row>
    <row r="17" spans="1:4">
      <c r="A17" s="168" t="s">
        <v>126</v>
      </c>
      <c r="B17" s="169" t="s">
        <v>602</v>
      </c>
      <c r="C17" s="170" t="s">
        <v>603</v>
      </c>
      <c r="D17" s="170">
        <v>0.28100297806447888</v>
      </c>
    </row>
    <row r="18" spans="1:4">
      <c r="A18" s="168" t="s">
        <v>126</v>
      </c>
      <c r="B18" s="169" t="s">
        <v>604</v>
      </c>
      <c r="C18" s="170" t="s">
        <v>605</v>
      </c>
      <c r="D18" s="170">
        <v>0</v>
      </c>
    </row>
    <row r="19" spans="1:4">
      <c r="A19" s="168" t="s">
        <v>126</v>
      </c>
      <c r="B19" s="169" t="s">
        <v>606</v>
      </c>
      <c r="C19" s="170" t="s">
        <v>607</v>
      </c>
      <c r="D19" s="170">
        <v>0</v>
      </c>
    </row>
    <row r="21" spans="1:4">
      <c r="A21" s="168" t="s">
        <v>104</v>
      </c>
      <c r="B21" s="169" t="s">
        <v>598</v>
      </c>
      <c r="C21" s="170" t="s">
        <v>599</v>
      </c>
      <c r="D21" s="170">
        <v>117.8129056186979</v>
      </c>
    </row>
    <row r="22" spans="1:4">
      <c r="A22" s="168" t="s">
        <v>104</v>
      </c>
      <c r="B22" s="169" t="s">
        <v>600</v>
      </c>
      <c r="C22" s="170" t="s">
        <v>601</v>
      </c>
      <c r="D22" s="170">
        <v>696.48880204736474</v>
      </c>
    </row>
    <row r="23" spans="1:4">
      <c r="A23" s="168" t="s">
        <v>104</v>
      </c>
      <c r="B23" s="169" t="s">
        <v>602</v>
      </c>
      <c r="C23" s="170" t="s">
        <v>603</v>
      </c>
      <c r="D23" s="170">
        <v>756.16453525431109</v>
      </c>
    </row>
    <row r="24" spans="1:4">
      <c r="A24" s="168" t="s">
        <v>104</v>
      </c>
      <c r="B24" s="169" t="s">
        <v>604</v>
      </c>
      <c r="C24" s="170" t="s">
        <v>605</v>
      </c>
      <c r="D24" s="170">
        <v>47.621406660667773</v>
      </c>
    </row>
    <row r="25" spans="1:4">
      <c r="A25" s="168" t="s">
        <v>104</v>
      </c>
      <c r="B25" s="169" t="s">
        <v>606</v>
      </c>
      <c r="C25" s="170" t="s">
        <v>607</v>
      </c>
      <c r="D25" s="170">
        <v>0</v>
      </c>
    </row>
    <row r="27" spans="1:4">
      <c r="A27" s="168" t="s">
        <v>128</v>
      </c>
      <c r="B27" s="169" t="s">
        <v>598</v>
      </c>
      <c r="C27" s="170" t="s">
        <v>599</v>
      </c>
      <c r="D27" s="170">
        <v>152.6659806075991</v>
      </c>
    </row>
    <row r="28" spans="1:4">
      <c r="A28" s="168" t="s">
        <v>128</v>
      </c>
      <c r="B28" s="169" t="s">
        <v>600</v>
      </c>
      <c r="C28" s="170" t="s">
        <v>601</v>
      </c>
      <c r="D28" s="170">
        <v>1671.4699971803875</v>
      </c>
    </row>
    <row r="29" spans="1:4">
      <c r="A29" s="168" t="s">
        <v>128</v>
      </c>
      <c r="B29" s="169" t="s">
        <v>602</v>
      </c>
      <c r="C29" s="170" t="s">
        <v>603</v>
      </c>
      <c r="D29" s="170">
        <v>1538.9420690207423</v>
      </c>
    </row>
    <row r="30" spans="1:4">
      <c r="A30" s="168" t="s">
        <v>128</v>
      </c>
      <c r="B30" s="169" t="s">
        <v>604</v>
      </c>
      <c r="C30" s="170" t="s">
        <v>605</v>
      </c>
      <c r="D30" s="170">
        <v>181.19790242391846</v>
      </c>
    </row>
    <row r="31" spans="1:4">
      <c r="A31" s="168" t="s">
        <v>128</v>
      </c>
      <c r="B31" s="169" t="s">
        <v>606</v>
      </c>
      <c r="C31" s="170" t="s">
        <v>607</v>
      </c>
      <c r="D31" s="170">
        <v>0</v>
      </c>
    </row>
    <row r="33" spans="1:4">
      <c r="A33" s="168" t="s">
        <v>116</v>
      </c>
      <c r="B33" s="169" t="s">
        <v>598</v>
      </c>
      <c r="C33" s="171" t="s">
        <v>599</v>
      </c>
      <c r="D33" s="171">
        <v>61.376978145902548</v>
      </c>
    </row>
    <row r="34" spans="1:4">
      <c r="A34" s="168" t="s">
        <v>116</v>
      </c>
      <c r="B34" s="169" t="s">
        <v>600</v>
      </c>
      <c r="C34" s="171" t="s">
        <v>601</v>
      </c>
      <c r="D34" s="171">
        <v>563.66476054491216</v>
      </c>
    </row>
    <row r="35" spans="1:4">
      <c r="A35" s="168" t="s">
        <v>116</v>
      </c>
      <c r="B35" s="169" t="s">
        <v>602</v>
      </c>
      <c r="C35" s="171" t="s">
        <v>603</v>
      </c>
      <c r="D35" s="171">
        <v>659.73007862698466</v>
      </c>
    </row>
    <row r="36" spans="1:4">
      <c r="A36" s="168" t="s">
        <v>116</v>
      </c>
      <c r="B36" s="169" t="s">
        <v>604</v>
      </c>
      <c r="C36" s="171" t="s">
        <v>605</v>
      </c>
      <c r="D36" s="171">
        <v>26.010741959149527</v>
      </c>
    </row>
    <row r="37" spans="1:4">
      <c r="A37" s="168" t="s">
        <v>116</v>
      </c>
      <c r="B37" s="169" t="s">
        <v>606</v>
      </c>
      <c r="C37" s="171" t="s">
        <v>607</v>
      </c>
      <c r="D37" s="171">
        <v>0</v>
      </c>
    </row>
    <row r="39" spans="1:4">
      <c r="A39" s="168" t="s">
        <v>110</v>
      </c>
      <c r="B39" s="169" t="s">
        <v>598</v>
      </c>
      <c r="C39" s="170" t="s">
        <v>599</v>
      </c>
      <c r="D39" s="170">
        <v>31.027929873912452</v>
      </c>
    </row>
    <row r="40" spans="1:4">
      <c r="A40" s="168" t="s">
        <v>110</v>
      </c>
      <c r="B40" s="169" t="s">
        <v>600</v>
      </c>
      <c r="C40" s="170" t="s">
        <v>601</v>
      </c>
      <c r="D40" s="170">
        <v>414.52049111946963</v>
      </c>
    </row>
    <row r="41" spans="1:4">
      <c r="A41" s="168" t="s">
        <v>110</v>
      </c>
      <c r="B41" s="169" t="s">
        <v>602</v>
      </c>
      <c r="C41" s="170" t="s">
        <v>603</v>
      </c>
      <c r="D41" s="170">
        <v>1420.7936160532406</v>
      </c>
    </row>
    <row r="42" spans="1:4">
      <c r="A42" s="168" t="s">
        <v>110</v>
      </c>
      <c r="B42" s="169" t="s">
        <v>604</v>
      </c>
      <c r="C42" s="170" t="s">
        <v>605</v>
      </c>
      <c r="D42" s="170">
        <v>62.94029690791028</v>
      </c>
    </row>
    <row r="43" spans="1:4">
      <c r="A43" s="168" t="s">
        <v>110</v>
      </c>
      <c r="B43" s="169" t="s">
        <v>606</v>
      </c>
      <c r="C43" s="170" t="s">
        <v>607</v>
      </c>
      <c r="D43" s="170">
        <v>0</v>
      </c>
    </row>
    <row r="45" spans="1:4">
      <c r="A45" s="168" t="s">
        <v>118</v>
      </c>
      <c r="B45" s="169" t="s">
        <v>598</v>
      </c>
      <c r="C45" s="170" t="s">
        <v>599</v>
      </c>
      <c r="D45" s="170">
        <v>126.05383282677437</v>
      </c>
    </row>
    <row r="46" spans="1:4">
      <c r="A46" s="168" t="s">
        <v>118</v>
      </c>
      <c r="B46" s="169" t="s">
        <v>600</v>
      </c>
      <c r="C46" s="170" t="s">
        <v>601</v>
      </c>
      <c r="D46" s="170">
        <v>2496.9728870243603</v>
      </c>
    </row>
    <row r="47" spans="1:4">
      <c r="A47" s="168" t="s">
        <v>118</v>
      </c>
      <c r="B47" s="169" t="s">
        <v>602</v>
      </c>
      <c r="C47" s="170" t="s">
        <v>603</v>
      </c>
      <c r="D47" s="170">
        <v>1978.8330635133252</v>
      </c>
    </row>
    <row r="48" spans="1:4">
      <c r="A48" s="168" t="s">
        <v>118</v>
      </c>
      <c r="B48" s="169" t="s">
        <v>604</v>
      </c>
      <c r="C48" s="170" t="s">
        <v>605</v>
      </c>
      <c r="D48" s="170">
        <v>620.31040002203417</v>
      </c>
    </row>
    <row r="49" spans="1:4">
      <c r="A49" s="168" t="s">
        <v>118</v>
      </c>
      <c r="B49" s="169" t="s">
        <v>606</v>
      </c>
      <c r="C49" s="170" t="s">
        <v>607</v>
      </c>
      <c r="D49" s="170">
        <v>670.18401734032125</v>
      </c>
    </row>
    <row r="51" spans="1:4">
      <c r="A51" s="168" t="s">
        <v>120</v>
      </c>
      <c r="B51" s="169" t="s">
        <v>598</v>
      </c>
      <c r="C51" s="170" t="s">
        <v>599</v>
      </c>
      <c r="D51" s="170">
        <v>252.02819614755992</v>
      </c>
    </row>
    <row r="52" spans="1:4">
      <c r="A52" s="168" t="s">
        <v>120</v>
      </c>
      <c r="B52" s="169" t="s">
        <v>600</v>
      </c>
      <c r="C52" s="170" t="s">
        <v>601</v>
      </c>
      <c r="D52" s="170">
        <v>1299.4588194938669</v>
      </c>
    </row>
    <row r="53" spans="1:4">
      <c r="A53" s="168" t="s">
        <v>120</v>
      </c>
      <c r="B53" s="169" t="s">
        <v>602</v>
      </c>
      <c r="C53" s="170" t="s">
        <v>603</v>
      </c>
      <c r="D53" s="170">
        <v>2730.5280205633335</v>
      </c>
    </row>
    <row r="54" spans="1:4">
      <c r="A54" s="168" t="s">
        <v>120</v>
      </c>
      <c r="B54" s="169" t="s">
        <v>604</v>
      </c>
      <c r="C54" s="170" t="s">
        <v>605</v>
      </c>
      <c r="D54" s="170">
        <v>135.82063063672186</v>
      </c>
    </row>
    <row r="55" spans="1:4">
      <c r="A55" s="168" t="s">
        <v>120</v>
      </c>
      <c r="B55" s="169" t="s">
        <v>606</v>
      </c>
      <c r="C55" s="170" t="s">
        <v>607</v>
      </c>
      <c r="D55" s="170">
        <v>0</v>
      </c>
    </row>
    <row r="57" spans="1:4">
      <c r="A57" s="168" t="s">
        <v>122</v>
      </c>
      <c r="B57" s="169" t="s">
        <v>598</v>
      </c>
      <c r="C57" s="170" t="s">
        <v>599</v>
      </c>
      <c r="D57" s="170">
        <v>24.820165001516379</v>
      </c>
    </row>
    <row r="58" spans="1:4">
      <c r="A58" s="168" t="s">
        <v>122</v>
      </c>
      <c r="B58" s="169" t="s">
        <v>600</v>
      </c>
      <c r="C58" s="170" t="s">
        <v>601</v>
      </c>
      <c r="D58" s="170">
        <v>445.08780311111775</v>
      </c>
    </row>
    <row r="59" spans="1:4">
      <c r="A59" s="168" t="s">
        <v>122</v>
      </c>
      <c r="B59" s="169" t="s">
        <v>602</v>
      </c>
      <c r="C59" s="170" t="s">
        <v>603</v>
      </c>
      <c r="D59" s="170">
        <v>803.77808491521046</v>
      </c>
    </row>
    <row r="60" spans="1:4">
      <c r="A60" s="168" t="s">
        <v>122</v>
      </c>
      <c r="B60" s="169" t="s">
        <v>604</v>
      </c>
      <c r="C60" s="170" t="s">
        <v>605</v>
      </c>
      <c r="D60" s="170">
        <v>35.235463178965396</v>
      </c>
    </row>
    <row r="61" spans="1:4">
      <c r="A61" s="168" t="s">
        <v>122</v>
      </c>
      <c r="B61" s="169" t="s">
        <v>606</v>
      </c>
      <c r="C61" s="170" t="s">
        <v>607</v>
      </c>
      <c r="D61" s="170">
        <v>0</v>
      </c>
    </row>
    <row r="63" spans="1:4">
      <c r="A63" s="168" t="s">
        <v>124</v>
      </c>
      <c r="B63" s="169" t="s">
        <v>598</v>
      </c>
      <c r="C63" s="170" t="s">
        <v>599</v>
      </c>
      <c r="D63" s="170">
        <v>257.96064010906349</v>
      </c>
    </row>
    <row r="64" spans="1:4">
      <c r="A64" s="168" t="s">
        <v>124</v>
      </c>
      <c r="B64" s="169" t="s">
        <v>600</v>
      </c>
      <c r="C64" s="170" t="s">
        <v>601</v>
      </c>
      <c r="D64" s="170">
        <v>965.62822427931519</v>
      </c>
    </row>
    <row r="65" spans="1:4">
      <c r="A65" s="168" t="s">
        <v>124</v>
      </c>
      <c r="B65" s="169" t="s">
        <v>602</v>
      </c>
      <c r="C65" s="170" t="s">
        <v>603</v>
      </c>
      <c r="D65" s="170">
        <v>1502.1220583647087</v>
      </c>
    </row>
    <row r="66" spans="1:4">
      <c r="A66" s="168" t="s">
        <v>124</v>
      </c>
      <c r="B66" s="169" t="s">
        <v>604</v>
      </c>
      <c r="C66" s="170" t="s">
        <v>605</v>
      </c>
      <c r="D66" s="170">
        <v>94.080981034972154</v>
      </c>
    </row>
    <row r="67" spans="1:4">
      <c r="A67" s="168" t="s">
        <v>124</v>
      </c>
      <c r="B67" s="169" t="s">
        <v>606</v>
      </c>
      <c r="C67" s="170" t="s">
        <v>607</v>
      </c>
      <c r="D67" s="170">
        <v>0</v>
      </c>
    </row>
    <row r="69" spans="1:4">
      <c r="A69" s="168" t="s">
        <v>96</v>
      </c>
      <c r="B69" s="169" t="s">
        <v>598</v>
      </c>
      <c r="C69" s="170" t="s">
        <v>599</v>
      </c>
      <c r="D69" s="170">
        <v>41.534249158540774</v>
      </c>
    </row>
    <row r="70" spans="1:4">
      <c r="A70" s="168" t="s">
        <v>96</v>
      </c>
      <c r="B70" s="169" t="s">
        <v>600</v>
      </c>
      <c r="C70" s="170" t="s">
        <v>601</v>
      </c>
      <c r="D70" s="170">
        <v>437.58664596861627</v>
      </c>
    </row>
    <row r="71" spans="1:4">
      <c r="A71" s="168" t="s">
        <v>96</v>
      </c>
      <c r="B71" s="169" t="s">
        <v>602</v>
      </c>
      <c r="C71" s="170" t="s">
        <v>603</v>
      </c>
      <c r="D71" s="170">
        <v>0</v>
      </c>
    </row>
    <row r="72" spans="1:4">
      <c r="A72" s="168" t="s">
        <v>96</v>
      </c>
      <c r="B72" s="169" t="s">
        <v>604</v>
      </c>
      <c r="C72" s="170" t="s">
        <v>605</v>
      </c>
      <c r="D72" s="170">
        <v>0</v>
      </c>
    </row>
    <row r="73" spans="1:4">
      <c r="A73" s="168" t="s">
        <v>96</v>
      </c>
      <c r="B73" s="169" t="s">
        <v>606</v>
      </c>
      <c r="C73" s="170" t="s">
        <v>607</v>
      </c>
      <c r="D73" s="170">
        <v>0</v>
      </c>
    </row>
    <row r="75" spans="1:4">
      <c r="A75" s="168" t="s">
        <v>100</v>
      </c>
      <c r="B75" s="169" t="s">
        <v>598</v>
      </c>
      <c r="C75" s="170" t="s">
        <v>599</v>
      </c>
      <c r="D75" s="170">
        <v>54.653229884643451</v>
      </c>
    </row>
    <row r="76" spans="1:4">
      <c r="A76" s="168" t="s">
        <v>100</v>
      </c>
      <c r="B76" s="169" t="s">
        <v>600</v>
      </c>
      <c r="C76" s="170" t="s">
        <v>601</v>
      </c>
      <c r="D76" s="170">
        <v>160.15538306944418</v>
      </c>
    </row>
    <row r="77" spans="1:4">
      <c r="A77" s="168" t="s">
        <v>100</v>
      </c>
      <c r="B77" s="169" t="s">
        <v>602</v>
      </c>
      <c r="C77" s="170" t="s">
        <v>603</v>
      </c>
      <c r="D77" s="170">
        <v>0</v>
      </c>
    </row>
    <row r="78" spans="1:4">
      <c r="A78" s="168" t="s">
        <v>100</v>
      </c>
      <c r="B78" s="169" t="s">
        <v>604</v>
      </c>
      <c r="C78" s="170" t="s">
        <v>605</v>
      </c>
      <c r="D78" s="170">
        <v>0</v>
      </c>
    </row>
    <row r="79" spans="1:4">
      <c r="A79" s="168" t="s">
        <v>100</v>
      </c>
      <c r="B79" s="169" t="s">
        <v>606</v>
      </c>
      <c r="C79" s="170" t="s">
        <v>607</v>
      </c>
      <c r="D79" s="170">
        <v>0</v>
      </c>
    </row>
    <row r="81" spans="1:4">
      <c r="A81" s="168" t="s">
        <v>106</v>
      </c>
      <c r="B81" s="169" t="s">
        <v>598</v>
      </c>
      <c r="C81" s="170" t="s">
        <v>599</v>
      </c>
      <c r="D81" s="170">
        <v>1.6602080150188334</v>
      </c>
    </row>
    <row r="82" spans="1:4">
      <c r="A82" s="168" t="s">
        <v>106</v>
      </c>
      <c r="B82" s="169" t="s">
        <v>600</v>
      </c>
      <c r="C82" s="170" t="s">
        <v>601</v>
      </c>
      <c r="D82" s="170">
        <v>58.714481551414451</v>
      </c>
    </row>
    <row r="83" spans="1:4">
      <c r="A83" s="168" t="s">
        <v>106</v>
      </c>
      <c r="B83" s="169" t="s">
        <v>602</v>
      </c>
      <c r="C83" s="170" t="s">
        <v>603</v>
      </c>
      <c r="D83" s="170">
        <v>0</v>
      </c>
    </row>
    <row r="84" spans="1:4">
      <c r="A84" s="168" t="s">
        <v>106</v>
      </c>
      <c r="B84" s="169" t="s">
        <v>604</v>
      </c>
      <c r="C84" s="170" t="s">
        <v>605</v>
      </c>
      <c r="D84" s="170">
        <v>0</v>
      </c>
    </row>
    <row r="85" spans="1:4">
      <c r="A85" s="168" t="s">
        <v>106</v>
      </c>
      <c r="B85" s="169" t="s">
        <v>606</v>
      </c>
      <c r="C85" s="170" t="s">
        <v>607</v>
      </c>
      <c r="D85" s="170">
        <v>5.233040834470633E-9</v>
      </c>
    </row>
    <row r="87" spans="1:4">
      <c r="A87" s="168" t="s">
        <v>112</v>
      </c>
      <c r="B87" s="169" t="s">
        <v>598</v>
      </c>
      <c r="C87" s="170" t="s">
        <v>599</v>
      </c>
      <c r="D87" s="170">
        <v>28.325915399222914</v>
      </c>
    </row>
    <row r="88" spans="1:4">
      <c r="A88" s="168" t="s">
        <v>112</v>
      </c>
      <c r="B88" s="169" t="s">
        <v>600</v>
      </c>
      <c r="C88" s="170" t="s">
        <v>601</v>
      </c>
      <c r="D88" s="170">
        <v>532.34349746874523</v>
      </c>
    </row>
    <row r="89" spans="1:4">
      <c r="A89" s="168" t="s">
        <v>112</v>
      </c>
      <c r="B89" s="169" t="s">
        <v>602</v>
      </c>
      <c r="C89" s="170" t="s">
        <v>603</v>
      </c>
      <c r="D89" s="170">
        <v>0</v>
      </c>
    </row>
    <row r="90" spans="1:4">
      <c r="A90" s="168" t="s">
        <v>112</v>
      </c>
      <c r="B90" s="169" t="s">
        <v>604</v>
      </c>
      <c r="C90" s="170" t="s">
        <v>605</v>
      </c>
      <c r="D90" s="170">
        <v>0</v>
      </c>
    </row>
    <row r="91" spans="1:4">
      <c r="A91" s="168" t="s">
        <v>112</v>
      </c>
      <c r="B91" s="169" t="s">
        <v>606</v>
      </c>
      <c r="C91" s="170" t="s">
        <v>607</v>
      </c>
      <c r="D91" s="170">
        <v>0</v>
      </c>
    </row>
    <row r="93" spans="1:4">
      <c r="A93" s="168" t="s">
        <v>114</v>
      </c>
      <c r="B93" s="169" t="s">
        <v>598</v>
      </c>
      <c r="C93" s="170" t="s">
        <v>599</v>
      </c>
      <c r="D93" s="170">
        <v>3.163445281125588</v>
      </c>
    </row>
    <row r="94" spans="1:4">
      <c r="A94" s="168" t="s">
        <v>114</v>
      </c>
      <c r="B94" s="169" t="s">
        <v>600</v>
      </c>
      <c r="C94" s="170" t="s">
        <v>601</v>
      </c>
      <c r="D94" s="170">
        <v>124.19841901667475</v>
      </c>
    </row>
    <row r="95" spans="1:4">
      <c r="A95" s="168" t="s">
        <v>114</v>
      </c>
      <c r="B95" s="169" t="s">
        <v>602</v>
      </c>
      <c r="C95" s="170" t="s">
        <v>603</v>
      </c>
      <c r="D95" s="170">
        <v>0</v>
      </c>
    </row>
    <row r="96" spans="1:4">
      <c r="A96" s="168" t="s">
        <v>114</v>
      </c>
      <c r="B96" s="169" t="s">
        <v>604</v>
      </c>
      <c r="C96" s="170" t="s">
        <v>605</v>
      </c>
      <c r="D96" s="170">
        <v>0</v>
      </c>
    </row>
    <row r="97" spans="1:4">
      <c r="A97" s="168" t="s">
        <v>114</v>
      </c>
      <c r="B97" s="169" t="s">
        <v>606</v>
      </c>
      <c r="C97" s="170" t="s">
        <v>607</v>
      </c>
      <c r="D97" s="170">
        <v>0</v>
      </c>
    </row>
    <row r="99" spans="1:4">
      <c r="A99" s="168" t="s">
        <v>108</v>
      </c>
      <c r="B99" s="169" t="s">
        <v>598</v>
      </c>
      <c r="C99" s="170" t="s">
        <v>599</v>
      </c>
      <c r="D99" s="170">
        <v>4.7945483598334349</v>
      </c>
    </row>
    <row r="100" spans="1:4">
      <c r="A100" s="168" t="s">
        <v>108</v>
      </c>
      <c r="B100" s="169" t="s">
        <v>600</v>
      </c>
      <c r="C100" s="170" t="s">
        <v>601</v>
      </c>
      <c r="D100" s="170">
        <v>86.905916493759989</v>
      </c>
    </row>
    <row r="101" spans="1:4">
      <c r="A101" s="168" t="s">
        <v>108</v>
      </c>
      <c r="B101" s="169" t="s">
        <v>602</v>
      </c>
      <c r="C101" s="170" t="s">
        <v>603</v>
      </c>
      <c r="D101" s="170">
        <v>0</v>
      </c>
    </row>
    <row r="102" spans="1:4">
      <c r="A102" s="168" t="s">
        <v>108</v>
      </c>
      <c r="B102" s="169" t="s">
        <v>604</v>
      </c>
      <c r="C102" s="170" t="s">
        <v>605</v>
      </c>
      <c r="D102" s="170">
        <v>0</v>
      </c>
    </row>
    <row r="103" spans="1:4">
      <c r="A103" s="168" t="s">
        <v>108</v>
      </c>
      <c r="B103" s="169" t="s">
        <v>606</v>
      </c>
      <c r="C103" s="170" t="s">
        <v>607</v>
      </c>
      <c r="D103" s="170">
        <v>0</v>
      </c>
    </row>
  </sheetData>
  <pageMargins left="0.70866141732283472" right="0.70866141732283472" top="0.74803149606299213" bottom="0.74803149606299213" header="0.31496062992125984" footer="0.31496062992125984"/>
  <pageSetup paperSize="8" fitToHeight="0" orientation="landscape" r:id="rId1"/>
  <headerFooter>
    <oddHeader>&amp;L&amp;F&amp;C&amp;A</oddHeader>
    <oddFooter>&amp;LPrinted on &amp;D at &amp;T&amp;CPage &amp;P of &amp;N&amp;ROfwat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D19FE-3A56-4638-9AEE-430826D8833C}">
  <sheetPr>
    <pageSetUpPr fitToPage="1"/>
  </sheetPr>
  <dimension ref="A1:D103"/>
  <sheetViews>
    <sheetView zoomScale="80" zoomScaleNormal="80" workbookViewId="0"/>
  </sheetViews>
  <sheetFormatPr defaultColWidth="9.33203125" defaultRowHeight="13.5"/>
  <cols>
    <col min="1" max="1" width="11.6640625" style="167" bestFit="1" customWidth="1"/>
    <col min="2" max="2" width="71.6640625" style="167" bestFit="1" customWidth="1"/>
    <col min="3" max="3" width="42.33203125" style="167" bestFit="1" customWidth="1"/>
    <col min="4" max="4" width="11.1640625" style="167" bestFit="1" customWidth="1"/>
    <col min="5" max="16384" width="9.33203125" style="167"/>
  </cols>
  <sheetData>
    <row r="1" spans="1:4">
      <c r="A1" s="167" t="s">
        <v>594</v>
      </c>
      <c r="B1" s="167" t="s">
        <v>595</v>
      </c>
      <c r="C1" s="167" t="s">
        <v>596</v>
      </c>
      <c r="D1" s="167" t="s">
        <v>597</v>
      </c>
    </row>
    <row r="3" spans="1:4">
      <c r="A3" s="168" t="s">
        <v>98</v>
      </c>
      <c r="B3" s="169" t="s">
        <v>608</v>
      </c>
      <c r="C3" s="170" t="s">
        <v>609</v>
      </c>
      <c r="D3" s="170">
        <v>74.550343669432479</v>
      </c>
    </row>
    <row r="4" spans="1:4">
      <c r="A4" s="168" t="s">
        <v>98</v>
      </c>
      <c r="B4" s="169" t="s">
        <v>610</v>
      </c>
      <c r="C4" s="170" t="s">
        <v>611</v>
      </c>
      <c r="D4" s="170">
        <v>1111.2343148736336</v>
      </c>
    </row>
    <row r="5" spans="1:4">
      <c r="A5" s="168" t="s">
        <v>98</v>
      </c>
      <c r="B5" s="169" t="s">
        <v>612</v>
      </c>
      <c r="C5" s="170" t="s">
        <v>613</v>
      </c>
      <c r="D5" s="170">
        <v>1674.078810346484</v>
      </c>
    </row>
    <row r="6" spans="1:4">
      <c r="A6" s="168" t="s">
        <v>98</v>
      </c>
      <c r="B6" s="169" t="s">
        <v>614</v>
      </c>
      <c r="C6" s="170" t="s">
        <v>615</v>
      </c>
      <c r="D6" s="170">
        <v>117.21458134857417</v>
      </c>
    </row>
    <row r="7" spans="1:4">
      <c r="A7" s="168" t="s">
        <v>98</v>
      </c>
      <c r="B7" s="169" t="s">
        <v>616</v>
      </c>
      <c r="C7" s="170" t="s">
        <v>617</v>
      </c>
      <c r="D7" s="170">
        <v>0</v>
      </c>
    </row>
    <row r="9" spans="1:4">
      <c r="A9" s="168" t="s">
        <v>102</v>
      </c>
      <c r="B9" s="169" t="s">
        <v>608</v>
      </c>
      <c r="C9" s="170" t="s">
        <v>609</v>
      </c>
      <c r="D9" s="170">
        <v>79.30920452992622</v>
      </c>
    </row>
    <row r="10" spans="1:4">
      <c r="A10" s="168" t="s">
        <v>102</v>
      </c>
      <c r="B10" s="169" t="s">
        <v>610</v>
      </c>
      <c r="C10" s="170" t="s">
        <v>611</v>
      </c>
      <c r="D10" s="170">
        <v>647.99944331436893</v>
      </c>
    </row>
    <row r="11" spans="1:4">
      <c r="A11" s="168" t="s">
        <v>102</v>
      </c>
      <c r="B11" s="169" t="s">
        <v>612</v>
      </c>
      <c r="C11" s="170" t="s">
        <v>613</v>
      </c>
      <c r="D11" s="170">
        <v>1492.3259057453515</v>
      </c>
    </row>
    <row r="12" spans="1:4">
      <c r="A12" s="168" t="s">
        <v>102</v>
      </c>
      <c r="B12" s="169" t="s">
        <v>614</v>
      </c>
      <c r="C12" s="170" t="s">
        <v>615</v>
      </c>
      <c r="D12" s="170">
        <v>78.227477980774495</v>
      </c>
    </row>
    <row r="13" spans="1:4">
      <c r="A13" s="168" t="s">
        <v>102</v>
      </c>
      <c r="B13" s="169" t="s">
        <v>616</v>
      </c>
      <c r="C13" s="170" t="s">
        <v>617</v>
      </c>
      <c r="D13" s="170">
        <v>0</v>
      </c>
    </row>
    <row r="15" spans="1:4">
      <c r="A15" s="168" t="s">
        <v>126</v>
      </c>
      <c r="B15" s="169" t="s">
        <v>608</v>
      </c>
      <c r="C15" s="170" t="s">
        <v>609</v>
      </c>
      <c r="D15" s="170">
        <v>20.278436976986139</v>
      </c>
    </row>
    <row r="16" spans="1:4">
      <c r="A16" s="168" t="s">
        <v>126</v>
      </c>
      <c r="B16" s="169" t="s">
        <v>610</v>
      </c>
      <c r="C16" s="170" t="s">
        <v>611</v>
      </c>
      <c r="D16" s="170">
        <v>4.9869902406883408</v>
      </c>
    </row>
    <row r="17" spans="1:4">
      <c r="A17" s="168" t="s">
        <v>126</v>
      </c>
      <c r="B17" s="169" t="s">
        <v>612</v>
      </c>
      <c r="C17" s="170" t="s">
        <v>613</v>
      </c>
      <c r="D17" s="170">
        <v>0.26848918912831765</v>
      </c>
    </row>
    <row r="18" spans="1:4">
      <c r="A18" s="168" t="s">
        <v>126</v>
      </c>
      <c r="B18" s="169" t="s">
        <v>614</v>
      </c>
      <c r="C18" s="170" t="s">
        <v>615</v>
      </c>
      <c r="D18" s="170">
        <v>0</v>
      </c>
    </row>
    <row r="19" spans="1:4">
      <c r="A19" s="168" t="s">
        <v>126</v>
      </c>
      <c r="B19" s="169" t="s">
        <v>616</v>
      </c>
      <c r="C19" s="170" t="s">
        <v>617</v>
      </c>
      <c r="D19" s="170">
        <v>0</v>
      </c>
    </row>
    <row r="21" spans="1:4">
      <c r="A21" s="168" t="s">
        <v>104</v>
      </c>
      <c r="B21" s="169" t="s">
        <v>608</v>
      </c>
      <c r="C21" s="170" t="s">
        <v>609</v>
      </c>
      <c r="D21" s="170">
        <v>112.56639241437884</v>
      </c>
    </row>
    <row r="22" spans="1:4">
      <c r="A22" s="168" t="s">
        <v>104</v>
      </c>
      <c r="B22" s="169" t="s">
        <v>610</v>
      </c>
      <c r="C22" s="170" t="s">
        <v>611</v>
      </c>
      <c r="D22" s="170">
        <v>665.47235544151908</v>
      </c>
    </row>
    <row r="23" spans="1:4">
      <c r="A23" s="168" t="s">
        <v>104</v>
      </c>
      <c r="B23" s="169" t="s">
        <v>612</v>
      </c>
      <c r="C23" s="170" t="s">
        <v>613</v>
      </c>
      <c r="D23" s="170">
        <v>722.49057400180232</v>
      </c>
    </row>
    <row r="24" spans="1:4">
      <c r="A24" s="168" t="s">
        <v>104</v>
      </c>
      <c r="B24" s="169" t="s">
        <v>614</v>
      </c>
      <c r="C24" s="170" t="s">
        <v>615</v>
      </c>
      <c r="D24" s="170">
        <v>45.500702332552244</v>
      </c>
    </row>
    <row r="25" spans="1:4">
      <c r="A25" s="168" t="s">
        <v>104</v>
      </c>
      <c r="B25" s="169" t="s">
        <v>616</v>
      </c>
      <c r="C25" s="170" t="s">
        <v>617</v>
      </c>
      <c r="D25" s="170">
        <v>0</v>
      </c>
    </row>
    <row r="27" spans="1:4">
      <c r="A27" s="168" t="s">
        <v>128</v>
      </c>
      <c r="B27" s="169" t="s">
        <v>608</v>
      </c>
      <c r="C27" s="170" t="s">
        <v>609</v>
      </c>
      <c r="D27" s="170">
        <v>153.7116456953807</v>
      </c>
    </row>
    <row r="28" spans="1:4">
      <c r="A28" s="168" t="s">
        <v>128</v>
      </c>
      <c r="B28" s="169" t="s">
        <v>610</v>
      </c>
      <c r="C28" s="170" t="s">
        <v>611</v>
      </c>
      <c r="D28" s="170">
        <v>1670.959971618294</v>
      </c>
    </row>
    <row r="29" spans="1:4">
      <c r="A29" s="168" t="s">
        <v>128</v>
      </c>
      <c r="B29" s="169" t="s">
        <v>612</v>
      </c>
      <c r="C29" s="170" t="s">
        <v>613</v>
      </c>
      <c r="D29" s="170">
        <v>1553.7129630348375</v>
      </c>
    </row>
    <row r="30" spans="1:4">
      <c r="A30" s="168" t="s">
        <v>128</v>
      </c>
      <c r="B30" s="169" t="s">
        <v>614</v>
      </c>
      <c r="C30" s="170" t="s">
        <v>615</v>
      </c>
      <c r="D30" s="170">
        <v>182.67509227276534</v>
      </c>
    </row>
    <row r="31" spans="1:4">
      <c r="A31" s="168" t="s">
        <v>128</v>
      </c>
      <c r="B31" s="169" t="s">
        <v>616</v>
      </c>
      <c r="C31" s="170" t="s">
        <v>617</v>
      </c>
      <c r="D31" s="170">
        <v>0</v>
      </c>
    </row>
    <row r="33" spans="1:4">
      <c r="A33" s="168" t="s">
        <v>116</v>
      </c>
      <c r="B33" s="169" t="s">
        <v>608</v>
      </c>
      <c r="C33" s="171" t="s">
        <v>609</v>
      </c>
      <c r="D33" s="171">
        <v>58.643702664811521</v>
      </c>
    </row>
    <row r="34" spans="1:4">
      <c r="A34" s="168" t="s">
        <v>116</v>
      </c>
      <c r="B34" s="169" t="s">
        <v>610</v>
      </c>
      <c r="C34" s="171" t="s">
        <v>611</v>
      </c>
      <c r="D34" s="171">
        <v>539.29832314866474</v>
      </c>
    </row>
    <row r="35" spans="1:4">
      <c r="A35" s="168" t="s">
        <v>116</v>
      </c>
      <c r="B35" s="169" t="s">
        <v>612</v>
      </c>
      <c r="C35" s="171" t="s">
        <v>613</v>
      </c>
      <c r="D35" s="171">
        <v>635.08495242794345</v>
      </c>
    </row>
    <row r="36" spans="1:4">
      <c r="A36" s="168" t="s">
        <v>116</v>
      </c>
      <c r="B36" s="169" t="s">
        <v>614</v>
      </c>
      <c r="C36" s="171" t="s">
        <v>615</v>
      </c>
      <c r="D36" s="171">
        <v>24.852416388396811</v>
      </c>
    </row>
    <row r="37" spans="1:4">
      <c r="A37" s="168" t="s">
        <v>116</v>
      </c>
      <c r="B37" s="169" t="s">
        <v>616</v>
      </c>
      <c r="C37" s="171" t="s">
        <v>617</v>
      </c>
      <c r="D37" s="171">
        <v>0</v>
      </c>
    </row>
    <row r="39" spans="1:4">
      <c r="A39" s="168" t="s">
        <v>110</v>
      </c>
      <c r="B39" s="169" t="s">
        <v>608</v>
      </c>
      <c r="C39" s="170" t="s">
        <v>609</v>
      </c>
      <c r="D39" s="170">
        <v>29.646175957129913</v>
      </c>
    </row>
    <row r="40" spans="1:4">
      <c r="A40" s="168" t="s">
        <v>110</v>
      </c>
      <c r="B40" s="169" t="s">
        <v>610</v>
      </c>
      <c r="C40" s="170" t="s">
        <v>611</v>
      </c>
      <c r="D40" s="170">
        <v>395.85492659784848</v>
      </c>
    </row>
    <row r="41" spans="1:4">
      <c r="A41" s="168" t="s">
        <v>110</v>
      </c>
      <c r="B41" s="169" t="s">
        <v>612</v>
      </c>
      <c r="C41" s="170" t="s">
        <v>613</v>
      </c>
      <c r="D41" s="170">
        <v>1358.2385256108939</v>
      </c>
    </row>
    <row r="42" spans="1:4">
      <c r="A42" s="168" t="s">
        <v>110</v>
      </c>
      <c r="B42" s="169" t="s">
        <v>614</v>
      </c>
      <c r="C42" s="170" t="s">
        <v>615</v>
      </c>
      <c r="D42" s="170">
        <v>60.137402801556064</v>
      </c>
    </row>
    <row r="43" spans="1:4">
      <c r="A43" s="168" t="s">
        <v>110</v>
      </c>
      <c r="B43" s="169" t="s">
        <v>616</v>
      </c>
      <c r="C43" s="170" t="s">
        <v>617</v>
      </c>
      <c r="D43" s="170">
        <v>0</v>
      </c>
    </row>
    <row r="45" spans="1:4">
      <c r="A45" s="168" t="s">
        <v>118</v>
      </c>
      <c r="B45" s="169" t="s">
        <v>608</v>
      </c>
      <c r="C45" s="170" t="s">
        <v>609</v>
      </c>
      <c r="D45" s="170">
        <v>120.44032983312835</v>
      </c>
    </row>
    <row r="46" spans="1:4">
      <c r="A46" s="168" t="s">
        <v>118</v>
      </c>
      <c r="B46" s="169" t="s">
        <v>610</v>
      </c>
      <c r="C46" s="170" t="s">
        <v>611</v>
      </c>
      <c r="D46" s="170">
        <v>2335.0800609927855</v>
      </c>
    </row>
    <row r="47" spans="1:4">
      <c r="A47" s="168" t="s">
        <v>118</v>
      </c>
      <c r="B47" s="169" t="s">
        <v>612</v>
      </c>
      <c r="C47" s="170" t="s">
        <v>613</v>
      </c>
      <c r="D47" s="170">
        <v>1874.7416001514327</v>
      </c>
    </row>
    <row r="48" spans="1:4">
      <c r="A48" s="168" t="s">
        <v>118</v>
      </c>
      <c r="B48" s="169" t="s">
        <v>614</v>
      </c>
      <c r="C48" s="170" t="s">
        <v>615</v>
      </c>
      <c r="D48" s="170">
        <v>592.68637456063755</v>
      </c>
    </row>
    <row r="49" spans="1:4">
      <c r="A49" s="168" t="s">
        <v>118</v>
      </c>
      <c r="B49" s="169" t="s">
        <v>616</v>
      </c>
      <c r="C49" s="170" t="s">
        <v>617</v>
      </c>
      <c r="D49" s="170">
        <v>640.33899078881961</v>
      </c>
    </row>
    <row r="51" spans="1:4">
      <c r="A51" s="168" t="s">
        <v>120</v>
      </c>
      <c r="B51" s="169" t="s">
        <v>608</v>
      </c>
      <c r="C51" s="170" t="s">
        <v>609</v>
      </c>
      <c r="D51" s="170">
        <v>253.64248005877693</v>
      </c>
    </row>
    <row r="52" spans="1:4">
      <c r="A52" s="168" t="s">
        <v>120</v>
      </c>
      <c r="B52" s="169" t="s">
        <v>610</v>
      </c>
      <c r="C52" s="170" t="s">
        <v>611</v>
      </c>
      <c r="D52" s="170">
        <v>1309.0733944320466</v>
      </c>
    </row>
    <row r="53" spans="1:4">
      <c r="A53" s="168" t="s">
        <v>120</v>
      </c>
      <c r="B53" s="169" t="s">
        <v>612</v>
      </c>
      <c r="C53" s="170" t="s">
        <v>613</v>
      </c>
      <c r="D53" s="170">
        <v>2749.6334906223033</v>
      </c>
    </row>
    <row r="54" spans="1:4">
      <c r="A54" s="168" t="s">
        <v>120</v>
      </c>
      <c r="B54" s="169" t="s">
        <v>614</v>
      </c>
      <c r="C54" s="170" t="s">
        <v>615</v>
      </c>
      <c r="D54" s="170">
        <v>137.13658817796588</v>
      </c>
    </row>
    <row r="55" spans="1:4">
      <c r="A55" s="168" t="s">
        <v>120</v>
      </c>
      <c r="B55" s="169" t="s">
        <v>616</v>
      </c>
      <c r="C55" s="170" t="s">
        <v>617</v>
      </c>
      <c r="D55" s="170">
        <v>0</v>
      </c>
    </row>
    <row r="57" spans="1:4">
      <c r="A57" s="168" t="s">
        <v>122</v>
      </c>
      <c r="B57" s="169" t="s">
        <v>608</v>
      </c>
      <c r="C57" s="170" t="s">
        <v>609</v>
      </c>
      <c r="D57" s="170">
        <v>23.513247247823969</v>
      </c>
    </row>
    <row r="58" spans="1:4">
      <c r="A58" s="168" t="s">
        <v>122</v>
      </c>
      <c r="B58" s="169" t="s">
        <v>610</v>
      </c>
      <c r="C58" s="170" t="s">
        <v>611</v>
      </c>
      <c r="D58" s="170">
        <v>416.2093060579694</v>
      </c>
    </row>
    <row r="59" spans="1:4">
      <c r="A59" s="168" t="s">
        <v>122</v>
      </c>
      <c r="B59" s="169" t="s">
        <v>612</v>
      </c>
      <c r="C59" s="170" t="s">
        <v>613</v>
      </c>
      <c r="D59" s="170">
        <v>744.59701741097933</v>
      </c>
    </row>
    <row r="60" spans="1:4">
      <c r="A60" s="168" t="s">
        <v>122</v>
      </c>
      <c r="B60" s="169" t="s">
        <v>614</v>
      </c>
      <c r="C60" s="170" t="s">
        <v>615</v>
      </c>
      <c r="D60" s="170">
        <v>33.427083868341654</v>
      </c>
    </row>
    <row r="61" spans="1:4">
      <c r="A61" s="168" t="s">
        <v>122</v>
      </c>
      <c r="B61" s="169" t="s">
        <v>616</v>
      </c>
      <c r="C61" s="170" t="s">
        <v>617</v>
      </c>
      <c r="D61" s="170">
        <v>0</v>
      </c>
    </row>
    <row r="63" spans="1:4">
      <c r="A63" s="168" t="s">
        <v>124</v>
      </c>
      <c r="B63" s="169" t="s">
        <v>608</v>
      </c>
      <c r="C63" s="170" t="s">
        <v>609</v>
      </c>
      <c r="D63" s="170">
        <v>246.47298604078119</v>
      </c>
    </row>
    <row r="64" spans="1:4">
      <c r="A64" s="168" t="s">
        <v>124</v>
      </c>
      <c r="B64" s="169" t="s">
        <v>610</v>
      </c>
      <c r="C64" s="170" t="s">
        <v>611</v>
      </c>
      <c r="D64" s="170">
        <v>922.62630354287808</v>
      </c>
    </row>
    <row r="65" spans="1:4">
      <c r="A65" s="168" t="s">
        <v>124</v>
      </c>
      <c r="B65" s="169" t="s">
        <v>612</v>
      </c>
      <c r="C65" s="170" t="s">
        <v>613</v>
      </c>
      <c r="D65" s="170">
        <v>1435.228680493052</v>
      </c>
    </row>
    <row r="66" spans="1:4">
      <c r="A66" s="168" t="s">
        <v>124</v>
      </c>
      <c r="B66" s="169" t="s">
        <v>614</v>
      </c>
      <c r="C66" s="170" t="s">
        <v>615</v>
      </c>
      <c r="D66" s="170">
        <v>89.891311773500874</v>
      </c>
    </row>
    <row r="67" spans="1:4">
      <c r="A67" s="168" t="s">
        <v>124</v>
      </c>
      <c r="B67" s="169" t="s">
        <v>616</v>
      </c>
      <c r="C67" s="170" t="s">
        <v>617</v>
      </c>
      <c r="D67" s="170">
        <v>0</v>
      </c>
    </row>
    <row r="69" spans="1:4">
      <c r="A69" s="168" t="s">
        <v>96</v>
      </c>
      <c r="B69" s="169" t="s">
        <v>608</v>
      </c>
      <c r="C69" s="170" t="s">
        <v>609</v>
      </c>
      <c r="D69" s="170">
        <v>39.684621687786191</v>
      </c>
    </row>
    <row r="70" spans="1:4">
      <c r="A70" s="168" t="s">
        <v>96</v>
      </c>
      <c r="B70" s="169" t="s">
        <v>610</v>
      </c>
      <c r="C70" s="170" t="s">
        <v>611</v>
      </c>
      <c r="D70" s="170">
        <v>418.09978157076824</v>
      </c>
    </row>
    <row r="71" spans="1:4">
      <c r="A71" s="168" t="s">
        <v>96</v>
      </c>
      <c r="B71" s="169" t="s">
        <v>612</v>
      </c>
      <c r="C71" s="170" t="s">
        <v>613</v>
      </c>
      <c r="D71" s="170">
        <v>0</v>
      </c>
    </row>
    <row r="72" spans="1:4">
      <c r="A72" s="168" t="s">
        <v>96</v>
      </c>
      <c r="B72" s="169" t="s">
        <v>614</v>
      </c>
      <c r="C72" s="170" t="s">
        <v>615</v>
      </c>
      <c r="D72" s="170">
        <v>0</v>
      </c>
    </row>
    <row r="73" spans="1:4">
      <c r="A73" s="168" t="s">
        <v>96</v>
      </c>
      <c r="B73" s="169" t="s">
        <v>616</v>
      </c>
      <c r="C73" s="170" t="s">
        <v>617</v>
      </c>
      <c r="D73" s="170">
        <v>0</v>
      </c>
    </row>
    <row r="75" spans="1:4">
      <c r="A75" s="168" t="s">
        <v>100</v>
      </c>
      <c r="B75" s="169" t="s">
        <v>608</v>
      </c>
      <c r="C75" s="170" t="s">
        <v>609</v>
      </c>
      <c r="D75" s="170">
        <v>52.219380292846616</v>
      </c>
    </row>
    <row r="76" spans="1:4">
      <c r="A76" s="168" t="s">
        <v>100</v>
      </c>
      <c r="B76" s="169" t="s">
        <v>610</v>
      </c>
      <c r="C76" s="170" t="s">
        <v>611</v>
      </c>
      <c r="D76" s="170">
        <v>155.7181175728183</v>
      </c>
    </row>
    <row r="77" spans="1:4">
      <c r="A77" s="168" t="s">
        <v>100</v>
      </c>
      <c r="B77" s="169" t="s">
        <v>612</v>
      </c>
      <c r="C77" s="170" t="s">
        <v>613</v>
      </c>
      <c r="D77" s="170">
        <v>0</v>
      </c>
    </row>
    <row r="78" spans="1:4">
      <c r="A78" s="168" t="s">
        <v>100</v>
      </c>
      <c r="B78" s="169" t="s">
        <v>614</v>
      </c>
      <c r="C78" s="170" t="s">
        <v>615</v>
      </c>
      <c r="D78" s="170">
        <v>0</v>
      </c>
    </row>
    <row r="79" spans="1:4">
      <c r="A79" s="168" t="s">
        <v>100</v>
      </c>
      <c r="B79" s="169" t="s">
        <v>616</v>
      </c>
      <c r="C79" s="170" t="s">
        <v>617</v>
      </c>
      <c r="D79" s="170">
        <v>0</v>
      </c>
    </row>
    <row r="81" spans="1:4">
      <c r="A81" s="168" t="s">
        <v>106</v>
      </c>
      <c r="B81" s="169" t="s">
        <v>608</v>
      </c>
      <c r="C81" s="170" t="s">
        <v>609</v>
      </c>
      <c r="D81" s="170">
        <v>1.5862746608844089</v>
      </c>
    </row>
    <row r="82" spans="1:4">
      <c r="A82" s="168" t="s">
        <v>106</v>
      </c>
      <c r="B82" s="169" t="s">
        <v>610</v>
      </c>
      <c r="C82" s="170" t="s">
        <v>611</v>
      </c>
      <c r="D82" s="170">
        <v>56.630017599189927</v>
      </c>
    </row>
    <row r="83" spans="1:4">
      <c r="A83" s="168" t="s">
        <v>106</v>
      </c>
      <c r="B83" s="169" t="s">
        <v>612</v>
      </c>
      <c r="C83" s="170" t="s">
        <v>613</v>
      </c>
      <c r="D83" s="170">
        <v>0</v>
      </c>
    </row>
    <row r="84" spans="1:4">
      <c r="A84" s="168" t="s">
        <v>106</v>
      </c>
      <c r="B84" s="169" t="s">
        <v>614</v>
      </c>
      <c r="C84" s="170" t="s">
        <v>615</v>
      </c>
      <c r="D84" s="170">
        <v>0</v>
      </c>
    </row>
    <row r="85" spans="1:4">
      <c r="A85" s="168" t="s">
        <v>106</v>
      </c>
      <c r="B85" s="169" t="s">
        <v>616</v>
      </c>
      <c r="C85" s="170" t="s">
        <v>617</v>
      </c>
      <c r="D85" s="170">
        <v>5.0000000000000018E-9</v>
      </c>
    </row>
    <row r="87" spans="1:4">
      <c r="A87" s="168" t="s">
        <v>112</v>
      </c>
      <c r="B87" s="169" t="s">
        <v>608</v>
      </c>
      <c r="C87" s="170" t="s">
        <v>609</v>
      </c>
      <c r="D87" s="170">
        <v>28.134465840401102</v>
      </c>
    </row>
    <row r="88" spans="1:4">
      <c r="A88" s="168" t="s">
        <v>112</v>
      </c>
      <c r="B88" s="169" t="s">
        <v>610</v>
      </c>
      <c r="C88" s="170" t="s">
        <v>611</v>
      </c>
      <c r="D88" s="170">
        <v>529.58749171198463</v>
      </c>
    </row>
    <row r="89" spans="1:4">
      <c r="A89" s="168" t="s">
        <v>112</v>
      </c>
      <c r="B89" s="169" t="s">
        <v>612</v>
      </c>
      <c r="C89" s="170" t="s">
        <v>613</v>
      </c>
      <c r="D89" s="170">
        <v>0</v>
      </c>
    </row>
    <row r="90" spans="1:4">
      <c r="A90" s="168" t="s">
        <v>112</v>
      </c>
      <c r="B90" s="169" t="s">
        <v>614</v>
      </c>
      <c r="C90" s="170" t="s">
        <v>615</v>
      </c>
      <c r="D90" s="170">
        <v>0</v>
      </c>
    </row>
    <row r="91" spans="1:4">
      <c r="A91" s="168" t="s">
        <v>112</v>
      </c>
      <c r="B91" s="169" t="s">
        <v>616</v>
      </c>
      <c r="C91" s="170" t="s">
        <v>617</v>
      </c>
      <c r="D91" s="170">
        <v>0</v>
      </c>
    </row>
    <row r="93" spans="1:4">
      <c r="A93" s="168" t="s">
        <v>114</v>
      </c>
      <c r="B93" s="169" t="s">
        <v>608</v>
      </c>
      <c r="C93" s="170" t="s">
        <v>609</v>
      </c>
      <c r="D93" s="170">
        <v>2.914710036813192</v>
      </c>
    </row>
    <row r="94" spans="1:4">
      <c r="A94" s="168" t="s">
        <v>114</v>
      </c>
      <c r="B94" s="169" t="s">
        <v>610</v>
      </c>
      <c r="C94" s="170" t="s">
        <v>611</v>
      </c>
      <c r="D94" s="170">
        <v>135.39987199832291</v>
      </c>
    </row>
    <row r="95" spans="1:4">
      <c r="A95" s="168" t="s">
        <v>114</v>
      </c>
      <c r="B95" s="169" t="s">
        <v>612</v>
      </c>
      <c r="C95" s="170" t="s">
        <v>613</v>
      </c>
      <c r="D95" s="170">
        <v>0</v>
      </c>
    </row>
    <row r="96" spans="1:4">
      <c r="A96" s="168" t="s">
        <v>114</v>
      </c>
      <c r="B96" s="169" t="s">
        <v>614</v>
      </c>
      <c r="C96" s="170" t="s">
        <v>615</v>
      </c>
      <c r="D96" s="170">
        <v>0</v>
      </c>
    </row>
    <row r="97" spans="1:4">
      <c r="A97" s="168" t="s">
        <v>114</v>
      </c>
      <c r="B97" s="169" t="s">
        <v>616</v>
      </c>
      <c r="C97" s="170" t="s">
        <v>617</v>
      </c>
      <c r="D97" s="170">
        <v>0</v>
      </c>
    </row>
    <row r="99" spans="1:4">
      <c r="A99" s="168" t="s">
        <v>108</v>
      </c>
      <c r="B99" s="169" t="s">
        <v>608</v>
      </c>
      <c r="C99" s="170" t="s">
        <v>609</v>
      </c>
      <c r="D99" s="170">
        <v>4.5300500301608997</v>
      </c>
    </row>
    <row r="100" spans="1:4">
      <c r="A100" s="168" t="s">
        <v>108</v>
      </c>
      <c r="B100" s="169" t="s">
        <v>610</v>
      </c>
      <c r="C100" s="170" t="s">
        <v>611</v>
      </c>
      <c r="D100" s="170">
        <v>82.111623470494081</v>
      </c>
    </row>
    <row r="101" spans="1:4">
      <c r="A101" s="168" t="s">
        <v>108</v>
      </c>
      <c r="B101" s="169" t="s">
        <v>612</v>
      </c>
      <c r="C101" s="170" t="s">
        <v>613</v>
      </c>
      <c r="D101" s="170">
        <v>0</v>
      </c>
    </row>
    <row r="102" spans="1:4">
      <c r="A102" s="168" t="s">
        <v>108</v>
      </c>
      <c r="B102" s="169" t="s">
        <v>614</v>
      </c>
      <c r="C102" s="170" t="s">
        <v>615</v>
      </c>
      <c r="D102" s="170">
        <v>0</v>
      </c>
    </row>
    <row r="103" spans="1:4">
      <c r="A103" s="168" t="s">
        <v>108</v>
      </c>
      <c r="B103" s="169" t="s">
        <v>616</v>
      </c>
      <c r="C103" s="170" t="s">
        <v>617</v>
      </c>
      <c r="D103" s="170">
        <v>0</v>
      </c>
    </row>
  </sheetData>
  <pageMargins left="0.70866141732283472" right="0.70866141732283472" top="0.74803149606299213" bottom="0.74803149606299213" header="0.31496062992125984" footer="0.31496062992125984"/>
  <pageSetup paperSize="8" fitToHeight="0" orientation="landscape" r:id="rId1"/>
  <headerFooter>
    <oddHeader>&amp;L&amp;F&amp;C&amp;A</oddHeader>
    <oddFooter>&amp;LPrinted on &amp;D at &amp;T&amp;CPage &amp;P of &amp;N&amp;ROfwat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adac89a-56fa-4a3d-a427-8ae1dcb95347">
      <Terms xmlns="http://schemas.microsoft.com/office/infopath/2007/PartnerControls"/>
    </lcf76f155ced4ddcb4097134ff3c332f>
    <TaxCatchAll xmlns="71c95305-930c-4d63-9794-2d644343057c" xsi:nil="true"/>
    <ref xmlns="fadac89a-56fa-4a3d-a427-8ae1dcb9534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010F36128E44943B1120CACFDAE9F7B" ma:contentTypeVersion="18" ma:contentTypeDescription="Create a new document." ma:contentTypeScope="" ma:versionID="dda5e66041eeea5ffa9dd507a65eac01">
  <xsd:schema xmlns:xsd="http://www.w3.org/2001/XMLSchema" xmlns:xs="http://www.w3.org/2001/XMLSchema" xmlns:p="http://schemas.microsoft.com/office/2006/metadata/properties" xmlns:ns2="fadac89a-56fa-4a3d-a427-8ae1dcb95347" xmlns:ns3="71c95305-930c-4d63-9794-2d644343057c" targetNamespace="http://schemas.microsoft.com/office/2006/metadata/properties" ma:root="true" ma:fieldsID="07887bece720a3db8d95f18e05c1dc4e" ns2:_="" ns3:_="">
    <xsd:import namespace="fadac89a-56fa-4a3d-a427-8ae1dcb95347"/>
    <xsd:import namespace="71c95305-930c-4d63-9794-2d64434305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ref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dac89a-56fa-4a3d-a427-8ae1dcb953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ref" ma:index="12" nillable="true" ma:displayName="ref" ma:format="Dropdown" ma:internalName="ref">
      <xsd:simpleType>
        <xsd:restriction base="dms:Text">
          <xsd:maxLength value="255"/>
        </xsd:restriction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e0e5cfab-624c-4e44-8ff4-7cd112c8ab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c95305-930c-4d63-9794-2d644343057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ffcfc185-b934-4070-b809-bad603feb5c3}" ma:internalName="TaxCatchAll" ma:showField="CatchAllData" ma:web="71c95305-930c-4d63-9794-2d64434305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ModelMaker>
<![CDATA[{
  "$id": "1",
  "$type": "ModelMaker.Models.Project, ModelMaker",
  "CanShowCompletionItems": true,
  "SelectedEquationNodes": {
    "$type": "System.Collections.Generic.List`1[[ModelMakerEngine.IEquationNode, ModelMakerEngine]], mscorlib",
    "$values": []
  },
  "HasMultipleTimelines": false,
  "Dimensions": {
    "$type": "ModelMakerEngine.MMDimensions, ModelMakerEngine",
    "$values": []
  },
  "HasDimensions": false,
  "DefaultUnit": {
    "$id": "2",
    "$type": "ModelMaker.Unit, ModelMaker",
    "NumberFormatOverride": null,
    "MatchAnything": false,
    "ExternalRepresentation": "",
    "ItemsOnTop": {
      "$type": "System.Collections.Generic.List`1[[System.String, mscorlib]], mscorlib",
      "$values": []
    },
    "ItemsOnBottom": {
      "$type": "System.Collections.Generic.List`1[[System.String, mscorlib]], mscorlib",
      "$values": []
    },
    "IsCurrency": false,
    "ContainsSMU": false,
    "IsDimensionless": false
  },
  "FileVersion": 2,
  "FilePath": "C:\\Users\\thomas.jones\\Desktop\\Template file.obz",
  "Nodes": {
    "$type": "ModelMaker.Models.ProjectItemSet`1[[ModelMakerEngine.INode, ModelMakerEngine]], ModelMaker",
    "$values": [
      {
        "$id": "3",
        "$type": "ModelMaker.GroupNode, ModelMaker",
        "TabOrHeaderColour": "",
        "Comment": "",
        "NameOfGroup": null,
        "YPosition": 0,
        "Folded": false,
        "Font": null,
        "Children": {
          "$type": "ModelMaker.GroupNodeChildCollection, ModelMaker",
          "$values": []
        },
        "AllowAddChildren": true,
        "AllowRemoveChildren": true,
        "IsImported": false,
        "IsChecksGroup": false,
        "IsAlertsGroup": false,
        "IsChecksAndAlertsGroup": false,
        "IsUnallocatedGroup": true,
        "IsInputsGroup": false,
        "IsFlag": false,
        "IsTimeAndFlagsGroup": false,
        "DimensionsAcross": {
          "$type": "ModelMakerEngine.MMDimensions, ModelMakerEngine",
          "$values": []
        },
        "TimeAxis": 0,
        "IndexInParent": 0,
        "Name": "Unallocated",
        "Parent": {
          "$ref": "1"
        },
        "Visible": true,
        "ToolTip": "",
        "OpeningBalanceFlagAppliedName": "",
        "AllowIncomingLinks": false,
        "AllowOutgoingLinks": fals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Deletable": false,
        "Issues": null
      },
      {
        "$id": "4",
        "$type": "ModelMaker.GroupNode, ModelMaker",
        "TabOrHeaderColour": "",
        "Comment": "",
        "NameOfGroup": null,
        "YPosition": 0,
        "Folded": false,
        "Font": null,
        "Children": {
          "$type": "ModelMaker.GroupNodeChildCollection, ModelMaker",
          "$values": [
            {
              "$id": "5",
              "$type": "ModelMaker.VariableNode, ModelMaker",
              "PivotTableLink": null,
              "NumberFormatOverride": null,
              "HasOpeningBalanceFlag": false,
              "OpeningBalanceFlagAppliedName": "",
              "ToolTip": "01/04/2017",
              "Deletable": false,
              "Comment": "",
              "HasSwitchSignLine": false,
              "SwitchSignForReport": false,
              "MultipleInputValues": null,
              "NonPrimaryInput": false,
              "Max": "NaN",
              "Min": "NaN",
              "IsEditable": true,
              "IsConstant": true,
              "UniqueID": "4fb9720d-643d-4612-8d59-c7093fe41630",
              "Dimensions": {
                "$type": "ModelMakerEngine.MMDimensions, ModelMakerEngine",
                "$values": []
              },
              "EquationOBXInternal": "42826",
              "NameOfGroup": "Inputs",
              "EquationToParse": "42826",
              "MostRecentExpectedUnitErrors": null,
              "Units": {
                "$id": "6",
                "$type": "ModelMaker.Unit, ModelMaker",
                "NumberFormatOverride": null,
                "MatchAnything": false,
                "ExternalRepresentation": "date",
                "ItemsOnTop": {
                  "$type": "System.Collections.Generic.List`1[[System.String, mscorlib]], mscorlib",
                  "$values": [
                    "DATE"
                  ]
                },
                "ItemsOnBottom": {
                  "$type": "System.Collections.Generic.List`1[[System.String, mscorlib]], mscorlib",
                  "$values": []
                },
                "IsCurrency": false,
                "ContainsSMU": false,
                "IsDimensionless": false
              },
              "Name": "Start date",
              "ReportLines": {
                "$type": "ModelMaker.UndoableCollection`1[[ModelMakerEngine.IReportLine, ModelMakerEngine]], ModelMaker.Undo",
                "$values": []
              },
              "IsOpeningBalance": false,
              "ExternalLinks": {
                "$type": "UINext.Collections.DeepObservableCollection`1[[ExternalLinks.IExternalDataLink, ExternalLinks]], UINext",
                "$values": []
              },
              "HasUnits": true,
              "UnitsValid": true,
              "UnitsErrorMessage": "",
              "IgnoreUnitIssues": false,
              "IsPlaceholder": false,
              "StandardName": 7,
              "IsStandardNode": true,
              "WarnMessage": null,
              "StandardDescription": null,
              "HasStandardDescription": false,
              "HasStandardName": true,
              "OptimisationNodePair": null,
              "IsOptimisationNode": false,
              "Actuals": null,
              "UDFCode": null,
              "AssociatedOptimisationNodes": null,
              "YPosition": 0,
              "Parent": {
                "$ref": "1"
              },
              "Visible": true,
              "Font": null,
              "AllowIncomingLinks": true,
              "AllowOutgoingLinks": tru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Issues": null
            },
            {
              "$id": "7",
              "$type": "ModelMaker.VariableNode, ModelMaker",
              "PivotTableLink": null,
              "NumberFormatOverride": null,
              "HasOpeningBalanceFlag": false,
              "OpeningBalanceFlagAppliedName": "",
              "ToolTip": "=3 ()",
              "Deletable": false,
              "Comment": "",
              "HasSwitchSignLine": false,
              "SwitchSignForReport": false,
              "MultipleInputValues": null,
              "NonPrimaryInput": false,
              "Max": "NaN",
              "Min": "NaN",
              "IsEditable": true,
              "IsConstant": true,
              "UniqueID": "d6bf84d8-2ecf-488a-b969-4ecdc20ff1a5",
              "Dimensions": {
                "$type": "ModelMakerEngine.MMDimensions, ModelMakerEngine",
                "$values": []
              },
              "EquationOBXInternal": "3",
              "NameOfGroup": "Inputs",
              "EquationToParse": "3",
              "MostRecentExpectedUnitErrors": null,
              "Units": {
                "$id": "8",
                "$type": "ModelMaker.Unit, ModelMaker",
                "NumberFormatOverride": null,
                "MatchAnything": false,
                "ExternalRepresentation": "",
                "ItemsOnTop": {
                  "$type": "System.Collections.Generic.List`1[[System.String, mscorlib]], mscorlib",
                  "$values": []
                },
                "ItemsOnBottom": {
                  "$type": "System.Collections.Generic.List`1[[System.String, mscorlib]], mscorlib",
                  "$values": []
                },
                "IsCurrency": false,
                "ContainsSMU": false,
                "IsDimensionless": false
              },
              "Name": "Financial year end month",
              "ReportLines": {
                "$type": "ModelMaker.UndoableCollection`1[[ModelMakerEngine.IReportLine, ModelMakerEngine]], ModelMaker.Undo",
                "$values": []
              },
              "IsOpeningBalance": false,
              "ExternalLinks": {
                "$type": "UINext.Collections.DeepObservableCollection`1[[ExternalLinks.IExternalDataLink, ExternalLinks]], UINext",
                "$values": []
              },
              "HasUnits": false,
              "UnitsValid": true,
              "UnitsErrorMessage": "",
              "IgnoreUnitIssues": false,
              "IsPlaceholder": false,
              "StandardName": 6,
              "IsStandardNode": true,
              "WarnMessage": null,
              "StandardDescription": null,
              "HasStandardDescription": false,
              "HasStandardName": true,
              "OptimisationNodePair": null,
              "IsOptimisationNode": false,
              "Actuals": null,
              "UDFCode": null,
              "AssociatedOptimisationNodes": null,
              "YPosition": 1,
              "Parent": {
                "$ref": "1"
              },
              "Visible": true,
              "Font": null,
              "AllowIncomingLinks": true,
              "AllowOutgoingLinks": tru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Issues": null
            },
            {
              "$id": "9",
              "$type": "ModelMaker.VariableNode, ModelMaker",
              "PivotTableLink": null,
              "NumberFormatOverride": null,
              "HasOpeningBalanceFlag": false,
              "OpeningBalanceFlagAppliedName": "",
              "ToolTip": "=12 (Months)",
              "Deletable": false,
              "Comment": "",
              "HasSwitchSignLine": false,
              "SwitchSignForReport": false,
              "MultipleInputValues": null,
              "NonPrimaryInput": false,
              "Max": "NaN",
              "Min": "NaN",
              "IsEditable": true,
              "IsConstant": true,
              "UniqueID": "f8352353-1874-4af4-b0e8-a3a61db4cee3",
              "Dimensions": {
                "$type": "ModelMakerEngine.MMDimensions, ModelMakerEngine",
                "$values": []
              },
              "EquationOBXInternal": "12",
              "NameOfGroup": "Inputs",
              "EquationToParse": "12",
              "MostRecentExpectedUnitErrors": null,
              "Units": {
                "$id": "10",
                "$type": "ModelMaker.Unit, ModelMaker",
                "NumberFormatOverride": null,
                "MatchAnything": false,
                "ExternalRepresentation": "Months",
                "ItemsOnTop": {
                  "$type": "System.Collections.Generic.List`1[[System.String, mscorlib]], mscorlib",
                  "$values": [
                    "MONTH"
                  ]
                },
                "ItemsOnBottom": {
                  "$type": "System.Collections.Generic.List`1[[System.String, mscorlib]], mscorlib",
                  "$values": []
                },
                "IsCurrency": false,
                "ContainsSMU": false,
                "IsDimensionless": false
              },
              "Name": "Months per period",
              "ReportLines": {
                "$type": "ModelMaker.UndoableCollection`1[[ModelMakerEngine.IReportLine, ModelMakerEngine]], ModelMaker.Undo",
                "$values": []
              },
              "IsOpeningBalance": false,
              "ExternalLinks": {
                "$type": "UINext.Collections.DeepObservableCollection`1[[ExternalLinks.IExternalDataLink, ExternalLinks]], UINext",
                "$values": []
              },
              "HasUnits": true,
              "UnitsValid": true,
              "UnitsErrorMessage": "",
              "IgnoreUnitIssues": false,
              "IsPlaceholder": false,
              "StandardName": 11,
              "IsStandardNode": true,
              "WarnMessage": null,
              "StandardDescription": null,
              "HasStandardDescription": false,
              "HasStandardName": true,
              "OptimisationNodePair": null,
              "IsOptimisationNode": false,
              "Actuals": null,
              "UDFCode": null,
              "AssociatedOptimisationNodes": null,
              "YPosition": 2,
              "Parent": {
                "$ref": "1"
              },
              "Visible": true,
              "Font": null,
              "AllowIncomingLinks": true,
              "AllowOutgoingLinks": tru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Issues": null
            },
            {
              "$id": "11",
              "$type": "ModelMaker.GroupNode, ModelMaker",
              "TabOrHeaderColour": "",
              "Comment": "",
              "NameOfGroup": "Inputs",
              "YPosition": 3,
              "Folded": false,
              "Font": null,
              "Children": {
                "$type": "ModelMaker.GroupNodeChildCollection, ModelMaker",
                "$values": []
              },
              "AllowAddChildren": true,
              "AllowRemoveChildren": true,
              "IsImported": false,
              "IsChecksGroup": false,
              "IsAlertsGroup": false,
              "IsChecksAndAlertsGroup": false,
              "IsUnallocatedGroup": false,
              "IsInputsGroup": false,
              "IsFlag": false,
              "IsTimeAndFlagsGroup": false,
              "DimensionsAcross": {
                "$type": "ModelMakerEngine.MMDimensions, ModelMakerEngine",
                "$values": []
              },
              "TimeAxis": 0,
              "IndexInParent": -1,
              "Name": "Indexation",
              "Parent": {
                "$ref": "1"
              },
              "Visible": true,
              "ToolTip": "",
              "OpeningBalanceFlagAppliedName": "",
              "AllowIncomingLinks": false,
              "AllowOutgoingLinks": fals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Deletable": true,
              "Issues": null
            },
            {
              "$id": "12",
              "$type": "ModelMaker.GroupNode, ModelMaker",
              "TabOrHeaderColour": "",
              "Comment": "",
              "NameOfGroup": "Inputs",
              "YPosition": 4,
              "Folded": false,
              "Font": null,
              "Children": {
                "$type": "ModelMaker.GroupNodeChildCollection, ModelMaker",
                "$values": []
              },
              "AllowAddChildren": true,
              "AllowRemoveChildren": true,
              "IsImported": false,
              "IsChecksGroup": false,
              "IsAlertsGroup": false,
              "IsChecksAndAlertsGroup": false,
              "IsUnallocatedGroup": false,
              "IsInputsGroup": false,
              "IsFlag": false,
              "IsTimeAndFlagsGroup": false,
              "DimensionsAcross": {
                "$type": "ModelMakerEngine.MMDimensions, ModelMakerEngine",
                "$values": []
              },
              "TimeAxis": 0,
              "IndexInParent": -1,
              "Name": "Model Constants",
              "Parent": {
                "$ref": "1"
              },
              "Visible": true,
              "ToolTip": "",
              "OpeningBalanceFlagAppliedName": "",
              "AllowIncomingLinks": false,
              "AllowOutgoingLinks": fals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Deletable": true,
              "Issues": null
            }
          ]
        },
        "AllowAddChildren": true,
        "AllowRemoveChildren": true,
        "IsImported": false,
        "IsChecksGroup": false,
        "IsAlertsGroup": false,
        "IsChecksAndAlertsGroup": false,
        "IsUnallocatedGroup": false,
        "IsInputsGroup": true,
        "IsFlag": false,
        "IsTimeAndFlagsGroup": false,
        "DimensionsAcross": {
          "$type": "ModelMakerEngine.MMDimensions, ModelMakerEngine",
          "$values": []
        },
        "TimeAxis": 0,
        "IndexInParent": 1,
        "Name": "Inputs",
        "Parent": {
          "$ref": "1"
        },
        "Visible": true,
        "ToolTip": "",
        "OpeningBalanceFlagAppliedName": "",
        "AllowIncomingLinks": false,
        "AllowOutgoingLinks": fals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Deletable": false,
        "Issues": null
      },
      {
        "$id": "13",
        "$type": "ModelMaker.GroupNode, ModelMaker",
        "TabOrHeaderColour": "",
        "Comment": "",
        "NameOfGroup": null,
        "YPosition": 0,
        "Folded": false,
        "Font": null,
        "Children": {
          "$type": "ModelMaker.GroupNodeChildCollection, ModelMaker",
          "$values": [
            {
              "$id": "14",
              "$type": "ModelMaker.GroupNode, ModelMaker",
              "TabOrHeaderColour": "",
              "Comment": "",
              "NameOfGroup": "Time",
              "YPosition": 0,
              "Folded": true,
              "Font": null,
              "Children": {
                "$type": "ModelMaker.GroupNodeChildCollection, ModelMaker",
                "$values": [
                  {
                    "$id": "15",
                    "$type": "ModelMaker.VariableNode, ModelMaker",
                    "PivotTableLink": null,
                    "NumberFormatOverride": null,
                    "HasOpeningBalanceFlag": false,
                    "OpeningBalanceFlagAppliedName": "",
                    "ToolTip": "EDATE([Model period start], [Months per period]) - 1",
                    "Deletable": false,
                    "Comment": "",
                    "HasSwitchSignLine": false,
                    "SwitchSignForReport": false,
                    "MultipleInputValues": null,
                    "NonPrimaryInput": false,
                    "Max": "NaN",
                    "Min": "NaN",
                    "IsEditable": true,
                    "IsConstant": false,
                    "UniqueID": "a4bb496c-8021-4027-ac61-62504fbafb3d",
                    "Dimensions": {
                      "$type": "ModelMakerEngine.MMDimensions, ModelMakerEngine",
                      "$values": []
                    },
                    "EquationOBXInternal": "EDATE([Model period start], [Months per period]) - 1",
                    "NameOfGroup": "Time.Headers",
                    "EquationToParse": "EDATE([Model period start], [Months per period]) - 1",
                    "MostRecentExpectedUnitErrors": null,
                    "Units": {
                      "$id": "16",
                      "$type": "ModelMaker.Unit, ModelMaker",
                      "NumberFormatOverride": null,
                      "MatchAnything": false,
                      "ExternalRepresentation": "date",
                      "ItemsOnTop": {
                        "$type": "System.Collections.Generic.List`1[[System.String, mscorlib]], mscorlib",
                        "$values": [
                          "DATE"
                        ]
                      },
                      "ItemsOnBottom": {
                        "$type": "System.Collections.Generic.List`1[[System.String, mscorlib]], mscorlib",
                        "$values": []
                      },
                      "IsCurrency": false,
                      "ContainsSMU": false,
                      "IsDimensionless": false
                    },
                    "Name": "Model period end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10,
                    "IsStandardNode": true,
                    "WarnMessage": null,
                    "StandardDescription": null,
                    "HasStandardDescription": false,
                    "HasStandardName": true,
                    "OptimisationNodePair": null,
                    "IsOptimisationNode": false,
                    "Actuals": null,
                    "UDFCode": null,
                    "AssociatedOptimisationNodes": null,
                    "YPosition": 0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,
                  {
                    "$id": "17",
                    "$type": "ModelMaker.VariableNode, ModelMaker",
                    "PivotTableLink": null,
                    "NumberFormatOverride": null,
                    "HasOpeningBalanceFlag": false,
                    "OpeningBalanceFlagAppliedName": "",
                    "ToolTip": "= ()",
                    "Deletable": true,
                    "Comment": "",
                    "HasSwitchSignLine": false,
                    "SwitchSignForReport": false,
                    "MultipleInputValues": null,
                    "NonPrimaryInput": false,
                    "Max": "NaN",
                    "Min": "NaN",
                    "IsEditable": true,
                    "IsConstant": false,
                    "UniqueID": "66a69e27-9dd8-4183-ae61-c353e2b0ebf7",
                    "Dimensions": {
                      "$type": "ModelMakerEngine.MMDimensions, ModelMakerEngine",
                      "$values": []
                    },
                    "EquationOBXInternal": null,
                    "NameOfGroup": "Time.Headers",
                    "EquationToParse": "",
                    "MostRecentExpectedUnitErrors": null,
                    "Units": {
                      "$ref": "2"
                    },
                    "Name": "Timeline label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fals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YPosition": 1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,
                  {
                    "$id": "18",
                    "$type": "ModelMaker.VariableNode, ModelMaker",
                    "PivotTableLink": null,
                    "NumberFormatOverride": null,
                    "HasOpeningBalanceFlag": false,
                    "OpeningBalanceFlagAppliedName": "",
                    "ToolTip": "= ()",
                    "Deletable": true,
                    "Comment": "",
                    "HasSwitchSignLine": false,
                    "SwitchSignForReport": false,
                    "MultipleInputValues": null,
                    "NonPrimaryInput": false,
                    "Max": "NaN",
                    "Min": "NaN",
                    "IsEditable": true,
                    "IsConstant": false,
                    "UniqueID": "368e7911-a6f9-40ae-a893-d116687354f7",
                    "Dimensions": {
                      "$type": "ModelMakerEngine.MMDimensions, ModelMakerEngine",
                      "$values": []
                    },
                    "EquationOBXInternal": null,
                    "NameOfGroup": "Time.Headers",
                    "EquationToParse": "",
                    "MostRecentExpectedUnitErrors": null,
                    "Units": {
                      "$ref": "2"
                    },
                    "Name": "Contract year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fals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YPosition": 2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,
                  {
                    "$id": "19",
                    "$type": "ModelMaker.VariableNode, ModelMaker",
                    "PivotTableLink": null,
                    "NumberFormatOverride": null,
                    "HasOpeningBalanceFlag": false,
                    "OpeningBalanceFlagAppliedName": "",
                    "ToolTip": "=PREVIOUSVALUE()+1 (Counter)",
                    "Deletable": false,
                    "Comment": "",
                    "HasSwitchSignLine": false,
                    "SwitchSignForReport": false,
                    "MultipleInputValues": null,
                    "NonPrimaryInput": false,
                    "Max": "NaN",
                    "Min": "NaN",
                    "IsEditable": true,
                    "IsConstant": false,
                    "UniqueID": "255a3d09-769c-44de-ab56-34bc1a189b17",
                    "Dimensions": {
                      "$type": "ModelMakerEngine.MMDimensions, ModelMakerEngine",
                      "$values": []
                    },
                    "EquationOBXInternal": "PREVIOUSVALUE()+1",
                    "NameOfGroup": "Time.Headers",
                    "EquationToParse": "PREVIOUSVALUE()+1",
                    "MostRecentExpectedUnitErrors": null,
                    "Units": {
                      "$id": "20",
                      "$type": "ModelMaker.Unit, ModelMaker",
                      "NumberFormatOverride": null,
                      "MatchAnything": false,
                      "ExternalRepresentation": "Counter",
                      "ItemsOnTop": {
                        "$type": "System.Collections.Generic.List`1[[System.String, mscorlib]], mscorlib",
                        "$values": []
                      },
                      "ItemsOnBottom": {
                        "$type": "System.Collections.Generic.List`1[[System.String, mscorlib]], mscorlib",
                        "$values": []
                      },
                      "IsCurrency": false,
                      "ContainsSMU": false,
                      "IsDimensionless": false
                    },
                    "Name": "Period number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8,
                    "IsStandardNode": true,
                    "WarnMessage": null,
                    "StandardDescription": null,
                    "HasStandardDescription": false,
                    "HasStandardName": true,
                    "OptimisationNodePair": null,
                    "IsOptimisationNode": false,
                    "Actuals": null,
                    "UDFCode": null,
                    "AssociatedOptimisationNodes": null,
                    "YPosition": 3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
                ]
              },
              "AllowAddChildren": true,
              "AllowRemoveChildren": true,
              "IsImported": false,
              "IsChecksGroup": false,
              "IsAlertsGroup": false,
              "IsChecksAndAlertsGroup": false,
              "IsUnallocatedGroup": false,
              "IsInputsGroup": false,
              "IsFlag": false,
              "IsTimeAndFlagsGroup": false,
              "DimensionsAcross": {
                "$type": "ModelMakerEngine.MMDimensions, ModelMakerEngine",
                "$values": []
              },
              "TimeAxis": 0,
              "IndexInParent": -1,
              "Name": "Headers",
              "Parent": {
                "$ref": "1"
              },
              "Visible": true,
              "ToolTip": "",
              "OpeningBalanceFlagAppliedName": "",
              "AllowIncomingLinks": false,
              "AllowOutgoingLinks": fals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Deletable": true,
              "Issues": null
            },
            {
              "$id": "21",
              "$type": "ModelMaker.VariableNode, ModelMaker",
              "PivotTableLink": null,
              "NumberFormatOverride": null,
              "HasOpeningBalanceFlag": false,
              "OpeningBalanceFlagAppliedName": "",
              "ToolTip": "IF([Period number] = 1,[Start date],EDATE(PREVIOUSVALUE(), [Months per period]))",
              "Deletable": false,
              "Comment": "",
              "HasSwitchSignLine": false,
              "SwitchSignForReport": false,
              "MultipleInputValues": null,
              "NonPrimaryInput": false,
              "Max": "NaN",
              "Min": "NaN",
              "IsEditable": true,
              "IsConstant": false,
              "UniqueID": "e9811116-ad9e-456e-bccf-fd2a70efd112",
              "Dimensions": {
                "$type": "ModelMakerEngine.MMDimensions, ModelMakerEngine",
                "$values": []
              },
              "EquationOBXInternal": "IF([Period number] = 1,[Start date],EDATE(PREVIOUSVALUE(), [Months per period]))",
              "NameOfGroup": "Time",
              "EquationToParse": "IF([Period number] = 1,[Start date],EDATE(PREVIOUSVALUE(), [Months per period]))",
              "MostRecentExpectedUnitErrors": null,
              "Units": {
                "$id": "22",
                "$type": "ModelMaker.Unit, ModelMaker",
                "NumberFormatOverride": null,
                "MatchAnything": false,
                "ExternalRepresentation": "date",
                "ItemsOnTop": {
                  "$type": "System.Collections.Generic.List`1[[System.String, mscorlib]], mscorlib",
                  "$values": [
                    "DATE"
                  ]
                },
                "ItemsOnBottom": {
                  "$type": "System.Collections.Generic.List`1[[System.String, mscorlib]], mscorlib",
                  "$values": []
                },
                "IsCurrency": false,
                "ContainsSMU": false,
                "IsDimensionless": false
              },
              "Name": "Model period start",
              "ReportLines": {
                "$type": "ModelMaker.UndoableCollection`1[[ModelMakerEngine.IReportLine, ModelMakerEngine]], ModelMaker.Undo",
                "$values": []
              },
              "IsOpeningBalance": false,
              "ExternalLinks": {
                "$type": "UINext.Collections.DeepObservableCollection`1[[ExternalLinks.IExternalDataLink, ExternalLinks]], UINext",
                "$values": []
              },
              "HasUnits": true,
              "UnitsValid": true,
              "UnitsErrorMessage": "",
              "IgnoreUnitIssues": false,
              "IsPlaceholder": false,
              "StandardName": 9,
              "IsStandardNode": true,
              "WarnMessage": null,
              "StandardDescription": null,
              "HasStandardDescription": false,
              "HasStandardName": true,
              "OptimisationNodePair": null,
              "IsOptimisationNode": false,
              "Actuals": null,
              "UDFCode": null,
              "AssociatedOptimisationNodes": null,
              "YPosition": 1,
              "Parent": {
                "$ref": "1"
              },
              "Visible": true,
              "Font": null,
              "AllowIncomingLinks": true,
              "AllowOutgoingLinks": tru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Issues": null
            }
          ]
        },
        "AllowAddChildren": true,
        "AllowRemoveChildren": true,
        "IsImported": false,
        "IsChecksGroup": false,
        "IsAlertsGroup": false,
        "IsChecksAndAlertsGroup": false,
        "IsUnallocatedGroup": false,
        "IsInputsGroup": false,
        "IsFlag": false,
        "IsTimeAndFlagsGroup": true,
        "DimensionsAcross": {
          "$type": "ModelMakerEngine.MMDimensions, ModelMakerEngine",
          "$values": []
        },
        "TimeAxis": 0,
        "IndexInParent": 2,
        "Name": "Time",
        "Parent": {
          "$ref": "1"
        },
        "Visible": true,
        "ToolTip": "",
        "OpeningBalanceFlagAppliedName": "",
        "AllowIncomingLinks": false,
        "AllowOutgoingLinks": fals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Deletable": false,
        "Issues": null
      },
      {
        "$id": "23",
        "$type": "ModelMaker.GroupNode, ModelMaker",
        "TabOrHeaderColour": "",
        "Comment": "",
        "NameOfGroup": "Model Checks and Alerts",
        "YPosition": 0,
        "Folded": true,
        "Font": null,
        "Children": {
          "$type": "ModelMaker.GroupNodeChildCollection, ModelMaker",
          "$values": []
        },
        "AllowAddChildren": true,
        "AllowRemoveChildren": true,
        "IsImported": false,
        "IsChecksGroup": true,
        "IsAlertsGroup": false,
        "IsChecksAndAlertsGroup": false,
        "IsUnallocatedGroup": false,
        "IsInputsGroup": false,
        "IsFlag": false,
        "IsTimeAndFlagsGroup": false,
        "DimensionsAcross": {
          "$type": "ModelMakerEngine.MMDimensions, ModelMakerEngine",
          "$values": []
        },
        "TimeAxis": 0,
        "IndexInParent": -1,
        "Name": "Model Checks",
        "Parent": {
          "$ref": "1"
        },
        "Visible": true,
        "ToolTip": "",
        "OpeningBalanceFlagAppliedName": "",
        "AllowIncomingLinks": false,
        "AllowOutgoingLinks": fals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Deletable": false,
        "Issues": null
      },
      {
        "$id": "24",
        "$type": "ModelMaker.GroupNode, ModelMaker",
        "TabOrHeaderColour": "",
        "Comment": "",
        "NameOfGroup": "Model Checks and Alerts",
        "YPosition": 1,
        "Folded": true,
        "Font": null,
        "Children": {
          "$type": "ModelMaker.GroupNodeChildCollection, ModelMaker",
          "$values": []
        },
        "AllowAddChildren": true,
        "AllowRemoveChildren": true,
        "IsImported": false,
        "IsChecksGroup": false,
        "IsAlertsGroup": true,
        "IsChecksAndAlertsGroup": false,
        "IsUnallocatedGroup": false,
        "IsInputsGroup": false,
        "IsFlag": false,
        "IsTimeAndFlagsGroup": false,
        "DimensionsAcross": {
          "$type": "ModelMakerEngine.MMDimensions, ModelMakerEngine",
          "$values": []
        },
        "TimeAxis": 0,
        "IndexInParent": -1,
        "Name": "Model Alerts",
        "Parent": {
          "$ref": "1"
        },
        "Visible": true,
        "ToolTip": "",
        "OpeningBalanceFlagAppliedName": "",
        "AllowIncomingLinks": false,
        "AllowOutgoingLinks": fals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Deletable": false,
        "Issues": null
      },
      {
        "$id": "25",
        "$type": "ModelMaker.GroupNode, ModelMaker",
        "TabOrHeaderColour": "",
        "Comment": "",
        "NameOfGroup": null,
        "YPosition": 0,
        "Folded": false,
        "Font": null,
        "Children": {
          "$type": "ModelMaker.GroupNodeChildCollection, ModelMaker",
          "$values": [
            {
              "$ref": "23"
            },
            {
              "$ref": "24"
            }
          ]
        },
        "AllowAddChildren": true,
        "AllowRemoveChildren": true,
        "IsImported": false,
        "IsChecksGroup": false,
        "IsAlertsGroup": false,
        "IsChecksAndAlertsGroup": true,
        "IsUnallocatedGroup": false,
        "IsInputsGroup": false,
        "IsFlag": false,
        "IsTimeAndFlagsGroup": false,
        "DimensionsAcross": {
          "$type": "ModelMakerEngine.MMDimensions, ModelMakerEngine",
          "$values": []
        },
        "TimeAxis": 0,
        "IndexInParent": 3,
        "Name": "Model Checks and Alerts",
        "Parent": {
          "$ref": "1"
        },
        "Visible": true,
        "ToolTip": "",
        "OpeningBalanceFlagAppliedName": "",
        "AllowIncomingLinks": false,
        "AllowOutgoingLinks": fals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Deletable": false,
        "Issues": null
      },
      {
        "$id": "26",
        "$type": "ModelMaker.TimeNode, ModelMaker",
        "ForceUpdate": 1,
        "Axis": 0,
        "EndDate": "2026-03-31T00:00:00",
        "MonthsPerPeriod": 12,
        "StartDate": "2017-04-01T00:00:00",
        "NumberOfPeriods": 9,
        "TimeStep": 8,
        "YearEndBasis": 1002,
        "YearEndMonth": 3,
        "YPosition": -1,
        "Parent": {
          "$ref": "1"
        },
        "Visible": false,
        "ToolTip": "",
        "OpeningBalanceFlagAppliedName": "",
        "Font": null,
        "AllowIncomingLinks": true,
        "AllowOutgoingLinks": tru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Deletable": true,
        "Issues": null
      },
      {
        "$ref": "5"
      },
      {
        "$ref": "14"
      },
      {
        "$ref": "19"
      },
      {
        "$ref": "9"
      },
      {
        "$ref": "21"
      },
      {
        "$ref": "15"
      },
      {
        "$ref": "7"
      },
      {
        "$ref": "17"
      },
      {
        "$ref": "18"
      },
      {
        "$id": "27",
        "$type": "ModelMaker.GroupNode, ModelMaker",
        "TabOrHeaderColour": "",
        "Comment": "",
        "NameOfGroup": null,
        "YPosition": 0,
        "Folded": false,
        "Font": null,
        "Children": {
          "$type": "ModelMaker.GroupNodeChildCollection, ModelMaker",
          "$values": []
        },
        "AllowAddChildren": true,
        "AllowRemoveChildren": true,
        "IsImported": false,
        "IsChecksGroup": true,
        "IsAlertsGroup": false,
        "IsChecksAndAlertsGroup": false,
        "IsUnallocatedGroup": false,
        "IsInputsGroup": false,
        "IsFlag": false,
        "IsTimeAndFlagsGroup": false,
        "DimensionsAcross": {
          "$type": "ModelMakerEngine.MMDimensions, ModelMakerEngine",
          "$values": []
        },
        "TimeAxis": 0,
        "IndexInParent": 5,
        "Name": "Model Checks",
        "Parent": {
          "$ref": "1"
        },
        "Visible": true,
        "ToolTip": "",
        "OpeningBalanceFlagAppliedName": "",
        "AllowIncomingLinks": false,
        "AllowOutgoingLinks": fals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Deletable": false,
        "Issues": null
      },
      {
        "$id": "28",
        "$type": "ModelMaker.GroupNode, ModelMaker",
        "TabOrHeaderColour": "",
        "Comment": "",
        "NameOfGroup": null,
        "YPosition": 0,
        "Folded": false,
        "Font": null,
        "Children": {
          "$type": "ModelMaker.GroupNodeChildCollection, ModelMaker",
          "$values": []
        },
        "AllowAddChildren": true,
        "AllowRemoveChildren": true,
        "IsImported": false,
        "IsChecksGroup": false,
        "IsAlertsGroup": true,
        "IsChecksAndAlertsGroup": false,
        "IsUnallocatedGroup": false,
        "IsInputsGroup": false,
        "IsFlag": false,
        "IsTimeAndFlagsGroup": false,
        "DimensionsAcross": {
          "$type": "ModelMakerEngine.MMDimensions, ModelMakerEngine",
          "$values": []
        },
        "TimeAxis": 0,
        "IndexInParent": 6,
        "Name": "Model Alerts",
        "Parent": {
          "$ref": "1"
        },
        "Visible": true,
        "ToolTip": "",
        "OpeningBalanceFlagAppliedName": "",
        "AllowIncomingLinks": false,
        "AllowOutgoingLinks": fals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Deletable": false,
        "Issues": null
      },
      {
        "$ref": "11"
      },
      {
        "$id": "29",
        "$type": "ModelMaker.GroupNode, ModelMaker",
        "TabOrHeaderColour": "",
        "Comment": "",
        "NameOfGroup": null,
        "YPosition": 0,
        "Folded": false,
        "Font": null,
        "Children": {
          "$type": "ModelMaker.GroupNodeChildCollection, ModelMaker",
          "$values": [
            {
              "$id": "30",
              "$type": "ModelMaker.VariableNode, ModelMaker",
              "PivotTableLink": null,
              "NumberFormatOverride": null,
              "HasOpeningBalanceFlag": false,
              "OpeningBalanceFlagAppliedName": "",
              "ToolTip": "= ()",
              "Deletable": true,
              "Comment": "",
              "HasSwitchSignLine": false,
              "SwitchSignForReport": false,
              "MultipleInputValues": null,
              "NonPrimaryInput": false,
              "Max": "NaN",
              "Min": "NaN",
              "IsEditable": true,
              "IsConstant": false,
              "UniqueID": "eddae716-1017-4b30-92e3-b851d1a638c7",
              "Dimensions": {
                "$type": "ModelMakerEngine.MMDimensions, ModelMakerEngine",
                "$values": []
              },
              "EquationOBXInternal": null,
              "NameOfGroup": "Indexation",
              "EquationToParse": "",
              "MostRecentExpectedUnitErrors": null,
              "Units": {
                "$id": "31",
                "$type": "ModelMaker.Unit, ModelMaker",
                "NumberFormatOverride": null,
                "MatchAnything": false,
                "ExternalRepresentation": "",
                "ItemsOnTop": {
                  "$type": "System.Collections.Generic.List`1[[System.String, mscorlib]], mscorlib",
                  "$values": []
                },
                "ItemsOnBottom": {
                  "$type": "System.Collections.Generic.List`1[[System.String, mscorlib]], mscorlib",
                  "$values": []
                },
                "IsCurrency": false,
                "ContainsSMU": false,
                "IsDimensionless": false
              },
              "Name": "CPIH",
              "ReportLines": {
                "$type": "ModelMaker.UndoableCollection`1[[ModelMakerEngine.IReportLine, ModelMakerEngine]], ModelMaker.Undo",
                "$values": []
              },
              "IsOpeningBalance": false,
              "ExternalLinks": {
                "$type": "UINext.Collections.DeepObservableCollection`1[[ExternalLinks.IExternalDataLink, ExternalLinks]], UINext",
                "$values": []
              },
              "HasUnits": false,
              "UnitsValid": true,
              "UnitsErrorMessage": "",
              "IgnoreUnitIssues": false,
              "IsPlaceholder": true,
              "StandardName": 0,
              "IsStandardNode": false,
              "WarnMessage": null,
              "StandardDescription": null,
              "HasStandardDescription": false,
              "HasStandardName": false,
              "OptimisationNodePair": null,
              "IsOptimisationNode": false,
              "Actuals": null,
              "UDFCode": null,
              "AssociatedOptimisationNodes": null,
              "YPosition": 0,
              "Parent": {
                "$ref": "1"
              },
              "Visible": true,
              "Font": null,
              "AllowIncomingLinks": true,
              "AllowOutgoingLinks": tru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Issues": null
            },
            {
              "$id": "32",
              "$type": "ModelMaker.VariableNode, ModelMaker",
              "PivotTableLink": null,
              "NumberFormatOverride": null,
              "HasOpeningBalanceFlag": false,
              "OpeningBalanceFlagAppliedName": "",
              "ToolTip": "= ()",
              "Deletable": true,
              "Comment": "",
              "HasSwitchSignLine": false,
              "SwitchSignForReport": false,
              "MultipleInputValues": null,
              "NonPrimaryInput": false,
              "Max": "NaN",
              "Min": "NaN",
              "IsEditable": true,
              "IsConstant": false,
              "UniqueID": "8afdf96a-0afd-47fe-94eb-345c200432ff",
              "Dimensions": {
                "$type": "ModelMakerEngine.MMDimensions, ModelMakerEngine",
                "$values": []
              },
              "EquationOBXInternal": null,
              "NameOfGroup": "Indexation",
              "EquationToParse": "",
              "MostRecentExpectedUnitErrors": null,
              "Units": {
                "$ref": "2"
              },
              "Name": "CPIH Wedge",
              "ReportLines": {
                "$type": "ModelMaker.UndoableCollection`1[[ModelMakerEngine.IReportLine, ModelMakerEngine]], ModelMaker.Undo",
                "$values": []
              },
              "IsOpeningBalance": false,
              "ExternalLinks": {
                "$type": "UINext.Collections.DeepObservableCollection`1[[ExternalLinks.IExternalDataLink, ExternalLinks]], UINext",
                "$values": []
              },
              "HasUnits": false,
              "UnitsValid": true,
              "UnitsErrorMessage": "",
              "IgnoreUnitIssues": false,
              "IsPlaceholder": true,
              "StandardName": 0,
              "IsStandardNode": false,
              "WarnMessage": null,
              "StandardDescription": null,
              "HasStandardDescription": false,
              "HasStandardName": false,
              "OptimisationNodePair": null,
              "IsOptimisationNode": false,
              "Actuals": null,
              "UDFCode": null,
              "AssociatedOptimisationNodes": null,
              "YPosition": 1,
              "Parent": {
                "$ref": "1"
              },
              "Visible": true,
              "Font": null,
              "AllowIncomingLinks": true,
              "AllowOutgoingLinks": tru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Issues": null
            },
            {
              "$id": "33",
              "$type": "ModelMaker.VariableNode, ModelMaker",
              "PivotTableLink": null,
              "NumberFormatOverride": null,
              "HasOpeningBalanceFlag": false,
              "OpeningBalanceFlagAppliedName": "",
              "ToolTip": "=[CPIH] + [CPIH Wedge] ()",
              "Deletable": true,
              "Comment": "",
              "HasSwitchSignLine": false,
              "SwitchSignForReport": false,
              "MultipleInputValues": null,
              "NonPrimaryInput": false,
              "Max": "NaN",
              "Min": "NaN",
              "IsEditable": true,
              "IsConstant": false,
              "UniqueID": "b121801f-08bc-456e-bc14-f5d00dba71cc",
              "Dimensions": {
                "$type": "ModelMakerEngine.MMDimensions, ModelMakerEngine",
                "$values": []
              },
              "EquationOBXInternal": "[CPIH] + [CPIH Wedge]",
              "NameOfGroup": "Indexation",
              "EquationToParse": "[CPIH] + [CPIH Wedge]",
              "MostRecentExpectedUnitErrors": null,
              "Units": {
                "$ref": "2"
              },
              "Name": "RPI",
              "ReportLines": {
                "$type": "ModelMaker.UndoableCollection`1[[ModelMakerEngine.IReportLine, ModelMakerEngine]], ModelMaker.Undo",
                "$values": []
              },
              "IsOpeningBalance": false,
              "ExternalLinks": {
                "$type": "UINext.Collections.DeepObservableCollection`1[[ExternalLinks.IExternalDataLink, ExternalLinks]], UINext",
                "$values": []
              },
              "HasUnits": false,
              "UnitsValid": true,
              "UnitsErrorMessage": "",
              "IgnoreUnitIssues": false,
              "IsPlaceholder": false,
              "StandardName": 0,
              "IsStandardNode": false,
              "WarnMessage": null,
              "StandardDescription": null,
              "HasStandardDescription": false,
              "HasStandardName": false,
              "OptimisationNodePair": null,
              "IsOptimisationNode": false,
              "Actuals": null,
              "UDFCode": null,
              "AssociatedOptimisationNodes": null,
              "YPosition": 2,
              "Parent": {
                "$ref": "1"
              },
              "Visible": true,
              "Font": null,
              "AllowIncomingLinks": true,
              "AllowOutgoingLinks": tru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Issues": null
            }
          ]
        },
        "AllowAddChildren": true,
        "AllowRemoveChildren": true,
        "IsImported": false,
        "IsChecksGroup": false,
        "IsAlertsGroup": false,
        "IsChecksAndAlertsGroup": false,
        "IsUnallocatedGroup": false,
        "IsInputsGroup": false,
        "IsFlag": false,
        "IsTimeAndFlagsGroup": false,
        "DimensionsAcross": {
          "$type": "ModelMakerEngine.MMDimensions, ModelMakerEngine",
          "$values": []
        },
        "TimeAxis": 0,
        "IndexInParent": 4,
        "Name": "Indexation",
        "Parent": {
          "$ref": "1"
        },
        "Visible": true,
        "ToolTip": "",
        "OpeningBalanceFlagAppliedName": "",
        "AllowIncomingLinks": false,
        "AllowOutgoingLinks": fals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Deletable": true,
        "Issues": null
      },
      {
        "$ref": "12"
      },
      {
        "$id": "34",
        "$type": "ModelMaker.GroupNode, ModelMaker",
        "TabOrHeaderColour": "",
        "Comment": "",
        "NameOfGroup": null,
        "YPosition": 0,
        "Folded": false,
        "Font": null,
        "Children": {
          "$type": "ModelMaker.GroupNodeChildCollection, ModelMaker",
          "$values": []
        },
        "AllowAddChildren": true,
        "AllowRemoveChildren": true,
        "IsImported": false,
        "IsChecksGroup": false,
        "IsAlertsGroup": false,
        "IsChecksAndAlertsGroup": false,
        "IsUnallocatedGroup": false,
        "IsInputsGroup": false,
        "IsFlag": false,
        "IsTimeAndFlagsGroup": false,
        "DimensionsAcross": {
          "$type": "ModelMakerEngine.MMDimensions, ModelMakerEngine",
          "$values": []
        },
        "TimeAxis": 0,
        "IndexInParent": 7,
        "Name": "Optimisation",
        "Parent": {
          "$ref": "1"
        },
        "Visible": true,
        "ToolTip": "",
        "OpeningBalanceFlagAppliedName": "",
        "AllowIncomingLinks": false,
        "AllowOutgoingLinks": fals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Deletable": true,
        "Issues": null
      },
      {
        "$ref": "30"
      },
      {
        "$ref": "32"
      },
      {
        "$ref": "33"
      }
    ]
  },
  "Reports": {
    "$type": "ModelMaker.UndoableCollection`1[[ModelMakerEngine.IReport, ModelMakerEngine]], ModelMaker.Undo",
    "$values": []
  },
  "TopLevelNodes": {
    "$type": "ModelMaker.UndoableCollection`1[[ModelMakerEngine.INode, ModelMakerEngine]], ModelMaker.Undo",
    "$values": [
      {
        "$ref": "3"
      },
      {
        "$ref": "4"
      },
      {
        "$ref": "13"
      },
      {
        "$ref": "25"
      },
      {
        "$ref": "29"
      },
      {
        "$ref": "27"
      },
      {
        "$ref": "28"
      },
      {
        "$ref": "34"
      }
    ]
  },
  "OptimisationGroup": {
    "$ref": "34"
  },
  "NumberOfBuiltInGroups": 5,
  "Password": null,
  "ProtectBook": false,
  "Description": null,
  "ActualsHelper": null,
  "StandardNumberFormats": {
    "$id": "35",
    "$type": "System.Collections.Generic.Dictionary`2[[ModelMakerEngine.NamedNumberFormat, ModelMakerEngine],[System.String, mscorlib]], mscorlib"
  },
  "UseHybridTimeline": false,
  "MessageChoices": null,
  "UnitNumberFormatMapping": {
    "$id": "36",
    "$type": "ModelMakerEngine.UnitNumberFormatMapping, ModelMakerEngine",
    "UnitNumberFormatting": {
      "$id": "37",
      "$type": "System.Collections.Generic.Dictionary`2[[System.String, mscorlib],[ModelMakerEngine.NamedNumberFormat, ModelMakerEngine]], mscorlib"
    },
    "UnitCustomNumberFormatting": {
      "$id": "38",
      "$type": "System.Collections.Generic.Dictionary`2[[System.String, mscorlib],[System.String, mscorlib]], mscorlib"
    }
  }
}]]>  <Options>
    <TotalsColumn Value="8"/>
    <ConstantsColumn Value="6"/>
    <InputRow Value="7"/>
    <FirstTimeColumn Value="10"/>
    <UnitsColumn Value="7"/>
    <InputName Value="5"/>
    <OutputFileName Value="C:\Users\thomas.jones\Desktop\Template file.xlsx"/>
    <SpacingBetweenBlocks Value="0"/>
    <SpacingBetweenFormulas Value="0"/>
    <SpacingBetweenInputs Value="0"/>
    <SpacingRowsSmall Value="False"/>
    <SpacingRowsSize Value="4"/>
    <TimeRow Value="2"/>
    <InputLayout Value="Basic"/>
    <CalcsLayout Value="Group"/>
    <ExcelFormat Value="2"/>
    <SaveAsXLSB Value="False"/>
    <DimensionsInSeparateColumn Value="False"/>
    <GroupCalculationandResultBlocks Value="False"/>
    <GroupSections Value="False"/>
    <FlagNotAsPercent Value="True"/>
    <Formulanamesonallrows Value="True"/>
    <OpeningBalancesText Value=""/>
    <Movementtext Value="Movement"/>
    <ClosingBalancetext Value=""/>
    <FreezeFrames Value="True"/>
    <EnforceOneFormula Value="False"/>
    <HideGridlines Value="True"/>
    <ResultsLayout Value="Group"/>
    <GroupBlocks Value="False"/>
    <FASTBlocks Value="True"/>
    <FASTImportColor Value="True"/>
    <FASTExportColor Value="True"/>
    <FASTSpacing Value="True"/>
    <FastColorCounterflows Value="False"/>
    <FASTTotalsColumn Value="8"/>
    <FASTLiveLabels Value="True"/>
    <FASTVBAScenarios Value="False"/>
    <FASTPyramidStructure Value="False"/>
    <FASTRowAnchorLinks Value="True"/>
    <ReviewColumn Value="False"/>
  </Options>
</ModelMaker>
</file>

<file path=customXml/itemProps1.xml><?xml version="1.0" encoding="utf-8"?>
<ds:datastoreItem xmlns:ds="http://schemas.openxmlformats.org/officeDocument/2006/customXml" ds:itemID="{09B01172-BEAE-4C56-B07B-57B43F8DF773}"/>
</file>

<file path=customXml/itemProps2.xml><?xml version="1.0" encoding="utf-8"?>
<ds:datastoreItem xmlns:ds="http://schemas.openxmlformats.org/officeDocument/2006/customXml" ds:itemID="{B8064F9D-2E76-4CF0-9906-28EE498AE139}"/>
</file>

<file path=customXml/itemProps3.xml><?xml version="1.0" encoding="utf-8"?>
<ds:datastoreItem xmlns:ds="http://schemas.openxmlformats.org/officeDocument/2006/customXml" ds:itemID="{3FE41DD2-08B3-41FF-A68E-229450114DDA}"/>
</file>

<file path=customXml/itemProps4.xml><?xml version="1.0" encoding="utf-8"?>
<ds:datastoreItem xmlns:ds="http://schemas.openxmlformats.org/officeDocument/2006/customXml" ds:itemID="{196ACB8E-940D-4491-847B-3A7777891D6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Paul Fox</cp:lastModifiedBy>
  <cp:revision>1</cp:revision>
  <dcterms:created xsi:type="dcterms:W3CDTF">2024-12-03T13:11:18Z</dcterms:created>
  <dcterms:modified xsi:type="dcterms:W3CDTF">2024-12-04T10:31:48Z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0x0101004010F36128E44943B1120CACFDAE9F7B</vt:lpwstr>
  </property>
</Properties>
</file>