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23"/>
  <workbookPr filterPrivacy="1"/>
  <xr:revisionPtr revIDLastSave="0" documentId="8_{6DDDEF13-CA1F-444E-8D25-5102E4A6B3AF}" xr6:coauthVersionLast="47" xr6:coauthVersionMax="47" xr10:uidLastSave="{00000000-0000-0000-0000-000000000000}"/>
  <bookViews>
    <workbookView xWindow="-98" yWindow="-98" windowWidth="20715" windowHeight="13155" tabRatio="678" activeTab="1" xr2:uid="{00000000-000D-0000-FFFF-FFFF00000000}"/>
  </bookViews>
  <sheets>
    <sheet name="Change Log" sheetId="113" r:id="rId1"/>
    <sheet name="Cover" sheetId="17" r:id="rId2"/>
    <sheet name="Resilience interconnector&gt;&gt;" sheetId="51" r:id="rId3"/>
    <sheet name="ANH - Resilience Interconnector" sheetId="56" r:id="rId4"/>
    <sheet name="WSH - Resilience Interconnector" sheetId="34" r:id="rId5"/>
    <sheet name="SVE - Resilience Interconnector" sheetId="35" r:id="rId6"/>
    <sheet name="SWB - Resilience Interconnector" sheetId="36" r:id="rId7"/>
    <sheet name="AFW - Resilience Interconnector" sheetId="55" r:id="rId8"/>
    <sheet name="SEW - Resilience Interconnector" sheetId="37" r:id="rId9"/>
    <sheet name="SSC - Resilience Interconnector" sheetId="38" r:id="rId10"/>
    <sheet name="SES- Resilience Interconnector" sheetId="57" r:id="rId11"/>
    <sheet name="Resilience&gt;&gt;" sheetId="52" r:id="rId12"/>
    <sheet name="NES - Resilience" sheetId="41" r:id="rId13"/>
    <sheet name="SRN - Resilience" sheetId="49" r:id="rId14"/>
    <sheet name="PRT - Resilience" sheetId="54" r:id="rId15"/>
    <sheet name="SEW - Resilience" sheetId="39" r:id="rId16"/>
    <sheet name="Reservoir Safety PCDs &gt;&gt;" sheetId="107" r:id="rId17"/>
    <sheet name="WSH - Reservoirs" sheetId="108" r:id="rId18"/>
    <sheet name="HDD - Reservoirs" sheetId="109" r:id="rId19"/>
    <sheet name="NES - Reservoirs" sheetId="110" r:id="rId20"/>
    <sheet name="SRN - Reservoirs" sheetId="111" r:id="rId21"/>
    <sheet name="NWT - Reservoirs" sheetId="112" r:id="rId22"/>
    <sheet name="Sector - Resilience CC uplift" sheetId="59" r:id="rId23"/>
    <sheet name="ANH - Resilience CC uplift" sheetId="60" r:id="rId24"/>
    <sheet name="WSH - Resilience CC uplift" sheetId="61" r:id="rId25"/>
    <sheet name="HDD - Resilience CC uplift" sheetId="62" r:id="rId26"/>
    <sheet name="NES - Resilience CC uplift" sheetId="63" r:id="rId27"/>
    <sheet name="SVE - Resilience CC uplift" sheetId="64" r:id="rId28"/>
    <sheet name="SRN - Resilience CC uplift" sheetId="65" r:id="rId29"/>
    <sheet name="TMS - Resilience CC uplift" sheetId="66" r:id="rId30"/>
    <sheet name="NWT - Resilience CC uplift" sheetId="67" r:id="rId31"/>
    <sheet name="WSX - Resilience CC uplift" sheetId="68" r:id="rId32"/>
    <sheet name="YKY - Resilience CC uplift" sheetId="69" r:id="rId33"/>
    <sheet name="AFW - Resilience CC uplift" sheetId="70" r:id="rId34"/>
    <sheet name="PRT - Resilience CC uplift" sheetId="71" r:id="rId35"/>
    <sheet name="SSC - Resilience CC uplift" sheetId="72" r:id="rId36"/>
    <sheet name="SES - Resilience CC uplift" sheetId="73" r:id="rId37"/>
    <sheet name="PR19 Gated &gt;&gt;" sheetId="114" r:id="rId38"/>
    <sheet name="TMS - PR19 Gated" sheetId="115" r:id="rId39"/>
  </sheets>
  <definedNames>
    <definedName name="ChK_Tol">#REF!</definedName>
    <definedName name="Pct_Tol">#REF!</definedName>
    <definedName name="Trk_Tol">#REF!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1" i="36" l="1"/>
  <c r="M31" i="36"/>
  <c r="N31" i="36"/>
  <c r="O31" i="36"/>
  <c r="K31" i="36"/>
  <c r="D19" i="49"/>
  <c r="D18" i="49"/>
  <c r="D17" i="49"/>
  <c r="B22" i="111"/>
  <c r="B21" i="111"/>
  <c r="B36" i="110"/>
  <c r="B35" i="110"/>
  <c r="B34" i="110"/>
  <c r="B33" i="110"/>
  <c r="B32" i="110"/>
  <c r="B31" i="110"/>
  <c r="B30" i="110"/>
  <c r="B29" i="110"/>
  <c r="B28" i="110"/>
  <c r="B38" i="109"/>
  <c r="B37" i="109"/>
  <c r="B36" i="109"/>
  <c r="B35" i="109"/>
  <c r="B34" i="109"/>
  <c r="B33" i="109"/>
  <c r="B32" i="109"/>
  <c r="B31" i="109"/>
  <c r="B30" i="109"/>
  <c r="B29" i="109"/>
  <c r="B65" i="108"/>
  <c r="B64" i="108"/>
  <c r="B63" i="108"/>
  <c r="B62" i="108"/>
  <c r="B61" i="108"/>
  <c r="B60" i="108"/>
  <c r="B59" i="108"/>
  <c r="B58" i="108"/>
  <c r="B57" i="108"/>
  <c r="B56" i="108"/>
  <c r="B55" i="108"/>
  <c r="B54" i="108"/>
  <c r="B53" i="108"/>
  <c r="B52" i="108"/>
  <c r="B51" i="108"/>
  <c r="B50" i="108"/>
  <c r="B49" i="108"/>
  <c r="B48" i="108"/>
  <c r="B47" i="108"/>
  <c r="B46" i="108"/>
  <c r="B45" i="108"/>
  <c r="B44" i="108"/>
  <c r="B43" i="108"/>
  <c r="D17" i="73"/>
  <c r="D17" i="72"/>
  <c r="D17" i="71"/>
  <c r="D17" i="70"/>
  <c r="A1" i="73"/>
  <c r="A1" i="72"/>
  <c r="A1" i="71"/>
  <c r="A1" i="70"/>
  <c r="D17" i="69"/>
  <c r="D17" i="68"/>
  <c r="D17" i="67"/>
  <c r="D17" i="66"/>
  <c r="D17" i="65"/>
  <c r="D17" i="64"/>
  <c r="D17" i="63"/>
  <c r="D17" i="62"/>
  <c r="D17" i="61"/>
  <c r="D17" i="60"/>
  <c r="A1" i="69"/>
  <c r="A1" i="68"/>
  <c r="A1" i="67"/>
  <c r="A1" i="66"/>
  <c r="A1" i="65"/>
  <c r="A1" i="64"/>
  <c r="A1" i="63"/>
  <c r="A1" i="62"/>
  <c r="A1" i="61"/>
  <c r="A1" i="6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tc={96D2C8CA-3610-47E1-BD21-2E566119E260}</author>
  </authors>
  <commentList>
    <comment ref="N16" authorId="0" shapeId="0" xr:uid="{96D2C8CA-3610-47E1-BD21-2E566119E260}">
      <text>
        <t>[Threaded comment]
Your version of Excel allows you to read this threaded comment; however, any edits to it will get removed if the file is opened in a newer version of Excel. Learn more: https://go.microsoft.com/fwlink/?linkid=870924
Comment:
    Post adjustment?</t>
      </text>
    </comment>
  </commentList>
</comments>
</file>

<file path=xl/sharedStrings.xml><?xml version="1.0" encoding="utf-8"?>
<sst xmlns="http://schemas.openxmlformats.org/spreadsheetml/2006/main" count="2522" uniqueCount="423">
  <si>
    <t>No</t>
  </si>
  <si>
    <t xml:space="preserve">Date </t>
  </si>
  <si>
    <t>Sheet</t>
  </si>
  <si>
    <t>Cell ref 
(if relevant)</t>
  </si>
  <si>
    <t>Comment</t>
  </si>
  <si>
    <t>Priority</t>
  </si>
  <si>
    <t>Assured by</t>
  </si>
  <si>
    <t>Owner</t>
  </si>
  <si>
    <t>Comments addressed and updated in appropriate tab</t>
  </si>
  <si>
    <t>Date</t>
  </si>
  <si>
    <t>WSH - Reservoirs</t>
  </si>
  <si>
    <t>C11 &amp; C12</t>
  </si>
  <si>
    <t>Correction: '24' reservoirs, previously '25'</t>
  </si>
  <si>
    <t>TN</t>
  </si>
  <si>
    <t>Yes</t>
  </si>
  <si>
    <t>NWT - Reservoirs</t>
  </si>
  <si>
    <t>C31</t>
  </si>
  <si>
    <t>Specified Activity: 'Tube-A-Manchette (TAM) Grouting', previously 'Slurry Trench'</t>
  </si>
  <si>
    <t>SVE - Resilience Interconnectors</t>
  </si>
  <si>
    <t>D18:D19, D26:E27</t>
  </si>
  <si>
    <t xml:space="preserve">The company identified an error in our PCD in query OFW-SVE-014. "UME01_08: Hallgates to Elms Farm" and "UME01_12: Oldbury to Meriden" payment rates did not cover £5.05m transitional allowance. We have increased the non-delivery and time incentive payments for these PCD deliverables. </t>
  </si>
  <si>
    <t>EQ</t>
  </si>
  <si>
    <t>LS</t>
  </si>
  <si>
    <t>SWB - Resilience Interconnector</t>
  </si>
  <si>
    <t>J31:O31</t>
  </si>
  <si>
    <t>Changed the deliverable values after response to OFW-FD-SBB-005 and a follow up meeting</t>
  </si>
  <si>
    <t>TMS - PR19 Gated</t>
  </si>
  <si>
    <t>New sheet</t>
  </si>
  <si>
    <t>New tab added to show PCD on TMS PR19 Gated scheme</t>
  </si>
  <si>
    <t>HK</t>
  </si>
  <si>
    <t>Row 16-19</t>
  </si>
  <si>
    <t xml:space="preserve">Row removal. 'Reservoir N' in WSH PCD table removed due to Llyn Celyn being funded by third party services (NRW) rather than enhancement.
Non-delivery payment rate for this reservoir re-distributed across other reservoirs in this table.
Description output measurement and reporting, following removal of Llyn Celyn, updates to 'Description' and 'Measurement and reporting' – previously 24 reservoirs, updated to 23 reservoirs.
</t>
  </si>
  <si>
    <t>Non-delivery PCD rate, cellC31 previously 'Slurry Trench to deliver risk reduction', updated to ' Tube-A-Manchette (TAM) Grouting to deliver risk reduction'.</t>
  </si>
  <si>
    <t>SEW - Resilience</t>
  </si>
  <si>
    <t>J24:K24</t>
  </si>
  <si>
    <t>Update to resilience PCD output for SEW WTW4 capacity for an additional process stream, change from 52.3Ml/d in 2029-30 to 52.3Ml/d in 2031-32 to align with our response to the company's representation in the appendix.</t>
  </si>
  <si>
    <t>SEW - Resilience Interconnectors</t>
  </si>
  <si>
    <t>D23, D41:E41, J59:O59</t>
  </si>
  <si>
    <t>Typo error in the deliverable, update 0.005 to 0.05. Update non delivery payments rates (see associated cost model, tab "PCD")</t>
  </si>
  <si>
    <t>J22:O22</t>
  </si>
  <si>
    <t>Update service reservoir 29/30 deliverable from 51Ml to 49.75Ml, following an error we have identified in response to a query</t>
  </si>
  <si>
    <t>Cover</t>
  </si>
  <si>
    <t>Water Resilience and Security PCDs</t>
  </si>
  <si>
    <t>Model code</t>
  </si>
  <si>
    <t>PR24PCD109</t>
  </si>
  <si>
    <t>Version number:</t>
  </si>
  <si>
    <t>File name:</t>
  </si>
  <si>
    <t>PR24PCD109 Water Resilience and Security PCDs.xlsx</t>
  </si>
  <si>
    <t>Date:</t>
  </si>
  <si>
    <t>For enquiries please contact:</t>
  </si>
  <si>
    <t>PR24@ofwat.gov.uk</t>
  </si>
  <si>
    <t>Contents:</t>
  </si>
  <si>
    <t>Tab name</t>
  </si>
  <si>
    <t>Description</t>
  </si>
  <si>
    <t>ANH - Resilience Interconnectors</t>
  </si>
  <si>
    <t>Resilience interconnectors PCD on Anglian Water</t>
  </si>
  <si>
    <t>WSH - Resilience Interconnectors</t>
  </si>
  <si>
    <t>Resilience interconnectors PCD on Dŵr Cymru</t>
  </si>
  <si>
    <t>Resilience interconnectors PCD on Severn Trent Water</t>
  </si>
  <si>
    <t>SWB - Resilience Interconnectors</t>
  </si>
  <si>
    <t>Resilience interconnectors PCD on South West Water</t>
  </si>
  <si>
    <t>AFW - Resilience Interconnectors</t>
  </si>
  <si>
    <t>Resilience interconnectors PCD on Affinity Water</t>
  </si>
  <si>
    <t>Resilience interconnectors PCD on South East Water</t>
  </si>
  <si>
    <t>SSC - Resilience Interconnectors</t>
  </si>
  <si>
    <t>Resilience interconnectors PCD on South Staffs Water</t>
  </si>
  <si>
    <t>SES - Resilience Interconnectors</t>
  </si>
  <si>
    <t>Resilience interconnectors PCD on SES Water</t>
  </si>
  <si>
    <t>WSH - Resilience</t>
  </si>
  <si>
    <t>Resilience PCD on Dŵr Cymru</t>
  </si>
  <si>
    <t>NES - Resilience</t>
  </si>
  <si>
    <t>Resilience PCD on Northumbrian Water</t>
  </si>
  <si>
    <t>SRN - Resilience</t>
  </si>
  <si>
    <t>Resilience PCD on Southern Water</t>
  </si>
  <si>
    <t>YKY - Resilience</t>
  </si>
  <si>
    <t>Resilience PCD on Yorkshire Water</t>
  </si>
  <si>
    <t>SEMD PCD on South East Water</t>
  </si>
  <si>
    <t>Reservoir safety PCD on Dŵr Cymru</t>
  </si>
  <si>
    <t>HDD - Reservoirs</t>
  </si>
  <si>
    <t>Reservoir safety PCD on Hafren Dyfrdwy</t>
  </si>
  <si>
    <t>NES - Reservoirs</t>
  </si>
  <si>
    <t>Reservoir safety PCD on Northumbrian Water</t>
  </si>
  <si>
    <t>Reservoir safety PCD on Unitied Utilities</t>
  </si>
  <si>
    <t>SRN - Reservoirs</t>
  </si>
  <si>
    <t>Reservoir saftey PCD on Southern Water</t>
  </si>
  <si>
    <t>ANH - Resilience CC Uplift</t>
  </si>
  <si>
    <t>Climate change uplift resilience PCDs.</t>
  </si>
  <si>
    <t>WSH - Resilience CC Uplift</t>
  </si>
  <si>
    <t>HDD - Resilience CC Uplift</t>
  </si>
  <si>
    <t>NES - Resilience CC Uplift</t>
  </si>
  <si>
    <t>SVE - Resilience CC Uplift</t>
  </si>
  <si>
    <t>SRN - Resilience CC Uplift</t>
  </si>
  <si>
    <t>TMS - Resilience CC Uplift</t>
  </si>
  <si>
    <t>NWT - Resilience CC Uplift</t>
  </si>
  <si>
    <t>WSX - Resilience CC Uplift</t>
  </si>
  <si>
    <t>YKY - Resilience CC Uplift</t>
  </si>
  <si>
    <t>AFW - Resilience CC Uplift</t>
  </si>
  <si>
    <t>PRT - Resilience CC Uplift</t>
  </si>
  <si>
    <t>SSC - Resilience CC Uplift</t>
  </si>
  <si>
    <t>SES - Resilience CC Uplift</t>
  </si>
  <si>
    <t xml:space="preserve">PCD on scheme related to the water supply system resilience programme (WSSRP) </t>
  </si>
  <si>
    <t>Anglian Water - ANH - Resilience Interconnector</t>
  </si>
  <si>
    <t>Company</t>
  </si>
  <si>
    <t>ANH</t>
  </si>
  <si>
    <t>Enhancement area</t>
  </si>
  <si>
    <t>Resilience Interconnector</t>
  </si>
  <si>
    <t>PCD No.</t>
  </si>
  <si>
    <t>PCDW16b</t>
  </si>
  <si>
    <t>Common requirements</t>
  </si>
  <si>
    <t>See Section 8.2.2 of Price control deliverable appendix</t>
  </si>
  <si>
    <t>Additional company specific requirements</t>
  </si>
  <si>
    <t xml:space="preserve">Resilience Interconnectors: Delivery of the specified length (in km to 1dp) of pipeline
The following scheme is expected to be delivered:
Intra water resource zone transfer by resilience interconnector of 7.5 km length, 395 mm polyethylene pipe
[221124 PR24 Additional tables 1-21 v8.5 - ADD21]
</t>
  </si>
  <si>
    <t>Output measurement and reporting</t>
  </si>
  <si>
    <t>None</t>
  </si>
  <si>
    <t>Assurance</t>
  </si>
  <si>
    <t>Companies should provide assurance on the reported data as per the common requirements.</t>
  </si>
  <si>
    <t>Conditions on scheme</t>
  </si>
  <si>
    <t>No further conditions apply.</t>
  </si>
  <si>
    <t>Non-delivery PCD rate</t>
  </si>
  <si>
    <t>Unit</t>
  </si>
  <si>
    <t>Under-performance</t>
  </si>
  <si>
    <t xml:space="preserve">East Suffolk WRZ IPZ </t>
  </si>
  <si>
    <t>£m/km</t>
  </si>
  <si>
    <t>Time incentives PCD rate</t>
  </si>
  <si>
    <t>Out-performance</t>
  </si>
  <si>
    <t>£m/year</t>
  </si>
  <si>
    <t>PCD outputs (cumulative)</t>
  </si>
  <si>
    <t>2023-24</t>
  </si>
  <si>
    <t>2024-25</t>
  </si>
  <si>
    <t>2025-26</t>
  </si>
  <si>
    <t>2026-27</t>
  </si>
  <si>
    <t>2027-28</t>
  </si>
  <si>
    <t>2028-29</t>
  </si>
  <si>
    <t>2029-30</t>
  </si>
  <si>
    <t>2030-31</t>
  </si>
  <si>
    <t>2031-32</t>
  </si>
  <si>
    <t>2032-33</t>
  </si>
  <si>
    <t>2033-34</t>
  </si>
  <si>
    <t>2034-35</t>
  </si>
  <si>
    <t>km</t>
  </si>
  <si>
    <t>Welsh Water - WSH - Resilience Interconnector</t>
  </si>
  <si>
    <t>WSH</t>
  </si>
  <si>
    <t>Resilience Interconnectors: Delivery of the specified length (in km to 1dp) of pipeline.
The following schemes are expected to be delivered:
1) Tywi/SEWCUS transfer main (4.4km) [WSH-DD-08 TOTEX - Enhancement Cost Allowances.pdf p16]
2) Network connectivity improvements (16.7km)
3) River Wye pipeline relocation (0.7km) [WSH60-RS04_-_Increasing_Resilience_of_Tap_Water_Supply_-_Network_Capacity_and_Connectivity.pdf p3]
4) 8 no. of crossing - 5 corssing connections between existing mains and dualling of 3 corssing by means of the provision of a second main [WSH60-RS04_-_Increasing_Resilience_of_Tap_Water_Supply_-_Network_Capacity_and_Connectivity.pdf p4]</t>
  </si>
  <si>
    <t>Tywi/SEWCUS transfer main</t>
  </si>
  <si>
    <t>Network connectivity improvements</t>
  </si>
  <si>
    <t>River Wye pipeline relocation</t>
  </si>
  <si>
    <t>8 Crossing connections improvement</t>
  </si>
  <si>
    <t>£m/nr</t>
  </si>
  <si>
    <t>5 cross connections between existing mains and dualling of 3 crossing by means of the provision of a second main</t>
  </si>
  <si>
    <t>nr</t>
  </si>
  <si>
    <t>Severn Trent Water - SVE - Resilience Interconnector</t>
  </si>
  <si>
    <t>SVE</t>
  </si>
  <si>
    <t>Resilience Interconnectors: Delivery of the specified length (in km to 1dp) of pipeline.
The following schemes are expected to be delivered:
1) UME01_04: Church Wilne GR to Strelley DSR (0.5km)
2) UME01_08: Hallgates to Elms Farm (12.9km)
3) UME01_12: Oldbury to Meriden (15.0km)
[SVE_211124 - Additional Data Tables ADD1-21 ADD21]</t>
  </si>
  <si>
    <t>UME01_04: Church Wilne GR to Strelley DSR</t>
  </si>
  <si>
    <t>UME01_08: Hallgates to Elms Farm</t>
  </si>
  <si>
    <t>UME01_12: Oldbury to Meriden</t>
  </si>
  <si>
    <t>South West Water - SWB - Water - Resilience Interconnector</t>
  </si>
  <si>
    <t>SWB</t>
  </si>
  <si>
    <t>Resilience Interconnectors: Delivery of the specified length (in km to 1dp) of pipeline.
The following schemes are expected to be delivered:
1) ROA20 - Mayflower WTW to Littlehempsted WTW (37.2km)
2) COL25 - Brent Tor to Launceston (15.5km)
3) COL22 - Roadford to Coliford via Saltash (Pumping Station, no PCD applicable)
4) WIMX - Cranbrook to Honiton (16.7km)
5) BW01 - Alderney - Knapp Mill pinch points (0.4km)
[SBBDD78_L5_CEAPP_Strategic_Interconnectors.pdf p4]</t>
  </si>
  <si>
    <t>ROA20 - Mayflower WTW to Littlehempsted WTW</t>
  </si>
  <si>
    <t>COL25 - Brent Tor to Launceston</t>
  </si>
  <si>
    <t>COL22 - Roadford to Coliford via Saltash (Pumping Station, no PCD applicable)</t>
  </si>
  <si>
    <t>n/a</t>
  </si>
  <si>
    <t>WIMX - Cranbrook to Honiton</t>
  </si>
  <si>
    <t>BW01 - Alderney - Knapp Mill pinch points</t>
  </si>
  <si>
    <t>Affinity Water - AFW - Resilience Interconnector</t>
  </si>
  <si>
    <t>AFW</t>
  </si>
  <si>
    <t xml:space="preserve">Resilience Interconnectors: Delivery of the specified volume (in Ml to 1dp).
The following schemes are expected to be delivered :
1) Additional 10Ml (usable) storage at reservoir Hadham Hill
2) Additional 10Ml (usable) storage at reservoir The Hills
[AFW101 - Affinity Water PR24 draft Determination Representation.pdf p136-143]
</t>
  </si>
  <si>
    <t xml:space="preserve">Additional 10Ml storage at the reservoir Hadham Mill </t>
  </si>
  <si>
    <t>£m/Ml</t>
  </si>
  <si>
    <t>Additional10Ml storageat the reservoir The Mills</t>
  </si>
  <si>
    <t xml:space="preserve">Additional storage cells at the reservoir Hadham Mill </t>
  </si>
  <si>
    <t>Additional storage cells at the reservoir The Mills</t>
  </si>
  <si>
    <t xml:space="preserve">Additional storage at the reservoir Hadham Mill </t>
  </si>
  <si>
    <t>Ml</t>
  </si>
  <si>
    <t>Additional storage at the reservoir The Mills</t>
  </si>
  <si>
    <t>South East Water - SEW - Water - Resilience Interconnector</t>
  </si>
  <si>
    <t>SEW</t>
  </si>
  <si>
    <t xml:space="preserve">Resilience Interconnectors: Delivery of the specified length (in km to 3dp) of pipeline.
The following schemes are expected to be delivered:
1)  Butler WTW to Warren Street SR (Section A) (3.3km)
2)  Butler WTW to Warren Street SR (Section B) (2.8km)
3)  Butler WTW to Warren Street SR (Section C) (10.5km)
4)  Butler WTW to Warren Street SR (Section D) (7.2km)
5)  Groombridge Reinforcement (2.3km)
6)  Resilience of Supply for Telham SR (1.0km)
7)  Windover SR resilience (0.1km) 
8)  Interconnectivity - Kilnwood supply SPoF (4.5km)
9)  Transfer between Burham and Halling systems (Pumping Station, no PCD applicable)
10) Transfer between Row Dow and Kemsing (1.0km)
11) Interconnectivity - Thanington to Dunkirk (5.5km)
12) Tonbridge to Bloodshots Main Reinforcement (0.3km)
13) RZ4 Sub-Zonal Scheme - Surrey Hills to Fleet (12.9km)
14) RZ4 Sub-Zonal Scheme - Greywell to Whitedown (15.3km)
15) RZ4 Sub-Zonal Scheme - Greywell to Swaineshill (8.0km) 
16) RZ4 Sub-Zonal Scheme - Ewshot to Itchel (4.0km) </t>
  </si>
  <si>
    <t>Butlers to Forstal - Section A (3.3km) - Ashford improved supply resilience (RZ8)</t>
  </si>
  <si>
    <t>Forstal to Detling via Running Horse Booster Upgrade - Section B (2.8km) - Ashford improved supply resilience (RZ8)</t>
  </si>
  <si>
    <t>Detling to Hollingbourne - Section C (10.5km) - Ashford improved supply resilience (RZ8)</t>
  </si>
  <si>
    <t>Hollingbourne to Warren St - Section D (7.2km) - Ashford improved supply resilience (RZ8)</t>
  </si>
  <si>
    <t>Groombridge Reinforcement (2.3km)</t>
  </si>
  <si>
    <t>Resilience of Supply for Telham SR (1.0km)</t>
  </si>
  <si>
    <t xml:space="preserve">Windover SR resilience (0.1km) </t>
  </si>
  <si>
    <t>Interconnectivity - Kilnwood supply SPoF (4.5km)</t>
  </si>
  <si>
    <t>Transfer between Burham and Halling systems (Pumping Station, no PCD applicable)</t>
  </si>
  <si>
    <t>Transfer between Row Dow and Kemsing (1.0km)</t>
  </si>
  <si>
    <t>Interconnectivity - Thanington to Dunkirk (5.5km)</t>
  </si>
  <si>
    <t>Tonbridge to Bloodshots Main Reinforcement (0.3km)</t>
  </si>
  <si>
    <t>RZ4 Sub-Zonal Scheme - Surrey Hills to Fleet (12.9km)</t>
  </si>
  <si>
    <t>RZ4 Sub-Zonal Scheme - Greywell to Whitedown (15.3km)</t>
  </si>
  <si>
    <t xml:space="preserve">RZ4 Sub-Zonal Scheme - Greywell to Swaineshill (8.0km) </t>
  </si>
  <si>
    <t xml:space="preserve">RZ4 Sub-Zonal Scheme - Ewshot to Itchel (4.0km) </t>
  </si>
  <si>
    <t>Transfer between Row Dow and Kemsing to support Hartley system (1.0km)</t>
  </si>
  <si>
    <t>South Staffordshire Water - SSC - Water - Resilience Interconnector</t>
  </si>
  <si>
    <t>SSC</t>
  </si>
  <si>
    <t>Resilience Interconnectors: Delivery of the specified length (in km to 1dp) of pipeline or volume (in Ml to 1dp) for reservoir.
The following schemes are expected to be delivered:
1) Burntwood resilience (Pipeline)
2) Hanbury resilience (Pipeline)
3) Langley reservoir (Reservoir Augmentation)
[24 09 03 - SSC ADD1-21 ADD21]</t>
  </si>
  <si>
    <t>Burntwood resilience (Pipeline)</t>
  </si>
  <si>
    <t>Hanbury resilience (Pipeline)</t>
  </si>
  <si>
    <t>Langley reservoir (Reservoir Augmentation)</t>
  </si>
  <si>
    <t>SES Water - SES - Resilience Interconnector</t>
  </si>
  <si>
    <t>SES</t>
  </si>
  <si>
    <t>Resilience Interconnectors: Delivery of the specified section of pipeline.
The following schemes are expected to be delivered:
1) Interzonal resilience: Headley Reservoir bypass
2) Interzonal resilience: Outwood Reservoir bypass
3) Interzonal resilience: North Looe Reservoir bypass</t>
  </si>
  <si>
    <t>Inter-Inter-zonal resilience: Headley Reservoir bypass</t>
  </si>
  <si>
    <t>Inter-zonal resilience: Outwood Reservoir bypass</t>
  </si>
  <si>
    <t>Inter-zonal resilience: North Looe Reservoir bypass</t>
  </si>
  <si>
    <t>Headley Reservoir bypass</t>
  </si>
  <si>
    <t>Outwood Reservoir bypass</t>
  </si>
  <si>
    <t>North Looe Reservoir bypass</t>
  </si>
  <si>
    <t>Northumbrian Water - NES - Resilience</t>
  </si>
  <si>
    <t>NES</t>
  </si>
  <si>
    <t>Resilience</t>
  </si>
  <si>
    <t>PCDW16a</t>
  </si>
  <si>
    <t>See Section 8.1.2 of Price control deliverable appendix</t>
  </si>
  <si>
    <t>The company is expected to deliver:
•	 Installation of chilling facilities for sodium hypochlorite dosing at 44 water treatment works. [NES24 - A3-10 Enhancement Case WN - Climate Change Resilience - Process enhancements.pdf p4]
•	 Installation of dissolved oxygen monitoring for slow sand filters at 5 water treatment works sites allowing the continued sustainable use of them under hot weather conditions. The sites and the expected maintained peak week production capacities (PWPC) are listed in the company's business plan submission.  [NES24 - A3-10 Enhancement Case WN - Climate Change Resilience - Process enhancements.pdf p4]
•	 Installation of run to waste systems for the slow sand filters at the above 5 water treatment works.</t>
  </si>
  <si>
    <t xml:space="preserve">The company should report outturn spend and number of water treatment works with chilling units and slow sand filter upgrades installed under this scheme annually in parallel with the APR.
Following successful completion of each relevant installation, the peak week capacity (PWPC), using the same definition as used for unplanned outage calculation and reporting, of each water treatment works should continue to match the above PWPC regardless of elevated temperature conditions. </t>
  </si>
  <si>
    <t>Resilience - Hypochlorite chilling systems</t>
  </si>
  <si>
    <t>£m per nr</t>
  </si>
  <si>
    <t>Resilience - Monitoring and run to waste</t>
  </si>
  <si>
    <t>Number of WTW with new hypochlorite chilling systems</t>
  </si>
  <si>
    <t>Number of WTW with monitoring and run to waste facilities in slow sand filtration units</t>
  </si>
  <si>
    <t>* Non-Delivery PCD rate has been calculated on a revised % allocation between the two schemes (50.1% on Hypochlorite chilling systems, 49.9% on Monitoring and run to waste)</t>
  </si>
  <si>
    <t>The revised allocation is based on company submitted costs in PR24CA31 - W – Resilience "Company schemes table final" minus the £12.194m company requested reduction to the monitoring and run to waste scheme</t>
  </si>
  <si>
    <t>Southern Water - SRN - Resilience</t>
  </si>
  <si>
    <t>SRN</t>
  </si>
  <si>
    <t>Upgrade works at SRN water treatment works 3, SRN water treatment works 4, and SRN water treatment works 5</t>
  </si>
  <si>
    <t>The company should report the % earned value (EV) delivered aginst the the scope of works specified within SRN representation.
For WTW3 this refers to interventions identified within document "SRN25 Appendix I – Full Scope &amp; Delivery Schedule" where marked "AMP8" (page 150).
For WTW4 this refers to interventions identified within document "SRN25 Appendix I – Full Scope &amp; Delivery Schedule" where marked "AMP8" (page 161).
For WTW5 this refers to interventions identified within document "SRN-DDR-027", for all interventions identified in table 15 (page 46).
The company must annually report delivery progress of all interventions, and must deliver all of these interventions by 31st March 2030 or non-delivery payments apply.</t>
  </si>
  <si>
    <t>No further conditions</t>
  </si>
  <si>
    <t>SRN WTW3</t>
  </si>
  <si>
    <t>£m per 1% of earned value of project not delivered</t>
  </si>
  <si>
    <t>SRN WTW4</t>
  </si>
  <si>
    <t>SRN WTW5</t>
  </si>
  <si>
    <t>SRN WTW 3</t>
  </si>
  <si>
    <t>%</t>
  </si>
  <si>
    <t>SRN WTW 4</t>
  </si>
  <si>
    <t>SRN WTW 5</t>
  </si>
  <si>
    <t>Portsmouth Water - PRT - Resilience</t>
  </si>
  <si>
    <t>PRT</t>
  </si>
  <si>
    <t>Delivery of a new enhanced bypass provision at 13 service reservoirs [PRT07.04 The Isolation and Recovery of Service Reservoirs.pdf p11]</t>
  </si>
  <si>
    <t>Reservoirs with new enhanced bypass provision</t>
  </si>
  <si>
    <t>£m per reservoir</t>
  </si>
  <si>
    <t>South East Water - SEW - Resilience</t>
  </si>
  <si>
    <t>South East Water – Additional treated water storage
•	 Delivery of additional treated water storage (across six service reservoirs) totalling extra live storage capacity of 51 Ml [SEW DD2b14 SEW10 Combined Dossiers Option Refs SRN004c, SRN006c, KRN009, KRN011c, KRN012c, KRN016c]. Delivered storage at the service reservoirs identified in company business plan submissions.  
South East Water - SEW WTW4 upgrades
•	 Additional process stream (third stream) capable of a peak week production capacity (PWPC) of 52.3 Ml/d [SEW DD2b14 SEW10 Combined Dossiers Option Ref SRN003d].
•	 Installation of cascade aerator system within the bankside storage.</t>
  </si>
  <si>
    <t>The company should report the additional capacity able to throughput the additional stream in terms of peak week capacity (PWPC), using the same definition as used for unplanned outage calculation and reporting.</t>
  </si>
  <si>
    <t xml:space="preserve">Resilience - service reservoir additional storage </t>
  </si>
  <si>
    <t>£m per Ml</t>
  </si>
  <si>
    <t>Resilience - SEW WTW4 additional aerator</t>
  </si>
  <si>
    <t>£m per Nr</t>
  </si>
  <si>
    <t>Resilience - SEW WTW4 new process stream</t>
  </si>
  <si>
    <t>£m per Ml/d</t>
  </si>
  <si>
    <t>Ml of additional service reservoir storage at 6 service reservoirs</t>
  </si>
  <si>
    <t>Installation of a cascade aerator</t>
  </si>
  <si>
    <t>Nr</t>
  </si>
  <si>
    <t>Ml/d of peak week production capacity of additional process stream</t>
  </si>
  <si>
    <t>Ml/d</t>
  </si>
  <si>
    <t>Dwr Cymru - WSH - Reservoir safety</t>
  </si>
  <si>
    <t>Reservoir safety</t>
  </si>
  <si>
    <t>PCDW16c</t>
  </si>
  <si>
    <t>See Section 8.3.2 of Price control deliverable appendix</t>
  </si>
  <si>
    <t>Delivery of reservoir safety improvements at 23 specified reservoirs.</t>
  </si>
  <si>
    <t xml:space="preserve">Interventions delivered to meet the new size threshold requirements and recent legislative changes at each of the 23 specified reservoir sites with enhancement funding. This includes upsizing values and pipework, spillway upgrades, and discontinuance/ monitoring. Reporting should include:
- Completion status of interventions at each reservoir site.
- Description of delivered interventions.
- Expenditure per intervention.
- Confirmation of compliance with the Reservoirs Act 1975, new legislation, and updated technical guidelines.
- Reporting mechanisms accommodate flexibility for site-specific changes, provided equivalent safety outcomes are achieved and spending levels are maintained.
</t>
  </si>
  <si>
    <t>The company should provide assurance on the reported data as per the common requirements. Where the company delivers interventions as originally proposed, we require self-certification at the end of the period. The company will confirm that the funded interventions were delivered as specified, alongside completed works, costs incurred, and alignment with statutory and technical requirements.
In cases where substitutions (swaps) occur, the company must provide independent third-party assurance that the substituted intervention achieves equivalent or better safety outcomes and that spending aligns with statutory requirements and technical guidance. The company will justify any substitutions in their end-of-period reporting, supported by evidence of outcomes delivered and expenditure incurred.</t>
  </si>
  <si>
    <t xml:space="preserve">Reallocation of allowances between reservoirs (swaps) are permitted under the following conditions:
- Safety outcomes must be equivalent or greater, safety outcomes will be assessed based on compliance with updated technical and legislative standards, such as the Guide to Drawdown Capacity for Reservoir Safety and Emergency Planning (2017).
- Total spending must meet or exceed allocated funding.
- Swaps must be justified by statutory or technical priorities and require independent third-party assurance verifying equivalence or superiority of safety outcomes </t>
  </si>
  <si>
    <t>Reservoir</t>
  </si>
  <si>
    <t>Activity</t>
  </si>
  <si>
    <t>Non-delivery rate (£m)*</t>
  </si>
  <si>
    <t>Reservoir A</t>
  </si>
  <si>
    <t>Intervention to meet drawdown capacity</t>
  </si>
  <si>
    <t>£m per specified reservoir site</t>
  </si>
  <si>
    <t>Reservoir B</t>
  </si>
  <si>
    <t xml:space="preserve">Spillway/drawdown intervention </t>
  </si>
  <si>
    <t>Reservoir C</t>
  </si>
  <si>
    <t>Discontinuance of site</t>
  </si>
  <si>
    <t>Reservoir D</t>
  </si>
  <si>
    <t>Reservoir E</t>
  </si>
  <si>
    <t>Reservoir F</t>
  </si>
  <si>
    <t>Reservoir G</t>
  </si>
  <si>
    <t>Reservoir H</t>
  </si>
  <si>
    <t xml:space="preserve"> Intervention to meet drawdown capacity</t>
  </si>
  <si>
    <t>Reservoir I</t>
  </si>
  <si>
    <t>Reservoir J</t>
  </si>
  <si>
    <t>Reservoir K</t>
  </si>
  <si>
    <t>Reservoir L</t>
  </si>
  <si>
    <t>Reservoir M</t>
  </si>
  <si>
    <t>Monitoring</t>
  </si>
  <si>
    <t>Reservoir O</t>
  </si>
  <si>
    <t>Reservoir P</t>
  </si>
  <si>
    <t>Reservoir Q</t>
  </si>
  <si>
    <t>Reservoir R</t>
  </si>
  <si>
    <t>Reservoir S</t>
  </si>
  <si>
    <t>Reservoir T</t>
  </si>
  <si>
    <t>Reservoir U</t>
  </si>
  <si>
    <t>Risk assessment</t>
  </si>
  <si>
    <t>Reservoir V</t>
  </si>
  <si>
    <t>Reservoir W</t>
  </si>
  <si>
    <t>Reservoir X</t>
  </si>
  <si>
    <t xml:space="preserve">* Proposed activity cost, calculated post frontier-shift as specified in WSH-DD-08 (£m) </t>
  </si>
  <si>
    <t>PCD Outputs (cumulative)</t>
  </si>
  <si>
    <t>Specified reservoir with intervention completed</t>
  </si>
  <si>
    <t>Hafren Dyfrdwy - HDD - Reservoir safety</t>
  </si>
  <si>
    <t>HDD</t>
  </si>
  <si>
    <t>Delivery of specified reservoir safety improvements at 10 specified reservoirs.</t>
  </si>
  <si>
    <t xml:space="preserve">Interventions delivered to meet the new size threshold requirements and recent legislative changes at each of the specfified ten reservoir sites with enhancement funding. Reporting should include:
 -Completion status of interventions at each reservoir site.
- Description of delivered interventions.
- Expenditure per intervention.
- Confirmation of compliance with the Reservoirs Act 1975, new legislation, and updated technical guidelines.
- Reporting mechanisms accommodate flexibility for site-specific changes, provided equivalent safety outcomes are achieved and spending levels are maintained.
</t>
  </si>
  <si>
    <t>Balmforth enhancement works</t>
  </si>
  <si>
    <t>New spillway/drawdown intervention and post Balmforth enhancement works</t>
  </si>
  <si>
    <t>Post Balmforth enhancement works</t>
  </si>
  <si>
    <t xml:space="preserve"> Post Balmforth enhancement works</t>
  </si>
  <si>
    <t xml:space="preserve">* Proposed activity cost, calculated post frontier-shift as specified in HDD2.3 (£m) </t>
  </si>
  <si>
    <t>Northumbrian Water - NES - Reservoir safety</t>
  </si>
  <si>
    <t>Delivery of specified reservoir safety improvements at 9 specified reservoirs.</t>
  </si>
  <si>
    <t xml:space="preserve">Interventions delivered to meet recent legislative changes at each of the 9 reservoir sites with enhancement funding. The company is funded for drawdown capacity improvements at all 9 specified sites with the installation of new siphons. Reporting should include:
- Completion status of interventions at each reservoir site.
- Description of delivered interventions.
- Expenditure per intervention.
- Confirmation of compliance with the Reservoirs Act 1975, new legislation, and updated technical guidelines.
- Reporting mechanisms accommodate flexibility for site-specific changes, provided equivalent safety outcomes are achieved and spending levels are maintained.
</t>
  </si>
  <si>
    <t xml:space="preserve"> Reallocation of allowances between reservoirs (swaps) are permitted under the following conditions:	
- Safety outcomes must be equivalent or greater, safety outcomes will be assessed based on compliance with updated technical and legislative standards, such as the Guide to Drawdown Capacity for Reservoir Safety and Emergency Planning (2017).
- Total spending must meet or exceed allocated funding. 
- Swaps must be justified by statutory or technical priorities and require independent third-party assurance verifying equivalence or superiority of safety outcomes </t>
  </si>
  <si>
    <t>New Siphon to deliver drawdown drawdown capacity improvement</t>
  </si>
  <si>
    <t xml:space="preserve">* Proposed activity cost, calculated post frontier-shift as specified in NES22A (£m) </t>
  </si>
  <si>
    <t>Southern Water - SRN - Reservoir safety</t>
  </si>
  <si>
    <t>Delivery of specified reservoir safety interventions at 2 specified reservoirs.</t>
  </si>
  <si>
    <t xml:space="preserve">Interventions delivered to meet recent legislative changes at each of the 2 reservoir sites with enhancement funding. The company is funded for emergency drawdown improvements and new auxillary spillways at 2 specified sites. Reporting should include:
- Completion status of interventions at each reservoir site.
- Description of delivered interventions.
- Expenditure per intervention.
- Confirmation of compliance with the Reservoirs Act 1975, new legislation, and updated technical guidelines.
- Reporting mechanisms accommodate flexibility for site-specific changes, provided equivalent safety outcomes are achieved and spending levels are maintained.
</t>
  </si>
  <si>
    <t>Emergency drawdown imrprovements and new auxillary spillway</t>
  </si>
  <si>
    <t xml:space="preserve">* Proposed activity cost, calculated post frontier-shift as specified in SRN-DDR-035 (£m) </t>
  </si>
  <si>
    <t>United Utilities - NWT - Reservoir safety</t>
  </si>
  <si>
    <t>NWT</t>
  </si>
  <si>
    <t>Portfolio Risk Assessment (PRA)</t>
  </si>
  <si>
    <t>Measures in the Interest of Satey (MITIOS)</t>
  </si>
  <si>
    <t>The Proactive Risk Assessment (PRA) PCD requires United Utilities to deliver specified risk reduction interventions across 18 reservoir sites. For 10 fully funded sites, the PCD mandates the completion of specific interventions as detailed in the Final Determination. For the remaining 8 sites, funding is adjusted to reflect proportional risk reduction outcomes. The PCD includes flexibility mechanisms allowing substitutions, provided safety outcomes are equivalent or better. Reporting at the end of the period will confirm delivery and risk reduction achieved, ensuring customer funding is appropriately allocated and objectives are met.</t>
  </si>
  <si>
    <t>MITIOS Spend-Linked PCD ensures accountability for total £77.357m MITIOS actions spend allowance (comprising £42.797 million enhancement and £34.560 million base funding) by linking delivery to total spend, applying underperformance adjustments for shortfalls.
Underspend below the combined total allowance (£77.357m) triggers a clawback proportional to the shortfall in enhancement spending relative to the enhancement cap (£42.797m)</t>
  </si>
  <si>
    <t>Output Measure:
1.	Delivery of Intervention at specified reservoir Sites (10/18 Sites)
	- For 10 out of the 18 sites, United Utilities must deliver the specific interventions as specified in UUWR_14, Appendix C, Table 5.
	- These interventions should align with the technical specifications and cost estimates provided.
	- Success is measured by completing the interventions as proposed and achieving the expected outcomes.
2.	Delivery of risk reduction at specified reservoir Sites (8/18 Sites)
	- For 8 out of the 18 sites, United Utilities must deliver risk reduction levels as specified in UUWR_14, Figures 7-25 (annual probability of failure).
	- Success is determined by achieving the risk reduction (annual probability of failure) specified in UUWR_14, Figures 7-25.
Reporting Condition:
	- The interventions completed at each of the 18 reservoirs.
	- The associated risk reduction achieved at each site and interventions.
	- Evidence that allocated allowances have been utilised for the intended purpose and that safety outcomes have been met.
	- Justification for any deviations or swaps, including demonstration that the revised interventions maintain or exceed equivalent safety outcomes.
Failure to achieve these conditions or provide adequate reporting will trigger underperformance adjustments as outlined in the PCD framework</t>
  </si>
  <si>
    <t>Total spend on MITIOS (£m), requirement to provide end-of-period reporting on the total MITIOS expenditure and completion of statutory-compliant safety improvements</t>
  </si>
  <si>
    <t xml:space="preserve">Company should provide assurance on the reported data as per the common requirements. The company must confirm delivery of the specified risk reduction interventions at 8 fully funded sites. For the remaining 10 sites, the company will report on the risk reduction outcomes delivered, alongside evidence of costs incurred and compliance with technical and statutory requirements. Self-certification will be used to confirm delivery, with OFWAT reviewing submitted evidence to ensure the risk reduction measures are achieved as proposed.
In cases where substitutions (swaps) occur, the company must provide independent third-party assurance that the substituted intervention achieves equivalent or better safety outcomes and that spending aligns with statutory requirements and technical guidance. The company will justify any substitutions in their end-of-period reporting, supported by evidence of outcomes delivered and expenditure incurred. 
</t>
  </si>
  <si>
    <t>Company should provide assurance on the reported data as per the common requirements. Given there are no pre-specified interventions,the company will provide self-certification at the end of the period, confirming that spending was directed towards relevant reservoir safety activities. Companies will submit a summary of expenditure to demonstrate alignment with statutory obligations and safety outcomes.</t>
  </si>
  <si>
    <t xml:space="preserve">Reallocation of allowances between reservoirs (swaps) are permitted under the following conditions:	
- Safety outcomes must be equivalent or greater, safety outcomes will be assessed based on compliance with updated technical and legislative standards, such as the Guide to Drawdown Capacity for Reservoir Safety and Emergency Planning (2017).
- Total spending must meet or exceed allocated funding. 
- Swaps must be justified by statutory or technical priorities and require independent third-party assurance verifying equivalence or superiority of safety outcomes </t>
  </si>
  <si>
    <t>1.	Spend Threshold: must spend at least £77.357 million, comprising £42.797 million for enhancement and £34.560 million for base allowances, on MITIOS-related safety interventions during the 2025-30 period, or clawback triggers.
	2.	Use of Allowance: The allowance must be exclusively used for delivering Measures in the Interests of Safety (MITIOS) interventions to meet statutory safety requirements.
	3.	Flexibility: Variability in annual spending is permitted, provided the total spend meets or exceeds the £77.36 million allowance by the end of the period.
	4.	Underspend Adjustments: If total spend falls below the £42.797m enhancement allowance, underperformance adjustments will be triggered for the shortfall amount.
	5.	Reporting Requirements: United Utilities must submit end-of-period reports providing evidence of completed interventions at named reservoirs and MITIOS spend breakdown to demonstrate compliance with the PCD.</t>
  </si>
  <si>
    <t>NWT (PRA + MITIOS) Total (£m)</t>
  </si>
  <si>
    <t>Post-Adjustment &amp; Frontier Shift allowance (£m)</t>
  </si>
  <si>
    <t xml:space="preserve">PRA - Total (£m) </t>
  </si>
  <si>
    <t xml:space="preserve">MITIOS - Enhancement </t>
  </si>
  <si>
    <t>PRA - 10/18 site interventions fully funded (£m)</t>
  </si>
  <si>
    <t>MITIOS - Base</t>
  </si>
  <si>
    <t>PRA - 8/10 risk reduction sites (£m)</t>
  </si>
  <si>
    <t>MITIOS - Total</t>
  </si>
  <si>
    <t>Non-delivery rate (£m) Post-FS*</t>
  </si>
  <si>
    <t>Non-deliver PCD rate</t>
  </si>
  <si>
    <t xml:space="preserve">Slurry Trench to deliver risk reduction </t>
  </si>
  <si>
    <t>£1 clawback per £1 of MITIOS enhancement allowance underspent</t>
  </si>
  <si>
    <t>£ of enhancement spend</t>
  </si>
  <si>
    <t>£42.797m - Actual Enhancement Spend</t>
  </si>
  <si>
    <t>EXAMPLE MITIOS SPEND</t>
  </si>
  <si>
    <t>Example MITIOS Spend scenarios</t>
  </si>
  <si>
    <t>Example 1: No adjustment (£77.357 total MITIOS spend)</t>
  </si>
  <si>
    <t>Total</t>
  </si>
  <si>
    <t>Enhancement (£m)</t>
  </si>
  <si>
    <t>Base (£m)</t>
  </si>
  <si>
    <t>Non-delivery adjustment (£m)</t>
  </si>
  <si>
    <t>Cumulative allowance (£m)</t>
  </si>
  <si>
    <t>-</t>
  </si>
  <si>
    <t> </t>
  </si>
  <si>
    <t>Cumulative Actual Spend (£m)</t>
  </si>
  <si>
    <t xml:space="preserve">Tube-A-Manchette (TAM) Grouting to deliver risk reduction </t>
  </si>
  <si>
    <t xml:space="preserve">                                          -  </t>
  </si>
  <si>
    <t xml:space="preserve"> Risk reduction proposed at site</t>
  </si>
  <si>
    <t>Risk reduction (Yes/No) at specified reservoir</t>
  </si>
  <si>
    <t>Example 2: Underspend (£70m total MITIOS spend)</t>
  </si>
  <si>
    <t>Reservoir N</t>
  </si>
  <si>
    <t>Example 3: Overspend (£80m total MITIOS spend)</t>
  </si>
  <si>
    <t xml:space="preserve">* Proposed activity cost, calculated post frontier-shift as specified in UUW44 (£m) </t>
  </si>
  <si>
    <t>Resilience climate change uplift</t>
  </si>
  <si>
    <t>ANH, WSH, HDD, NES, SVE, SRN, TMS, NWT, WSX, YKY, AFW, PRT, SSC, SES</t>
  </si>
  <si>
    <t>Water and Wastewater Resilience</t>
  </si>
  <si>
    <t>PCDWW32</t>
  </si>
  <si>
    <t>See section 14.1.2 in 'PR24 final determinations - Price Control Deliverables Appendix.docx'</t>
  </si>
  <si>
    <t xml:space="preserve">Climate change uplift PCD payment is calculated as Total allowance – Spend on the efficient delivery of schemes meeting the climate resilience criteria. 
This ensures any underspend on the allowance, or the delivery of inefficient schemes that do not meet the criteria, is returned to customers.
</t>
  </si>
  <si>
    <t>In addition to the common reporting and the guidance provided in section 2 in "PR24 final determinations - Price Control Deliverables Appendix.docx', the company shall comply with these requirements:
- annual climate change risks analysis to demonstrate the rationale for the selected schemes 
- the scope of the schemes and the physical assets that have been delivered 
- updates on schemes being substituted, delayed or cancelled</t>
  </si>
  <si>
    <t xml:space="preserve">None. </t>
  </si>
  <si>
    <t>We outline the criteria that companies must meet for schemes to qualify for funding under the climate change resilience uplift:  
-	Companies must set out what schemes they will deliver for the additional uplift funding. This should include details of the schemes and why these have been prioritised.  
-	Companies should address their biggest risks due to climate change impact. 
-	All additional funding should be spent in the 2025-30 period.  
-	Companies must clearly identify and demonstrate, supported by sufficient and convincing evidence, the causal relationship between the increasing risks and the climate change impact.
Schemes delivered under this funding uplift must meet the climate resilience criteria (as listed) and be efficient. Where schemes delivered do not meet the criteria, or we have evidence of inefficiency of spend, funding will be returned to customers at PR29.</t>
  </si>
  <si>
    <t>N/A</t>
  </si>
  <si>
    <t>ANH spend on water power and flooding resilience</t>
  </si>
  <si>
    <t>£m</t>
  </si>
  <si>
    <t>WSH spend on water power and flooding resilience</t>
  </si>
  <si>
    <t>HDD spend on water power and flooding resilience</t>
  </si>
  <si>
    <t>NES spend on water power and flooding resilience</t>
  </si>
  <si>
    <t>SVE spend on water power and flooding resilience</t>
  </si>
  <si>
    <t>SRN spend on water power and flooding resilience</t>
  </si>
  <si>
    <t>TMS spend on water power and flooding resilience</t>
  </si>
  <si>
    <t>NWT spend on water power and flooding resilience</t>
  </si>
  <si>
    <t>WSX spend on water power and flooding resilience</t>
  </si>
  <si>
    <t>YKY spend on water power and flooding resilience</t>
  </si>
  <si>
    <t>AFW spend on water power and flooding resilience</t>
  </si>
  <si>
    <t>PRT spend on water power and flooding resilience</t>
  </si>
  <si>
    <t>SSC spend on water power and flooding resilience</t>
  </si>
  <si>
    <t>SES spend on water power and flooding resilience</t>
  </si>
  <si>
    <t>spend on schemes for power and flood resilience delivered:</t>
  </si>
  <si>
    <t xml:space="preserve"> £m per 1% completion</t>
  </si>
  <si>
    <t>Spend on scheme as a % of allowance</t>
  </si>
  <si>
    <t>TMS</t>
  </si>
  <si>
    <t>WSX</t>
  </si>
  <si>
    <t>YKY</t>
  </si>
  <si>
    <t>Thames Water - TMS - PR19 Gated</t>
  </si>
  <si>
    <t>PR19 Thames Gated</t>
  </si>
  <si>
    <t>PCDW16d</t>
  </si>
  <si>
    <t>Scheme related to the water supply system resilience programme (WSSRP) - due to commercial sensitivity and security concerns, only a high level description is provided below. Detailed descriptions have been shared with and agreed by the company directly following the issue of a Notice of intention to change dated 22 February 2024:
1. A1.1 Coppermills Distribution Resilience: construction of a new High Lift Pumping Station (HLPS)
2. A1.2 Coppermills Process Resilience: increase in the capacity and resilience of a Slow Sand Filter (SSF)
3. A1.3 Woodford Tunnel: resilience
4. A1.4 Hampton Source Resilience: install a road barrier
5. A1.5 Hampton Process Resilience: disinfection resilience
6. A1.6 Hampton Distribution Resilience: structural resilience scheme
7. A1.7 Mogden Distribution Resilience: resilience
8. A1.8 Coppermills Contact Tank: design a resilience solution.</t>
  </si>
  <si>
    <t xml:space="preserve">Delivery of each of the schemes against the milestones will be reported and monitored annually through the existing Annual Performance Report (APR) process or relevant successor.
And, delivery of scheme A1.1. against the milestones will also be reported biannually until the project is in contract. </t>
  </si>
  <si>
    <t xml:space="preserve">Independent third-party assurers with a duty of care to Ofwat are required to assess and assure completed milestones and forecast performance for remaining milestones, including that the work has been completed and that the achievement criteria in the table below are met. </t>
  </si>
  <si>
    <t>There's minor variations in wording for different schemes, however, broadly our February 2024 notice of intent states: Company must deliver the scheme and required outcome of the scheme as set out in the Deliverables table below as agreed at Gate 4 of the Resilience Conditional Allowance process.
Delays in delivering any of the deliverables by no later than the relevant Milestone Date will incur delay underperformance payments as set out in the incentives rates table below. Delay penalties will accrue monthly (based on whole months) and total delay penalties for the scheme will be capped at 30% of scheme allowed totex.
In the event that either Thames Water notifies Ofwat the scheme will not be completed, or the scheme is delayed beyond the long stop date and Ofwat (reasonably) considers, following engagement with Thames Water, that the scheme will no longer be delivered, we reserve the right, at the Long Stop Date, to return the full funding allowance for the scheme to customers plus a further penalty of a year's delay penalties (calculated based on the total allowance for the scheme). For the avoidance of doubt, this will include recovery of funding provided in the 2020-2025 period and any subsequent price control period.  
Delay penalties will be applied via an in-period adjustment and in the event we consider non-delivery is likely, we also reserve the right to return the full funding allowance for the scheme plus the further penalty of a year's delay via an in-period adjustment.
For scheme A1.2, Thames Water is required to: propose suitable interim milestones (milestones 2 and 3) for our consideration and inclusion in this Price Control Deliverable; and provide the necessary information to allow us to determine related price control deliverable rates. We will agree construction milestones 2 and 3 by 31 July 2026.</t>
  </si>
  <si>
    <t>PCD payment rate^</t>
  </si>
  <si>
    <t>• Annual delay rate (1/12th to be accrued monthly);
• Penalty rate = scheme totex x (relevant WACC + RCV run-off rate)  - specific numbers set out in February 2024 notice of intent;
• Notice of intent also sets out a 'Maximum delay penalty' and 'Allowed totex to be returned to customers in event of non-delivery'.</t>
  </si>
  <si>
    <t>^ Specific PCD payment rates were calculated for each scheme's milestone(s) and are set out in our February 2024 notice of intent.</t>
  </si>
  <si>
    <t>PCD outputs / Deliverables*</t>
  </si>
  <si>
    <t>TBC</t>
  </si>
  <si>
    <t>A1.1 Coppermills High Lift Pumping Station (HLPS)</t>
  </si>
  <si>
    <t>Contract Awarded and accepted</t>
  </si>
  <si>
    <t>Construction Milestone #1</t>
  </si>
  <si>
    <t>Construction Milestone #2</t>
  </si>
  <si>
    <t>Scheme delivered</t>
  </si>
  <si>
    <t>A1.2 Coppermills Slow Sand Filter (SSF)</t>
  </si>
  <si>
    <t>Interim milestone TBC by 31-Jul-2026</t>
  </si>
  <si>
    <t>A1.3 Woodford Tunnel</t>
  </si>
  <si>
    <t>A1.4 Hampton: road barrier</t>
  </si>
  <si>
    <t>A1.5 Hampton: disinfection resilience</t>
  </si>
  <si>
    <t>A1.6 Hampton Thames Water Ring Main (TWRM):</t>
  </si>
  <si>
    <t>A1.7 Mogden: resilience</t>
  </si>
  <si>
    <t>A1.8 Coppermills Contact Tank Design</t>
  </si>
  <si>
    <t>* Detailed achievement criteria are set out in our February 2024 notice of intent.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</si>
</sst>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 #,##0.00_-;_-* &quot;-&quot;??_-;_-@_-"/>
    <numFmt numFmtId="164" formatCode="_(* #,##0.0_);_(* \(#,##0.0\);_(* &quot;-&quot;??_);_(@_)"/>
    <numFmt numFmtId="165" formatCode="#,##0_);\(#,##0\);&quot;-  &quot;;&quot; &quot;@"/>
    <numFmt numFmtId="166" formatCode="dd\ mmm\ yyyy_);;&quot;-  &quot;;&quot; &quot;@&quot; &quot;"/>
    <numFmt numFmtId="167" formatCode="dd\ mmm\ yy_);;&quot;-  &quot;;&quot; &quot;@&quot; &quot;"/>
    <numFmt numFmtId="168" formatCode="#,##0.0000_);\(#,##0.0000\);&quot;-  &quot;;&quot; &quot;@&quot; &quot;"/>
    <numFmt numFmtId="169" formatCode="0.000"/>
    <numFmt numFmtId="170" formatCode="0.0"/>
    <numFmt numFmtId="171" formatCode="#,##0_);\(#,##0\);&quot;-  &quot;;&quot; &quot;@&quot; &quot;"/>
    <numFmt numFmtId="172" formatCode="#,##0.0_);\(#,##0.0\);&quot;-  &quot;;&quot; &quot;@&quot; &quot;"/>
    <numFmt numFmtId="173" formatCode="###0_);\(###0\);&quot;-  &quot;;&quot; &quot;@&quot; &quot;"/>
    <numFmt numFmtId="174" formatCode="0.00000000000"/>
  </numFmts>
  <fonts count="65">
    <font>
      <sz val="10"/>
      <color theme="1"/>
      <name val="Arial"/>
      <family val="2"/>
    </font>
    <font>
      <sz val="11"/>
      <color theme="1"/>
      <name val="Arial"/>
      <family val="2"/>
    </font>
    <font>
      <sz val="11"/>
      <color theme="1"/>
      <name val="Arial"/>
      <family val="2"/>
    </font>
    <font>
      <sz val="10"/>
      <color theme="1"/>
      <name val="Arial"/>
      <family val="2"/>
    </font>
    <font>
      <b/>
      <sz val="18"/>
      <color theme="3"/>
      <name val="Krub SemiBold"/>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i/>
      <sz val="10"/>
      <color rgb="FF7F7F7F"/>
      <name val="Arial"/>
      <family val="2"/>
    </font>
    <font>
      <b/>
      <sz val="10"/>
      <color theme="1"/>
      <name val="Arial"/>
      <family val="2"/>
    </font>
    <font>
      <sz val="10"/>
      <color theme="0"/>
      <name val="Arial"/>
      <family val="2"/>
    </font>
    <font>
      <sz val="10"/>
      <name val="Arial"/>
      <family val="2"/>
    </font>
    <font>
      <sz val="16"/>
      <color rgb="FF002664"/>
      <name val="Arial Rounded MT Bold"/>
      <family val="2"/>
    </font>
    <font>
      <sz val="14"/>
      <color rgb="FF002664"/>
      <name val="Arial Rounded MT Bold"/>
      <family val="2"/>
    </font>
    <font>
      <sz val="12"/>
      <color rgb="FF002664"/>
      <name val="Arial Rounded MT Bold"/>
      <family val="2"/>
    </font>
    <font>
      <b/>
      <sz val="10"/>
      <name val="Arial"/>
      <family val="2"/>
    </font>
    <font>
      <u/>
      <sz val="10"/>
      <name val="Arial"/>
      <family val="2"/>
    </font>
    <font>
      <sz val="10"/>
      <color indexed="12"/>
      <name val="Arial"/>
      <family val="2"/>
    </font>
    <font>
      <sz val="10"/>
      <color indexed="10"/>
      <name val="Arial"/>
      <family val="2"/>
    </font>
    <font>
      <i/>
      <sz val="10"/>
      <color rgb="FF00B050"/>
      <name val="Arial"/>
      <family val="2"/>
    </font>
    <font>
      <sz val="11"/>
      <color theme="1"/>
      <name val="Arial"/>
      <family val="2"/>
    </font>
    <font>
      <sz val="10"/>
      <name val="Calibri"/>
      <family val="2"/>
    </font>
    <font>
      <sz val="9"/>
      <color theme="1"/>
      <name val="Calibri"/>
      <family val="2"/>
    </font>
    <font>
      <sz val="10"/>
      <color theme="3"/>
      <name val="Calibri"/>
      <family val="2"/>
    </font>
    <font>
      <sz val="20"/>
      <color theme="0"/>
      <name val="Calibri"/>
      <family val="2"/>
    </font>
    <font>
      <sz val="9"/>
      <color rgb="FF000000"/>
      <name val="Calibri"/>
      <family val="2"/>
    </font>
    <font>
      <sz val="10"/>
      <color rgb="FF242424"/>
      <name val="Calibri"/>
      <family val="2"/>
    </font>
    <font>
      <u/>
      <sz val="10"/>
      <color theme="10"/>
      <name val="Arial"/>
      <family val="2"/>
    </font>
    <font>
      <sz val="9"/>
      <color theme="3"/>
      <name val="Calibri"/>
      <family val="2"/>
    </font>
    <font>
      <sz val="10"/>
      <color theme="1"/>
      <name val="Calibri"/>
      <family val="2"/>
    </font>
    <font>
      <sz val="8"/>
      <color theme="1"/>
      <name val="Tahoma"/>
      <family val="2"/>
    </font>
    <font>
      <sz val="24"/>
      <color rgb="FFFFFFFF"/>
      <name val="Krub"/>
      <family val="2"/>
    </font>
    <font>
      <sz val="10"/>
      <name val="Krub"/>
      <family val="2"/>
    </font>
    <font>
      <sz val="18"/>
      <name val="Krub"/>
      <family val="2"/>
    </font>
    <font>
      <b/>
      <sz val="18"/>
      <name val="Krub SemiBold"/>
    </font>
    <font>
      <u/>
      <sz val="8"/>
      <color theme="10"/>
      <name val="Tahoma"/>
      <family val="2"/>
    </font>
    <font>
      <u/>
      <sz val="8"/>
      <color rgb="FF0071CE"/>
      <name val="Tahoma"/>
      <family val="2"/>
    </font>
    <font>
      <sz val="10"/>
      <color rgb="FF000000"/>
      <name val="Krub"/>
      <family val="2"/>
    </font>
    <font>
      <sz val="11"/>
      <name val="Krub SemiBold"/>
    </font>
    <font>
      <sz val="10"/>
      <color rgb="FFFFFFFF"/>
      <name val="Krub"/>
      <family val="2"/>
    </font>
    <font>
      <sz val="10"/>
      <color rgb="FF000000"/>
      <name val="Arial"/>
      <family val="2"/>
    </font>
    <font>
      <b/>
      <sz val="10"/>
      <color rgb="FF003595"/>
      <name val="Calibri"/>
      <family val="2"/>
    </font>
    <font>
      <sz val="8"/>
      <name val="Arial"/>
      <family val="2"/>
    </font>
    <font>
      <sz val="10"/>
      <color rgb="FF003595"/>
      <name val="Calibri"/>
      <family val="2"/>
    </font>
    <font>
      <sz val="10"/>
      <color rgb="FF000000"/>
      <name val="Calibri"/>
      <family val="2"/>
    </font>
    <font>
      <b/>
      <sz val="10"/>
      <color theme="1"/>
      <name val="Calibri"/>
      <family val="2"/>
    </font>
    <font>
      <b/>
      <sz val="10"/>
      <color rgb="FF000000"/>
      <name val="Calibri"/>
      <family val="2"/>
    </font>
    <font>
      <sz val="20"/>
      <color rgb="FFFFFFFF"/>
      <name val="Calibri"/>
      <family val="2"/>
    </font>
    <font>
      <sz val="10"/>
      <name val="Krub"/>
    </font>
    <font>
      <sz val="9"/>
      <name val="Calibri"/>
      <family val="2"/>
    </font>
    <font>
      <b/>
      <sz val="10"/>
      <color theme="3"/>
      <name val="Calibri"/>
      <family val="2"/>
    </font>
    <font>
      <b/>
      <sz val="11"/>
      <color theme="1"/>
      <name val="Calibri"/>
      <family val="2"/>
    </font>
    <font>
      <sz val="20"/>
      <color theme="0"/>
      <name val="Calibri"/>
    </font>
    <font>
      <sz val="10"/>
      <color theme="3"/>
      <name val="Calibri"/>
    </font>
    <font>
      <sz val="10"/>
      <name val="Calibri"/>
    </font>
    <font>
      <sz val="10"/>
      <color theme="1"/>
      <name val="Calibri"/>
    </font>
    <font>
      <sz val="10"/>
      <color rgb="FF242424"/>
      <name val="Calibri"/>
    </font>
  </fonts>
  <fills count="5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2664"/>
        <bgColor indexed="64"/>
      </patternFill>
    </fill>
    <fill>
      <patternFill patternType="solid">
        <fgColor rgb="FF4B92DB"/>
        <bgColor indexed="64"/>
      </patternFill>
    </fill>
    <fill>
      <patternFill patternType="solid">
        <fgColor rgb="FFADA07A"/>
        <bgColor indexed="64"/>
      </patternFill>
    </fill>
    <fill>
      <patternFill patternType="solid">
        <fgColor rgb="FFF0AB00"/>
        <bgColor indexed="64"/>
      </patternFill>
    </fill>
    <fill>
      <patternFill patternType="solid">
        <fgColor rgb="FF007EA3"/>
        <bgColor indexed="64"/>
      </patternFill>
    </fill>
    <fill>
      <patternFill patternType="solid">
        <fgColor rgb="FFA8B400"/>
        <bgColor indexed="64"/>
      </patternFill>
    </fill>
    <fill>
      <patternFill patternType="solid">
        <fgColor rgb="FF240078"/>
        <bgColor indexed="64"/>
      </patternFill>
    </fill>
    <fill>
      <patternFill patternType="solid">
        <fgColor rgb="FFEA3BAE"/>
        <bgColor indexed="64"/>
      </patternFill>
    </fill>
    <fill>
      <patternFill patternType="solid">
        <fgColor rgb="FFDD3D28"/>
        <bgColor indexed="64"/>
      </patternFill>
    </fill>
    <fill>
      <patternFill patternType="solid">
        <fgColor indexed="13"/>
        <bgColor indexed="64"/>
      </patternFill>
    </fill>
    <fill>
      <patternFill patternType="solid">
        <fgColor indexed="22"/>
        <bgColor indexed="64"/>
      </patternFill>
    </fill>
    <fill>
      <patternFill patternType="solid">
        <fgColor indexed="41"/>
        <bgColor indexed="64"/>
      </patternFill>
    </fill>
    <fill>
      <patternFill patternType="solid">
        <fgColor rgb="FFFF0000"/>
        <bgColor indexed="64"/>
      </patternFill>
    </fill>
    <fill>
      <patternFill patternType="solid">
        <fgColor theme="3"/>
        <bgColor indexed="64"/>
      </patternFill>
    </fill>
    <fill>
      <patternFill patternType="solid">
        <fgColor rgb="FFDCECF5"/>
        <bgColor indexed="64"/>
      </patternFill>
    </fill>
    <fill>
      <patternFill patternType="solid">
        <fgColor theme="0"/>
        <bgColor indexed="64"/>
      </patternFill>
    </fill>
    <fill>
      <patternFill patternType="solid">
        <fgColor theme="0" tint="-0.249977111117893"/>
        <bgColor indexed="64"/>
      </patternFill>
    </fill>
    <fill>
      <patternFill patternType="solid">
        <fgColor rgb="FFBFBFBF"/>
        <bgColor indexed="64"/>
      </patternFill>
    </fill>
    <fill>
      <patternFill patternType="solid">
        <fgColor rgb="FF003595"/>
        <bgColor rgb="FF000000"/>
      </patternFill>
    </fill>
    <fill>
      <patternFill patternType="solid">
        <fgColor rgb="FFDCECF5"/>
        <bgColor rgb="FF000000"/>
      </patternFill>
    </fill>
    <fill>
      <patternFill patternType="solid">
        <fgColor theme="2"/>
        <bgColor indexed="64"/>
      </patternFill>
    </fill>
    <fill>
      <patternFill patternType="solid">
        <fgColor theme="0"/>
        <bgColor rgb="FF000000"/>
      </patternFill>
    </fill>
    <fill>
      <patternFill patternType="solid">
        <fgColor rgb="FFFFFF00"/>
        <bgColor indexed="64"/>
      </patternFill>
    </fill>
  </fills>
  <borders count="4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3"/>
      </left>
      <right style="thin">
        <color theme="3"/>
      </right>
      <top style="thin">
        <color theme="3"/>
      </top>
      <bottom style="thin">
        <color theme="3"/>
      </bottom>
      <diagonal/>
    </border>
    <border>
      <left style="thin">
        <color theme="3"/>
      </left>
      <right style="thin">
        <color theme="3"/>
      </right>
      <top style="thin">
        <color theme="3"/>
      </top>
      <bottom/>
      <diagonal/>
    </border>
    <border>
      <left/>
      <right style="thin">
        <color theme="3"/>
      </right>
      <top style="thin">
        <color theme="3"/>
      </top>
      <bottom style="thin">
        <color theme="3"/>
      </bottom>
      <diagonal/>
    </border>
    <border>
      <left style="thin">
        <color theme="3"/>
      </left>
      <right/>
      <top/>
      <bottom/>
      <diagonal/>
    </border>
    <border>
      <left/>
      <right/>
      <top style="thin">
        <color theme="3"/>
      </top>
      <bottom style="thin">
        <color theme="3"/>
      </bottom>
      <diagonal/>
    </border>
    <border>
      <left style="thin">
        <color theme="3"/>
      </left>
      <right/>
      <top style="thin">
        <color theme="3"/>
      </top>
      <bottom style="thin">
        <color theme="3"/>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theme="3"/>
      </bottom>
      <diagonal/>
    </border>
    <border>
      <left style="thin">
        <color indexed="64"/>
      </left>
      <right style="thin">
        <color indexed="64"/>
      </right>
      <top style="thin">
        <color indexed="64"/>
      </top>
      <bottom style="thin">
        <color indexed="64"/>
      </bottom>
      <diagonal/>
    </border>
    <border>
      <left style="thin">
        <color rgb="FF003595"/>
      </left>
      <right style="thin">
        <color rgb="FF003595"/>
      </right>
      <top style="thin">
        <color rgb="FF003595"/>
      </top>
      <bottom style="thin">
        <color rgb="FF003595"/>
      </bottom>
      <diagonal/>
    </border>
    <border>
      <left style="thin">
        <color rgb="FF003595"/>
      </left>
      <right style="thin">
        <color rgb="FF003595"/>
      </right>
      <top style="thin">
        <color rgb="FF003595"/>
      </top>
      <bottom/>
      <diagonal/>
    </border>
    <border>
      <left style="thin">
        <color rgb="FF003595"/>
      </left>
      <right/>
      <top style="thin">
        <color rgb="FF003595"/>
      </top>
      <bottom style="thin">
        <color rgb="FF003595"/>
      </bottom>
      <diagonal/>
    </border>
    <border>
      <left/>
      <right/>
      <top style="thin">
        <color rgb="FF003595"/>
      </top>
      <bottom style="thin">
        <color rgb="FF003595"/>
      </bottom>
      <diagonal/>
    </border>
    <border>
      <left/>
      <right/>
      <top style="thin">
        <color theme="3"/>
      </top>
      <bottom/>
      <diagonal/>
    </border>
    <border>
      <left style="thin">
        <color rgb="FF003595"/>
      </left>
      <right/>
      <top/>
      <bottom/>
      <diagonal/>
    </border>
    <border>
      <left/>
      <right style="thin">
        <color rgb="FF003595"/>
      </right>
      <top style="thin">
        <color rgb="FF003595"/>
      </top>
      <bottom style="thin">
        <color rgb="FF003595"/>
      </bottom>
      <diagonal/>
    </border>
    <border>
      <left style="thin">
        <color rgb="FF003595"/>
      </left>
      <right/>
      <top style="thin">
        <color rgb="FF003595"/>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rgb="FF000000"/>
      </left>
      <right style="thin">
        <color rgb="FF000000"/>
      </right>
      <top style="thin">
        <color rgb="FF000000"/>
      </top>
      <bottom/>
      <diagonal/>
    </border>
    <border>
      <left/>
      <right style="thin">
        <color rgb="FF003595"/>
      </right>
      <top/>
      <bottom style="thin">
        <color rgb="FF003595"/>
      </bottom>
      <diagonal/>
    </border>
    <border>
      <left/>
      <right style="thin">
        <color indexed="64"/>
      </right>
      <top/>
      <bottom/>
      <diagonal/>
    </border>
    <border>
      <left/>
      <right style="thin">
        <color rgb="FF003595"/>
      </right>
      <top/>
      <bottom/>
      <diagonal/>
    </border>
    <border>
      <left/>
      <right style="thin">
        <color rgb="FF003595"/>
      </right>
      <top style="thin">
        <color rgb="FF003595"/>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thin">
        <color rgb="FF003595"/>
      </left>
      <right style="thin">
        <color rgb="FF003595"/>
      </right>
      <top/>
      <bottom style="thin">
        <color rgb="FF003595"/>
      </bottom>
      <diagonal/>
    </border>
    <border>
      <left style="thin">
        <color rgb="FF003595"/>
      </left>
      <right style="thin">
        <color rgb="FF003595"/>
      </right>
      <top/>
      <bottom/>
      <diagonal/>
    </border>
    <border>
      <left/>
      <right/>
      <top style="thin">
        <color rgb="FF003595"/>
      </top>
      <bottom/>
      <diagonal/>
    </border>
    <border>
      <left style="thin">
        <color rgb="FFCCCCCE"/>
      </left>
      <right style="thin">
        <color rgb="FFCCCCCE"/>
      </right>
      <top style="thin">
        <color rgb="FFCCCCCE"/>
      </top>
      <bottom style="thin">
        <color rgb="FFCCCCCE"/>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theme="3"/>
      </left>
      <right style="thin">
        <color theme="3"/>
      </right>
      <top/>
      <bottom/>
      <diagonal/>
    </border>
  </borders>
  <cellStyleXfs count="80">
    <xf numFmtId="0" fontId="0" fillId="0" borderId="0"/>
    <xf numFmtId="43" fontId="3" fillId="0" borderId="0" applyFont="0" applyFill="0" applyBorder="0" applyAlignment="0" applyProtection="0"/>
    <xf numFmtId="10" fontId="3" fillId="0" borderId="0" applyFont="0" applyFill="0" applyBorder="0" applyAlignment="0" applyProtection="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5" fillId="45" borderId="0" applyNumberFormat="0" applyBorder="0" applyAlignment="0" applyProtection="0"/>
    <xf numFmtId="0" fontId="3"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8" fillId="28" borderId="0" applyNumberFormat="0" applyBorder="0" applyAlignment="0" applyProtection="0"/>
    <xf numFmtId="0" fontId="18"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8" fillId="32" borderId="0" applyNumberFormat="0" applyBorder="0" applyAlignment="0" applyProtection="0"/>
    <xf numFmtId="0" fontId="18" fillId="33" borderId="0" applyNumberFormat="0" applyBorder="0" applyAlignment="0" applyProtection="0"/>
    <xf numFmtId="0" fontId="18" fillId="34" borderId="0" applyNumberFormat="0" applyBorder="0" applyAlignment="0" applyProtection="0"/>
    <xf numFmtId="0" fontId="18" fillId="35" borderId="0" applyNumberFormat="0" applyBorder="0" applyAlignment="0" applyProtection="0"/>
    <xf numFmtId="0" fontId="18" fillId="36" borderId="0" applyNumberFormat="0" applyBorder="0" applyAlignment="0" applyProtection="0"/>
    <xf numFmtId="0" fontId="18" fillId="37" borderId="0" applyNumberFormat="0" applyBorder="0" applyAlignment="0" applyProtection="0"/>
    <xf numFmtId="0" fontId="18" fillId="38" borderId="0" applyNumberFormat="0" applyBorder="0" applyAlignment="0" applyProtection="0"/>
    <xf numFmtId="0" fontId="18" fillId="39" borderId="0" applyNumberFormat="0" applyBorder="0" applyAlignment="0" applyProtection="0"/>
    <xf numFmtId="0" fontId="18" fillId="40" borderId="0" applyNumberFormat="0" applyBorder="0" applyAlignment="0" applyProtection="0"/>
    <xf numFmtId="0" fontId="18" fillId="41" borderId="0" applyNumberFormat="0" applyBorder="0" applyAlignment="0" applyProtection="0"/>
    <xf numFmtId="164" fontId="3" fillId="42" borderId="0" applyNumberFormat="0" applyFont="0" applyBorder="0" applyAlignment="0" applyProtection="0"/>
    <xf numFmtId="0" fontId="3" fillId="43" borderId="0" applyNumberFormat="0" applyFont="0" applyBorder="0" applyAlignment="0" applyProtection="0"/>
    <xf numFmtId="165" fontId="25" fillId="0" borderId="0" applyNumberFormat="0" applyProtection="0">
      <alignment vertical="top"/>
    </xf>
    <xf numFmtId="165" fontId="26" fillId="0" borderId="0" applyNumberFormat="0" applyProtection="0">
      <alignment vertical="top"/>
    </xf>
    <xf numFmtId="165" fontId="19" fillId="44" borderId="0" applyNumberFormat="0" applyProtection="0">
      <alignment vertical="top"/>
    </xf>
    <xf numFmtId="9" fontId="3" fillId="0" borderId="0" applyFont="0" applyFill="0" applyBorder="0" applyAlignment="0" applyProtection="0"/>
    <xf numFmtId="0" fontId="27" fillId="0" borderId="0" applyNumberFormat="0" applyFill="0" applyBorder="0" applyProtection="0">
      <alignment vertical="top"/>
    </xf>
    <xf numFmtId="166" fontId="19" fillId="0" borderId="0" applyFont="0" applyFill="0" applyBorder="0" applyProtection="0">
      <alignment vertical="top"/>
    </xf>
    <xf numFmtId="167" fontId="19" fillId="0" borderId="0" applyFont="0" applyFill="0" applyBorder="0" applyProtection="0">
      <alignment vertical="top"/>
    </xf>
    <xf numFmtId="168" fontId="19" fillId="0" borderId="0" applyFont="0" applyFill="0" applyBorder="0" applyProtection="0">
      <alignment vertical="top"/>
    </xf>
    <xf numFmtId="0" fontId="20" fillId="0" borderId="0"/>
    <xf numFmtId="0" fontId="21" fillId="0" borderId="0"/>
    <xf numFmtId="0" fontId="22" fillId="0" borderId="0"/>
    <xf numFmtId="167" fontId="23" fillId="0" borderId="0" applyNumberFormat="0" applyFill="0" applyBorder="0" applyProtection="0">
      <alignment vertical="top"/>
    </xf>
    <xf numFmtId="0" fontId="24" fillId="0" borderId="0" applyNumberFormat="0" applyFill="0" applyBorder="0" applyProtection="0">
      <alignment vertical="top"/>
    </xf>
    <xf numFmtId="0" fontId="19" fillId="0" borderId="0" applyNumberFormat="0" applyFill="0" applyBorder="0" applyProtection="0">
      <alignment horizontal="right" vertical="top"/>
    </xf>
    <xf numFmtId="0" fontId="19" fillId="0" borderId="0"/>
    <xf numFmtId="0" fontId="28" fillId="0" borderId="0"/>
    <xf numFmtId="0" fontId="35" fillId="0" borderId="0" applyNumberFormat="0" applyFill="0" applyBorder="0" applyAlignment="0" applyProtection="0"/>
    <xf numFmtId="0" fontId="2" fillId="0" borderId="0"/>
    <xf numFmtId="0" fontId="2" fillId="0" borderId="0"/>
    <xf numFmtId="171" fontId="38" fillId="0" borderId="0" applyFont="0" applyFill="0" applyBorder="0" applyProtection="0">
      <alignment vertical="top"/>
    </xf>
    <xf numFmtId="171" fontId="29" fillId="0" borderId="0" applyFill="0" applyBorder="0" applyProtection="0">
      <alignment vertical="top"/>
    </xf>
    <xf numFmtId="173" fontId="29" fillId="0" borderId="0" applyFont="0" applyFill="0" applyBorder="0" applyProtection="0">
      <alignment vertical="top"/>
    </xf>
    <xf numFmtId="0" fontId="43" fillId="0" borderId="0" applyNumberFormat="0" applyFill="0" applyBorder="0" applyAlignment="0" applyProtection="0"/>
    <xf numFmtId="0" fontId="1" fillId="0" borderId="0"/>
    <xf numFmtId="0" fontId="1" fillId="0" borderId="0"/>
  </cellStyleXfs>
  <cellXfs count="337">
    <xf numFmtId="0" fontId="0" fillId="0" borderId="0" xfId="0"/>
    <xf numFmtId="0" fontId="31" fillId="0" borderId="10" xfId="70" applyFont="1" applyBorder="1" applyAlignment="1">
      <alignment horizontal="center" vertical="center" wrapText="1"/>
    </xf>
    <xf numFmtId="0" fontId="31" fillId="0" borderId="10" xfId="70" applyFont="1" applyBorder="1" applyAlignment="1">
      <alignment horizontal="center" vertical="center"/>
    </xf>
    <xf numFmtId="0" fontId="30" fillId="0" borderId="10" xfId="70" applyFont="1" applyBorder="1" applyAlignment="1">
      <alignment horizontal="center" vertical="center"/>
    </xf>
    <xf numFmtId="0" fontId="30" fillId="0" borderId="10" xfId="70" applyFont="1" applyBorder="1" applyAlignment="1">
      <alignment vertical="center"/>
    </xf>
    <xf numFmtId="0" fontId="31" fillId="47" borderId="11" xfId="70" applyFont="1" applyFill="1" applyBorder="1" applyAlignment="1">
      <alignment horizontal="left" vertical="center"/>
    </xf>
    <xf numFmtId="0" fontId="0" fillId="0" borderId="14" xfId="0" applyBorder="1"/>
    <xf numFmtId="0" fontId="31" fillId="47" borderId="10" xfId="70" applyFont="1" applyFill="1" applyBorder="1" applyAlignment="1">
      <alignment horizontal="left" vertical="center"/>
    </xf>
    <xf numFmtId="0" fontId="0" fillId="0" borderId="13" xfId="0" applyBorder="1"/>
    <xf numFmtId="0" fontId="29" fillId="0" borderId="10" xfId="70" applyFont="1" applyBorder="1" applyAlignment="1">
      <alignment horizontal="left" vertical="center" wrapText="1"/>
    </xf>
    <xf numFmtId="0" fontId="0" fillId="46" borderId="0" xfId="0" applyFill="1"/>
    <xf numFmtId="0" fontId="32" fillId="46" borderId="0" xfId="0" applyFont="1" applyFill="1"/>
    <xf numFmtId="0" fontId="30" fillId="0" borderId="10" xfId="70" applyFont="1" applyBorder="1" applyAlignment="1">
      <alignment horizontal="center" vertical="center" wrapText="1"/>
    </xf>
    <xf numFmtId="169" fontId="30" fillId="0" borderId="10" xfId="70" applyNumberFormat="1" applyFont="1" applyBorder="1" applyAlignment="1">
      <alignment horizontal="center" vertical="center"/>
    </xf>
    <xf numFmtId="0" fontId="0" fillId="48" borderId="0" xfId="0" applyFill="1"/>
    <xf numFmtId="0" fontId="35" fillId="0" borderId="0" xfId="71" applyFill="1" applyBorder="1"/>
    <xf numFmtId="0" fontId="0" fillId="0" borderId="18" xfId="0" applyBorder="1"/>
    <xf numFmtId="0" fontId="31" fillId="47" borderId="19" xfId="70" applyFont="1" applyFill="1" applyBorder="1" applyAlignment="1">
      <alignment horizontal="left" vertical="center"/>
    </xf>
    <xf numFmtId="0" fontId="29" fillId="0" borderId="19" xfId="70" applyFont="1" applyBorder="1" applyAlignment="1">
      <alignment horizontal="left" vertical="center" wrapText="1"/>
    </xf>
    <xf numFmtId="0" fontId="31" fillId="47" borderId="11" xfId="72" applyFont="1" applyFill="1" applyBorder="1" applyAlignment="1">
      <alignment horizontal="left" vertical="center"/>
    </xf>
    <xf numFmtId="0" fontId="29" fillId="0" borderId="10" xfId="72" applyFont="1" applyBorder="1" applyAlignment="1">
      <alignment horizontal="left" vertical="center" wrapText="1"/>
    </xf>
    <xf numFmtId="0" fontId="31" fillId="47" borderId="10" xfId="72" applyFont="1" applyFill="1" applyBorder="1" applyAlignment="1">
      <alignment horizontal="left" vertical="center"/>
    </xf>
    <xf numFmtId="170" fontId="30" fillId="0" borderId="10" xfId="70" applyNumberFormat="1" applyFont="1" applyBorder="1" applyAlignment="1">
      <alignment horizontal="center" vertical="center"/>
    </xf>
    <xf numFmtId="169" fontId="30" fillId="0" borderId="0" xfId="0" applyNumberFormat="1" applyFont="1" applyAlignment="1">
      <alignment horizontal="left" vertical="center"/>
    </xf>
    <xf numFmtId="0" fontId="30" fillId="0" borderId="0" xfId="70" applyFont="1" applyAlignment="1">
      <alignment horizontal="center" vertical="center"/>
    </xf>
    <xf numFmtId="169" fontId="30" fillId="0" borderId="0" xfId="70" applyNumberFormat="1" applyFont="1" applyAlignment="1">
      <alignment horizontal="center" vertical="center"/>
    </xf>
    <xf numFmtId="9" fontId="30" fillId="0" borderId="0" xfId="2" applyNumberFormat="1" applyFont="1" applyBorder="1" applyAlignment="1">
      <alignment horizontal="center" vertical="center"/>
    </xf>
    <xf numFmtId="170" fontId="30" fillId="0" borderId="0" xfId="70" applyNumberFormat="1" applyFont="1" applyAlignment="1">
      <alignment horizontal="center" vertical="center"/>
    </xf>
    <xf numFmtId="0" fontId="30" fillId="49" borderId="10" xfId="70" applyFont="1" applyFill="1" applyBorder="1" applyAlignment="1">
      <alignment vertical="center"/>
    </xf>
    <xf numFmtId="169" fontId="30" fillId="49" borderId="10" xfId="70" applyNumberFormat="1" applyFont="1" applyFill="1" applyBorder="1" applyAlignment="1">
      <alignment horizontal="center" vertical="center"/>
    </xf>
    <xf numFmtId="0" fontId="37" fillId="0" borderId="0" xfId="0" applyFont="1"/>
    <xf numFmtId="0" fontId="37" fillId="0" borderId="13" xfId="0" applyFont="1" applyBorder="1"/>
    <xf numFmtId="0" fontId="37" fillId="0" borderId="14" xfId="0" applyFont="1" applyBorder="1"/>
    <xf numFmtId="0" fontId="37" fillId="0" borderId="10" xfId="72" applyFont="1" applyBorder="1" applyAlignment="1">
      <alignment vertical="center"/>
    </xf>
    <xf numFmtId="0" fontId="37" fillId="0" borderId="10" xfId="72" applyFont="1" applyBorder="1" applyAlignment="1">
      <alignment horizontal="center" vertical="center" wrapText="1"/>
    </xf>
    <xf numFmtId="169" fontId="37" fillId="0" borderId="10" xfId="72" applyNumberFormat="1" applyFont="1" applyBorder="1" applyAlignment="1">
      <alignment horizontal="center" vertical="center"/>
    </xf>
    <xf numFmtId="0" fontId="37" fillId="0" borderId="10" xfId="72" applyFont="1" applyBorder="1" applyAlignment="1">
      <alignment horizontal="center" vertical="center"/>
    </xf>
    <xf numFmtId="0" fontId="31" fillId="47" borderId="10" xfId="72" applyFont="1" applyFill="1" applyBorder="1" applyAlignment="1">
      <alignment horizontal="center" vertical="center" wrapText="1"/>
    </xf>
    <xf numFmtId="1" fontId="37" fillId="0" borderId="10" xfId="72" applyNumberFormat="1" applyFont="1" applyBorder="1" applyAlignment="1">
      <alignment horizontal="center" vertical="center"/>
    </xf>
    <xf numFmtId="0" fontId="30" fillId="50" borderId="10" xfId="70" applyFont="1" applyFill="1" applyBorder="1" applyAlignment="1">
      <alignment vertical="center"/>
    </xf>
    <xf numFmtId="0" fontId="30" fillId="50" borderId="10" xfId="70" applyFont="1" applyFill="1" applyBorder="1" applyAlignment="1">
      <alignment horizontal="center" vertical="center"/>
    </xf>
    <xf numFmtId="170" fontId="30" fillId="50" borderId="10" xfId="70" applyNumberFormat="1" applyFont="1" applyFill="1" applyBorder="1" applyAlignment="1">
      <alignment horizontal="center" vertical="center"/>
    </xf>
    <xf numFmtId="0" fontId="37" fillId="0" borderId="10" xfId="72" applyFont="1" applyBorder="1" applyAlignment="1">
      <alignment vertical="center" wrapText="1"/>
    </xf>
    <xf numFmtId="171" fontId="39" fillId="51" borderId="0" xfId="74" applyFont="1" applyFill="1" applyBorder="1">
      <alignment vertical="top"/>
    </xf>
    <xf numFmtId="171" fontId="40" fillId="51" borderId="0" xfId="75" applyFont="1" applyFill="1" applyBorder="1" applyAlignment="1">
      <alignment vertical="top" wrapText="1"/>
    </xf>
    <xf numFmtId="171" fontId="40" fillId="51" borderId="0" xfId="75" applyFont="1" applyFill="1" applyBorder="1">
      <alignment vertical="top"/>
    </xf>
    <xf numFmtId="171" fontId="40" fillId="0" borderId="0" xfId="75" applyFont="1" applyFill="1" applyBorder="1">
      <alignment vertical="top"/>
    </xf>
    <xf numFmtId="171" fontId="40" fillId="48" borderId="0" xfId="75" applyFont="1" applyFill="1" applyBorder="1">
      <alignment vertical="top"/>
    </xf>
    <xf numFmtId="171" fontId="40" fillId="48" borderId="0" xfId="75" applyFont="1" applyFill="1" applyBorder="1" applyAlignment="1">
      <alignment vertical="top" wrapText="1"/>
    </xf>
    <xf numFmtId="171" fontId="41" fillId="48" borderId="0" xfId="75" applyFont="1" applyFill="1" applyBorder="1">
      <alignment vertical="top"/>
    </xf>
    <xf numFmtId="171" fontId="41" fillId="48" borderId="0" xfId="75" applyFont="1" applyFill="1" applyBorder="1" applyAlignment="1">
      <alignment vertical="top" wrapText="1"/>
    </xf>
    <xf numFmtId="171" fontId="41" fillId="0" borderId="0" xfId="75" applyFont="1" applyFill="1" applyBorder="1">
      <alignment vertical="top"/>
    </xf>
    <xf numFmtId="172" fontId="40" fillId="48" borderId="0" xfId="75" applyNumberFormat="1" applyFont="1" applyFill="1" applyBorder="1" applyAlignment="1">
      <alignment horizontal="left" vertical="top" wrapText="1"/>
    </xf>
    <xf numFmtId="171" fontId="40" fillId="48" borderId="0" xfId="75" applyFont="1" applyFill="1" applyBorder="1" applyAlignment="1">
      <alignment horizontal="left" vertical="center" wrapText="1"/>
    </xf>
    <xf numFmtId="171" fontId="44" fillId="48" borderId="0" xfId="77" applyNumberFormat="1" applyFont="1" applyFill="1" applyBorder="1" applyAlignment="1">
      <alignment vertical="top" wrapText="1"/>
    </xf>
    <xf numFmtId="171" fontId="45" fillId="48" borderId="0" xfId="74" applyFont="1" applyFill="1" applyBorder="1" applyAlignment="1">
      <alignment wrapText="1"/>
    </xf>
    <xf numFmtId="171" fontId="46" fillId="48" borderId="0" xfId="75" applyFont="1" applyFill="1" applyBorder="1">
      <alignment vertical="top"/>
    </xf>
    <xf numFmtId="171" fontId="40" fillId="0" borderId="0" xfId="75" applyFont="1" applyFill="1" applyBorder="1" applyAlignment="1">
      <alignment vertical="top" wrapText="1"/>
    </xf>
    <xf numFmtId="0" fontId="33" fillId="0" borderId="20" xfId="0" applyFont="1" applyBorder="1" applyAlignment="1">
      <alignment horizontal="center" vertical="center"/>
    </xf>
    <xf numFmtId="170" fontId="37" fillId="0" borderId="10" xfId="72" applyNumberFormat="1" applyFont="1" applyBorder="1" applyAlignment="1">
      <alignment horizontal="center" vertical="center"/>
    </xf>
    <xf numFmtId="2" fontId="37" fillId="0" borderId="10" xfId="72" applyNumberFormat="1" applyFont="1" applyBorder="1" applyAlignment="1">
      <alignment horizontal="center" vertical="center"/>
    </xf>
    <xf numFmtId="0" fontId="48" fillId="0" borderId="0" xfId="0" applyFont="1"/>
    <xf numFmtId="0" fontId="49" fillId="52" borderId="21" xfId="0" applyFont="1" applyFill="1" applyBorder="1" applyAlignment="1">
      <alignment horizontal="left" vertical="center" wrapText="1"/>
    </xf>
    <xf numFmtId="0" fontId="37" fillId="0" borderId="24" xfId="0" applyFont="1" applyBorder="1"/>
    <xf numFmtId="0" fontId="29" fillId="0" borderId="25" xfId="0" applyFont="1" applyBorder="1" applyAlignment="1">
      <alignment vertical="center" wrapText="1"/>
    </xf>
    <xf numFmtId="0" fontId="49" fillId="52" borderId="20" xfId="0" applyFont="1" applyFill="1" applyBorder="1" applyAlignment="1">
      <alignment horizontal="left" vertical="center" wrapText="1"/>
    </xf>
    <xf numFmtId="9" fontId="37" fillId="0" borderId="10" xfId="72" applyNumberFormat="1" applyFont="1" applyBorder="1" applyAlignment="1">
      <alignment horizontal="center" vertical="center"/>
    </xf>
    <xf numFmtId="2" fontId="30" fillId="0" borderId="10" xfId="70" applyNumberFormat="1" applyFont="1" applyBorder="1" applyAlignment="1">
      <alignment horizontal="center" vertical="center"/>
    </xf>
    <xf numFmtId="171" fontId="47" fillId="46" borderId="0" xfId="75" applyFont="1" applyFill="1" applyBorder="1">
      <alignment vertical="top"/>
    </xf>
    <xf numFmtId="171" fontId="47" fillId="46" borderId="0" xfId="75" applyFont="1" applyFill="1" applyBorder="1" applyAlignment="1">
      <alignment vertical="top" wrapText="1"/>
    </xf>
    <xf numFmtId="169" fontId="37" fillId="0" borderId="19" xfId="72" applyNumberFormat="1" applyFont="1" applyBorder="1" applyAlignment="1">
      <alignment horizontal="center" vertical="center"/>
    </xf>
    <xf numFmtId="169" fontId="37" fillId="0" borderId="16" xfId="72" applyNumberFormat="1" applyFont="1" applyBorder="1" applyAlignment="1">
      <alignment horizontal="center" vertical="center"/>
    </xf>
    <xf numFmtId="169" fontId="30" fillId="0" borderId="10" xfId="70" applyNumberFormat="1" applyFont="1" applyBorder="1" applyAlignment="1">
      <alignment vertical="center"/>
    </xf>
    <xf numFmtId="0" fontId="0" fillId="0" borderId="16" xfId="0" applyBorder="1" applyAlignment="1">
      <alignment vertical="center"/>
    </xf>
    <xf numFmtId="0" fontId="30" fillId="0" borderId="10" xfId="70" applyFont="1" applyBorder="1" applyAlignment="1">
      <alignment vertical="center" wrapText="1"/>
    </xf>
    <xf numFmtId="9" fontId="30" fillId="0" borderId="0" xfId="2" applyNumberFormat="1" applyFont="1" applyFill="1" applyBorder="1" applyAlignment="1">
      <alignment horizontal="center" vertical="center"/>
    </xf>
    <xf numFmtId="0" fontId="31" fillId="0" borderId="0" xfId="70" applyFont="1" applyAlignment="1">
      <alignment horizontal="center" vertical="center" wrapText="1"/>
    </xf>
    <xf numFmtId="0" fontId="36" fillId="0" borderId="0" xfId="0" applyFont="1" applyAlignment="1">
      <alignment horizontal="center" vertical="center" wrapText="1"/>
    </xf>
    <xf numFmtId="169" fontId="30" fillId="0" borderId="0" xfId="0" applyNumberFormat="1" applyFont="1" applyAlignment="1">
      <alignment horizontal="center" vertical="center"/>
    </xf>
    <xf numFmtId="0" fontId="30" fillId="0" borderId="0" xfId="0" applyFont="1" applyAlignment="1">
      <alignment horizontal="center" vertical="center"/>
    </xf>
    <xf numFmtId="2" fontId="30" fillId="0" borderId="0" xfId="70" applyNumberFormat="1" applyFont="1" applyAlignment="1">
      <alignment horizontal="center" vertical="center"/>
    </xf>
    <xf numFmtId="0" fontId="0" fillId="0" borderId="24" xfId="0" applyBorder="1"/>
    <xf numFmtId="0" fontId="30" fillId="0" borderId="0" xfId="70" applyFont="1" applyAlignment="1">
      <alignment vertical="center"/>
    </xf>
    <xf numFmtId="0" fontId="31" fillId="47" borderId="10" xfId="70" applyFont="1" applyFill="1" applyBorder="1" applyAlignment="1">
      <alignment horizontal="left" vertical="center" wrapText="1"/>
    </xf>
    <xf numFmtId="0" fontId="30" fillId="49" borderId="10" xfId="70" applyFont="1" applyFill="1" applyBorder="1" applyAlignment="1">
      <alignment vertical="center" wrapText="1"/>
    </xf>
    <xf numFmtId="0" fontId="0" fillId="0" borderId="0" xfId="0" applyAlignment="1">
      <alignment vertical="center" wrapText="1"/>
    </xf>
    <xf numFmtId="0" fontId="30" fillId="50" borderId="10" xfId="70" applyFont="1" applyFill="1" applyBorder="1" applyAlignment="1">
      <alignment vertical="center" wrapText="1"/>
    </xf>
    <xf numFmtId="0" fontId="0" fillId="46" borderId="0" xfId="0" applyFill="1" applyAlignment="1">
      <alignment horizontal="left"/>
    </xf>
    <xf numFmtId="0" fontId="51" fillId="52" borderId="27" xfId="0" applyFont="1" applyFill="1" applyBorder="1"/>
    <xf numFmtId="0" fontId="29" fillId="0" borderId="30" xfId="0" applyFont="1" applyBorder="1" applyAlignment="1">
      <alignment wrapText="1"/>
    </xf>
    <xf numFmtId="0" fontId="51" fillId="52" borderId="22" xfId="0" applyFont="1" applyFill="1" applyBorder="1"/>
    <xf numFmtId="0" fontId="51" fillId="52" borderId="16" xfId="0" applyFont="1" applyFill="1" applyBorder="1" applyAlignment="1">
      <alignment vertical="center"/>
    </xf>
    <xf numFmtId="0" fontId="51" fillId="52" borderId="19" xfId="0" applyFont="1" applyFill="1" applyBorder="1"/>
    <xf numFmtId="0" fontId="51" fillId="52" borderId="30" xfId="0" applyFont="1" applyFill="1" applyBorder="1"/>
    <xf numFmtId="0" fontId="29" fillId="0" borderId="32" xfId="0" applyFont="1" applyBorder="1"/>
    <xf numFmtId="0" fontId="29" fillId="0" borderId="32" xfId="0" applyFont="1" applyBorder="1" applyAlignment="1">
      <alignment wrapText="1"/>
    </xf>
    <xf numFmtId="0" fontId="51" fillId="52" borderId="29" xfId="0" applyFont="1" applyFill="1" applyBorder="1"/>
    <xf numFmtId="0" fontId="29" fillId="0" borderId="16" xfId="0" applyFont="1" applyBorder="1"/>
    <xf numFmtId="0" fontId="52" fillId="0" borderId="16" xfId="0" applyFont="1" applyBorder="1"/>
    <xf numFmtId="0" fontId="29" fillId="0" borderId="33" xfId="0" applyFont="1" applyBorder="1" applyAlignment="1">
      <alignment wrapText="1"/>
    </xf>
    <xf numFmtId="0" fontId="51" fillId="52" borderId="34" xfId="0" applyFont="1" applyFill="1" applyBorder="1"/>
    <xf numFmtId="0" fontId="51" fillId="52" borderId="21" xfId="0" applyFont="1" applyFill="1" applyBorder="1" applyAlignment="1">
      <alignment wrapText="1"/>
    </xf>
    <xf numFmtId="0" fontId="51" fillId="52" borderId="26" xfId="0" applyFont="1" applyFill="1" applyBorder="1" applyAlignment="1">
      <alignment wrapText="1"/>
    </xf>
    <xf numFmtId="0" fontId="51" fillId="52" borderId="26" xfId="0" applyFont="1" applyFill="1" applyBorder="1"/>
    <xf numFmtId="0" fontId="52" fillId="0" borderId="31" xfId="0" applyFont="1" applyBorder="1" applyAlignment="1">
      <alignment wrapText="1"/>
    </xf>
    <xf numFmtId="0" fontId="52" fillId="0" borderId="35" xfId="0" applyFont="1" applyBorder="1" applyAlignment="1">
      <alignment horizontal="center" vertical="center"/>
    </xf>
    <xf numFmtId="0" fontId="52" fillId="0" borderId="31" xfId="0" applyFont="1" applyBorder="1" applyAlignment="1">
      <alignment horizontal="left" vertical="center" wrapText="1"/>
    </xf>
    <xf numFmtId="0" fontId="29" fillId="0" borderId="30" xfId="0" applyFont="1" applyBorder="1" applyAlignment="1">
      <alignment horizontal="left" vertical="center" wrapText="1"/>
    </xf>
    <xf numFmtId="0" fontId="29" fillId="0" borderId="32" xfId="0" applyFont="1" applyBorder="1" applyAlignment="1">
      <alignment horizontal="left" vertical="center" wrapText="1"/>
    </xf>
    <xf numFmtId="169" fontId="29" fillId="0" borderId="16" xfId="0" applyNumberFormat="1" applyFont="1" applyBorder="1"/>
    <xf numFmtId="169" fontId="52" fillId="0" borderId="16" xfId="0" applyNumberFormat="1" applyFont="1" applyBorder="1"/>
    <xf numFmtId="0" fontId="52" fillId="0" borderId="31" xfId="0" applyFont="1" applyBorder="1"/>
    <xf numFmtId="0" fontId="52" fillId="0" borderId="32" xfId="0" applyFont="1" applyBorder="1" applyAlignment="1">
      <alignment wrapText="1"/>
    </xf>
    <xf numFmtId="0" fontId="29" fillId="0" borderId="36" xfId="0" applyFont="1" applyBorder="1"/>
    <xf numFmtId="0" fontId="29" fillId="0" borderId="16" xfId="0" applyFont="1" applyBorder="1" applyAlignment="1">
      <alignment wrapText="1"/>
    </xf>
    <xf numFmtId="0" fontId="29" fillId="0" borderId="36" xfId="0" applyFont="1" applyBorder="1" applyAlignment="1">
      <alignment wrapText="1"/>
    </xf>
    <xf numFmtId="0" fontId="51" fillId="52" borderId="38" xfId="0" applyFont="1" applyFill="1" applyBorder="1" applyAlignment="1">
      <alignment wrapText="1"/>
    </xf>
    <xf numFmtId="0" fontId="51" fillId="52" borderId="38" xfId="0" applyFont="1" applyFill="1" applyBorder="1"/>
    <xf numFmtId="0" fontId="52" fillId="0" borderId="0" xfId="0" applyFont="1"/>
    <xf numFmtId="0" fontId="52" fillId="0" borderId="0" xfId="0" applyFont="1" applyAlignment="1">
      <alignment wrapText="1"/>
    </xf>
    <xf numFmtId="0" fontId="29" fillId="0" borderId="0" xfId="0" applyFont="1" applyAlignment="1">
      <alignment wrapText="1"/>
    </xf>
    <xf numFmtId="0" fontId="29" fillId="0" borderId="0" xfId="0" applyFont="1"/>
    <xf numFmtId="0" fontId="51" fillId="0" borderId="0" xfId="0" applyFont="1"/>
    <xf numFmtId="0" fontId="51" fillId="0" borderId="0" xfId="0" applyFont="1" applyAlignment="1">
      <alignment wrapText="1"/>
    </xf>
    <xf numFmtId="0" fontId="52" fillId="0" borderId="16" xfId="0" applyFont="1" applyBorder="1" applyAlignment="1">
      <alignment wrapText="1"/>
    </xf>
    <xf numFmtId="0" fontId="52" fillId="0" borderId="36" xfId="0" applyFont="1" applyBorder="1" applyAlignment="1">
      <alignment wrapText="1"/>
    </xf>
    <xf numFmtId="0" fontId="51" fillId="52" borderId="16" xfId="0" applyFont="1" applyFill="1" applyBorder="1" applyAlignment="1">
      <alignment wrapText="1"/>
    </xf>
    <xf numFmtId="0" fontId="30" fillId="49" borderId="10" xfId="70" applyFont="1" applyFill="1" applyBorder="1" applyAlignment="1">
      <alignment horizontal="center" vertical="center"/>
    </xf>
    <xf numFmtId="169" fontId="29" fillId="0" borderId="10" xfId="70" applyNumberFormat="1" applyFont="1" applyBorder="1" applyAlignment="1">
      <alignment horizontal="center" vertical="center" wrapText="1"/>
    </xf>
    <xf numFmtId="0" fontId="54" fillId="0" borderId="0" xfId="0" applyFont="1" applyAlignment="1">
      <alignment wrapText="1"/>
    </xf>
    <xf numFmtId="0" fontId="54" fillId="0" borderId="0" xfId="0" applyFont="1"/>
    <xf numFmtId="0" fontId="52" fillId="0" borderId="32" xfId="0" applyFont="1" applyBorder="1"/>
    <xf numFmtId="0" fontId="52" fillId="0" borderId="41" xfId="0" applyFont="1" applyBorder="1"/>
    <xf numFmtId="0" fontId="52" fillId="0" borderId="33" xfId="0" applyFont="1" applyBorder="1"/>
    <xf numFmtId="0" fontId="51" fillId="52" borderId="39" xfId="0" applyFont="1" applyFill="1" applyBorder="1" applyAlignment="1">
      <alignment wrapText="1"/>
    </xf>
    <xf numFmtId="0" fontId="51" fillId="52" borderId="21" xfId="0" applyFont="1" applyFill="1" applyBorder="1"/>
    <xf numFmtId="0" fontId="29" fillId="0" borderId="42" xfId="0" applyFont="1" applyBorder="1"/>
    <xf numFmtId="0" fontId="29" fillId="0" borderId="35" xfId="0" applyFont="1" applyBorder="1"/>
    <xf numFmtId="0" fontId="52" fillId="0" borderId="30" xfId="0" applyFont="1" applyBorder="1" applyAlignment="1">
      <alignment wrapText="1"/>
    </xf>
    <xf numFmtId="0" fontId="29" fillId="0" borderId="30" xfId="0" applyFont="1" applyBorder="1"/>
    <xf numFmtId="0" fontId="29" fillId="0" borderId="30" xfId="0" quotePrefix="1" applyFont="1" applyBorder="1"/>
    <xf numFmtId="0" fontId="29" fillId="0" borderId="32" xfId="0" quotePrefix="1" applyFont="1" applyBorder="1"/>
    <xf numFmtId="0" fontId="51" fillId="52" borderId="37" xfId="0" applyFont="1" applyFill="1" applyBorder="1" applyAlignment="1">
      <alignment wrapText="1"/>
    </xf>
    <xf numFmtId="0" fontId="51" fillId="52" borderId="37" xfId="0" applyFont="1" applyFill="1" applyBorder="1"/>
    <xf numFmtId="0" fontId="51" fillId="52" borderId="32" xfId="0" applyFont="1" applyFill="1" applyBorder="1"/>
    <xf numFmtId="0" fontId="53" fillId="0" borderId="0" xfId="0" applyFont="1"/>
    <xf numFmtId="0" fontId="51" fillId="52" borderId="31" xfId="0" applyFont="1" applyFill="1" applyBorder="1"/>
    <xf numFmtId="0" fontId="0" fillId="48" borderId="0" xfId="0" applyFill="1" applyAlignment="1">
      <alignment vertical="center"/>
    </xf>
    <xf numFmtId="0" fontId="48" fillId="51" borderId="0" xfId="0" applyFont="1" applyFill="1"/>
    <xf numFmtId="0" fontId="48" fillId="48" borderId="0" xfId="0" applyFont="1" applyFill="1"/>
    <xf numFmtId="0" fontId="29" fillId="48" borderId="26" xfId="0" applyFont="1" applyFill="1" applyBorder="1" applyAlignment="1">
      <alignment wrapText="1"/>
    </xf>
    <xf numFmtId="0" fontId="29" fillId="48" borderId="35" xfId="0" applyFont="1" applyFill="1" applyBorder="1" applyAlignment="1">
      <alignment wrapText="1"/>
    </xf>
    <xf numFmtId="0" fontId="48" fillId="0" borderId="23" xfId="0" applyFont="1" applyBorder="1"/>
    <xf numFmtId="0" fontId="49" fillId="52" borderId="43" xfId="0" applyFont="1" applyFill="1" applyBorder="1" applyAlignment="1">
      <alignment wrapText="1"/>
    </xf>
    <xf numFmtId="0" fontId="52" fillId="48" borderId="23" xfId="0" applyFont="1" applyFill="1" applyBorder="1"/>
    <xf numFmtId="0" fontId="52" fillId="48" borderId="26" xfId="0" applyFont="1" applyFill="1" applyBorder="1"/>
    <xf numFmtId="0" fontId="48" fillId="0" borderId="44" xfId="0" applyFont="1" applyBorder="1"/>
    <xf numFmtId="0" fontId="49" fillId="52" borderId="21" xfId="0" applyFont="1" applyFill="1" applyBorder="1" applyAlignment="1">
      <alignment wrapText="1"/>
    </xf>
    <xf numFmtId="0" fontId="48" fillId="48" borderId="0" xfId="0" applyFont="1" applyFill="1" applyAlignment="1">
      <alignment vertical="center"/>
    </xf>
    <xf numFmtId="0" fontId="51" fillId="52" borderId="20" xfId="0" applyFont="1" applyFill="1" applyBorder="1" applyAlignment="1">
      <alignment vertical="center"/>
    </xf>
    <xf numFmtId="0" fontId="51" fillId="52" borderId="20" xfId="0" applyFont="1" applyFill="1" applyBorder="1" applyAlignment="1">
      <alignment horizontal="left" vertical="center" wrapText="1"/>
    </xf>
    <xf numFmtId="0" fontId="51" fillId="52" borderId="20" xfId="0" applyFont="1" applyFill="1" applyBorder="1" applyAlignment="1">
      <alignment horizontal="center" vertical="center" wrapText="1"/>
    </xf>
    <xf numFmtId="0" fontId="33" fillId="0" borderId="42" xfId="0" applyFont="1" applyBorder="1"/>
    <xf numFmtId="0" fontId="52" fillId="0" borderId="20" xfId="0" applyFont="1" applyBorder="1" applyAlignment="1">
      <alignment horizontal="center" vertical="center" wrapText="1"/>
    </xf>
    <xf numFmtId="169" fontId="52" fillId="0" borderId="20" xfId="0" applyNumberFormat="1" applyFont="1" applyBorder="1" applyAlignment="1">
      <alignment horizontal="center" vertical="center"/>
    </xf>
    <xf numFmtId="0" fontId="51" fillId="52" borderId="20" xfId="0" applyFont="1" applyFill="1" applyBorder="1"/>
    <xf numFmtId="0" fontId="51" fillId="48" borderId="26" xfId="0" applyFont="1" applyFill="1" applyBorder="1" applyAlignment="1">
      <alignment wrapText="1"/>
    </xf>
    <xf numFmtId="0" fontId="51" fillId="48" borderId="26" xfId="0" applyFont="1" applyFill="1" applyBorder="1"/>
    <xf numFmtId="0" fontId="52" fillId="0" borderId="20" xfId="0" applyFont="1" applyBorder="1" applyAlignment="1">
      <alignment horizontal="left" vertical="center"/>
    </xf>
    <xf numFmtId="0" fontId="33" fillId="48" borderId="35" xfId="0" applyFont="1" applyFill="1" applyBorder="1"/>
    <xf numFmtId="0" fontId="51" fillId="52" borderId="42" xfId="0" applyFont="1" applyFill="1" applyBorder="1" applyAlignment="1">
      <alignment horizontal="left" vertical="center" wrapText="1"/>
    </xf>
    <xf numFmtId="0" fontId="33" fillId="0" borderId="35" xfId="0" applyFont="1" applyBorder="1"/>
    <xf numFmtId="169" fontId="33" fillId="0" borderId="42" xfId="0" applyNumberFormat="1" applyFont="1" applyBorder="1"/>
    <xf numFmtId="0" fontId="51" fillId="52" borderId="42" xfId="0" applyFont="1" applyFill="1" applyBorder="1" applyAlignment="1">
      <alignment horizontal="left" vertical="center"/>
    </xf>
    <xf numFmtId="0" fontId="51" fillId="0" borderId="35" xfId="0" applyFont="1" applyBorder="1"/>
    <xf numFmtId="0" fontId="31" fillId="47" borderId="11" xfId="79" applyFont="1" applyFill="1" applyBorder="1" applyAlignment="1">
      <alignment horizontal="left" vertical="center"/>
    </xf>
    <xf numFmtId="0" fontId="29" fillId="0" borderId="10" xfId="79" applyFont="1" applyBorder="1" applyAlignment="1">
      <alignment horizontal="left" vertical="center" wrapText="1"/>
    </xf>
    <xf numFmtId="0" fontId="29" fillId="0" borderId="19" xfId="0" applyFont="1" applyBorder="1" applyAlignment="1">
      <alignment horizontal="left" vertical="center"/>
    </xf>
    <xf numFmtId="0" fontId="29" fillId="0" borderId="19" xfId="0" applyFont="1" applyBorder="1" applyAlignment="1">
      <alignment horizontal="left"/>
    </xf>
    <xf numFmtId="0" fontId="31" fillId="0" borderId="0" xfId="79" applyFont="1" applyAlignment="1">
      <alignment horizontal="center" vertical="center" wrapText="1"/>
    </xf>
    <xf numFmtId="0" fontId="31" fillId="0" borderId="0" xfId="79" applyFont="1" applyAlignment="1">
      <alignment horizontal="center" vertical="center"/>
    </xf>
    <xf numFmtId="0" fontId="37" fillId="0" borderId="0" xfId="79" applyFont="1" applyAlignment="1">
      <alignment horizontal="center" vertical="center"/>
    </xf>
    <xf numFmtId="0" fontId="29" fillId="0" borderId="0" xfId="79" applyFont="1" applyAlignment="1">
      <alignment horizontal="left" vertical="center" wrapText="1"/>
    </xf>
    <xf numFmtId="0" fontId="52" fillId="0" borderId="45" xfId="0" applyFont="1" applyBorder="1" applyAlignment="1">
      <alignment wrapText="1"/>
    </xf>
    <xf numFmtId="0" fontId="29" fillId="0" borderId="17" xfId="0" applyFont="1" applyBorder="1" applyAlignment="1">
      <alignment wrapText="1"/>
    </xf>
    <xf numFmtId="0" fontId="53" fillId="0" borderId="0" xfId="0" applyFont="1" applyAlignment="1">
      <alignment horizontal="center"/>
    </xf>
    <xf numFmtId="0" fontId="31" fillId="47" borderId="10" xfId="79" applyFont="1" applyFill="1" applyBorder="1" applyAlignment="1">
      <alignment horizontal="left" vertical="center"/>
    </xf>
    <xf numFmtId="0" fontId="29" fillId="0" borderId="0" xfId="0" applyFont="1" applyAlignment="1">
      <alignment horizontal="left" vertical="top" wrapText="1"/>
    </xf>
    <xf numFmtId="0" fontId="29" fillId="0" borderId="0" xfId="79" applyFont="1" applyAlignment="1">
      <alignment vertical="top" wrapText="1"/>
    </xf>
    <xf numFmtId="0" fontId="52" fillId="0" borderId="19" xfId="0" applyFont="1" applyBorder="1" applyAlignment="1">
      <alignment horizontal="left" vertical="center" wrapText="1"/>
    </xf>
    <xf numFmtId="0" fontId="52" fillId="0" borderId="30" xfId="0" applyFont="1" applyBorder="1" applyAlignment="1">
      <alignment horizontal="left" vertical="center" wrapText="1"/>
    </xf>
    <xf numFmtId="0" fontId="52" fillId="0" borderId="30" xfId="0" applyFont="1" applyBorder="1" applyAlignment="1">
      <alignment vertical="center" wrapText="1"/>
    </xf>
    <xf numFmtId="171" fontId="40" fillId="0" borderId="0" xfId="75" applyFont="1" applyFill="1">
      <alignment vertical="top"/>
    </xf>
    <xf numFmtId="171" fontId="40" fillId="0" borderId="0" xfId="75" applyFont="1" applyFill="1" applyAlignment="1">
      <alignment vertical="top" wrapText="1"/>
    </xf>
    <xf numFmtId="171" fontId="56" fillId="0" borderId="0" xfId="75" applyFont="1" applyAlignment="1">
      <alignment vertical="top" wrapText="1"/>
    </xf>
    <xf numFmtId="14" fontId="45" fillId="48" borderId="0" xfId="76" applyNumberFormat="1" applyFont="1" applyFill="1" applyBorder="1" applyAlignment="1">
      <alignment horizontal="left" vertical="top" wrapText="1"/>
    </xf>
    <xf numFmtId="169" fontId="37" fillId="0" borderId="19" xfId="0" applyNumberFormat="1" applyFont="1" applyBorder="1" applyAlignment="1">
      <alignment horizontal="center"/>
    </xf>
    <xf numFmtId="0" fontId="29" fillId="0" borderId="0" xfId="0" applyFont="1" applyAlignment="1">
      <alignment horizontal="left"/>
    </xf>
    <xf numFmtId="1" fontId="30" fillId="0" borderId="10" xfId="70" applyNumberFormat="1" applyFont="1" applyBorder="1" applyAlignment="1">
      <alignment horizontal="center" vertical="center"/>
    </xf>
    <xf numFmtId="169" fontId="0" fillId="0" borderId="0" xfId="0" applyNumberFormat="1"/>
    <xf numFmtId="2" fontId="0" fillId="0" borderId="0" xfId="0" applyNumberFormat="1"/>
    <xf numFmtId="169" fontId="30" fillId="50" borderId="10" xfId="70" applyNumberFormat="1" applyFont="1" applyFill="1" applyBorder="1" applyAlignment="1">
      <alignment horizontal="center" vertical="center"/>
    </xf>
    <xf numFmtId="0" fontId="51" fillId="52" borderId="26" xfId="0" applyFont="1" applyFill="1" applyBorder="1" applyAlignment="1">
      <alignment horizontal="center" wrapText="1"/>
    </xf>
    <xf numFmtId="0" fontId="51" fillId="52" borderId="26" xfId="0" applyFont="1" applyFill="1" applyBorder="1" applyAlignment="1">
      <alignment horizontal="center"/>
    </xf>
    <xf numFmtId="0" fontId="52" fillId="0" borderId="35" xfId="0" applyFont="1" applyBorder="1" applyAlignment="1">
      <alignment horizontal="center"/>
    </xf>
    <xf numFmtId="0" fontId="51" fillId="52" borderId="30" xfId="0" applyFont="1" applyFill="1" applyBorder="1" applyAlignment="1">
      <alignment horizontal="center"/>
    </xf>
    <xf numFmtId="0" fontId="29" fillId="0" borderId="32" xfId="0" applyFont="1" applyBorder="1" applyAlignment="1">
      <alignment horizontal="center"/>
    </xf>
    <xf numFmtId="0" fontId="29" fillId="0" borderId="36" xfId="0" applyFont="1" applyBorder="1" applyAlignment="1">
      <alignment horizontal="center"/>
    </xf>
    <xf numFmtId="0" fontId="29" fillId="0" borderId="16" xfId="0" applyFont="1" applyBorder="1" applyAlignment="1">
      <alignment horizontal="center"/>
    </xf>
    <xf numFmtId="0" fontId="52" fillId="0" borderId="37" xfId="0" applyFont="1" applyBorder="1" applyAlignment="1">
      <alignment horizontal="center"/>
    </xf>
    <xf numFmtId="0" fontId="52" fillId="0" borderId="30" xfId="0" applyFont="1" applyBorder="1" applyAlignment="1">
      <alignment horizontal="center"/>
    </xf>
    <xf numFmtId="0" fontId="51" fillId="52" borderId="16" xfId="0" applyFont="1" applyFill="1" applyBorder="1" applyAlignment="1">
      <alignment horizontal="center" wrapText="1"/>
    </xf>
    <xf numFmtId="0" fontId="51" fillId="52" borderId="16" xfId="0" applyFont="1" applyFill="1" applyBorder="1" applyAlignment="1">
      <alignment horizontal="center"/>
    </xf>
    <xf numFmtId="0" fontId="51" fillId="52" borderId="38" xfId="0" applyFont="1" applyFill="1" applyBorder="1" applyAlignment="1">
      <alignment horizontal="center" wrapText="1"/>
    </xf>
    <xf numFmtId="0" fontId="51" fillId="52" borderId="38" xfId="0" applyFont="1" applyFill="1" applyBorder="1" applyAlignment="1">
      <alignment horizontal="center"/>
    </xf>
    <xf numFmtId="0" fontId="52" fillId="0" borderId="36" xfId="0" applyFont="1" applyBorder="1" applyAlignment="1">
      <alignment horizontal="center"/>
    </xf>
    <xf numFmtId="0" fontId="52" fillId="0" borderId="39" xfId="0" applyFont="1" applyBorder="1" applyAlignment="1">
      <alignment horizontal="center"/>
    </xf>
    <xf numFmtId="0" fontId="52" fillId="0" borderId="16" xfId="0" applyFont="1" applyBorder="1" applyAlignment="1">
      <alignment horizontal="center"/>
    </xf>
    <xf numFmtId="0" fontId="29" fillId="0" borderId="19" xfId="0" applyFont="1" applyBorder="1" applyAlignment="1">
      <alignment horizontal="center" vertical="center"/>
    </xf>
    <xf numFmtId="0" fontId="29" fillId="0" borderId="32" xfId="0" applyFont="1" applyBorder="1" applyAlignment="1">
      <alignment horizontal="center" wrapText="1"/>
    </xf>
    <xf numFmtId="0" fontId="29" fillId="0" borderId="19" xfId="0" applyFont="1" applyBorder="1" applyAlignment="1">
      <alignment horizontal="center"/>
    </xf>
    <xf numFmtId="0" fontId="52" fillId="0" borderId="26" xfId="0" applyFont="1" applyBorder="1" applyAlignment="1">
      <alignment horizontal="center"/>
    </xf>
    <xf numFmtId="0" fontId="52" fillId="0" borderId="42" xfId="0" applyFont="1" applyBorder="1" applyAlignment="1">
      <alignment horizontal="center"/>
    </xf>
    <xf numFmtId="0" fontId="52" fillId="0" borderId="19" xfId="0" applyFont="1" applyBorder="1" applyAlignment="1">
      <alignment horizontal="center"/>
    </xf>
    <xf numFmtId="0" fontId="52" fillId="0" borderId="32" xfId="0" applyFont="1" applyBorder="1" applyAlignment="1">
      <alignment horizontal="center"/>
    </xf>
    <xf numFmtId="0" fontId="52" fillId="0" borderId="31" xfId="0" applyFont="1" applyBorder="1" applyAlignment="1">
      <alignment horizontal="center"/>
    </xf>
    <xf numFmtId="0" fontId="29" fillId="0" borderId="35" xfId="0" applyFont="1" applyBorder="1" applyAlignment="1">
      <alignment horizontal="center"/>
    </xf>
    <xf numFmtId="1" fontId="57" fillId="0" borderId="35" xfId="0" applyNumberFormat="1" applyFont="1" applyBorder="1" applyAlignment="1">
      <alignment horizontal="center" vertical="center"/>
    </xf>
    <xf numFmtId="169" fontId="33" fillId="0" borderId="42" xfId="0" applyNumberFormat="1" applyFont="1" applyBorder="1" applyAlignment="1">
      <alignment horizontal="center"/>
    </xf>
    <xf numFmtId="0" fontId="58" fillId="47" borderId="11" xfId="70" applyFont="1" applyFill="1" applyBorder="1" applyAlignment="1">
      <alignment horizontal="left" vertical="center" wrapText="1"/>
    </xf>
    <xf numFmtId="0" fontId="33" fillId="0" borderId="0" xfId="0" applyFont="1" applyAlignment="1">
      <alignment horizontal="left" vertical="center"/>
    </xf>
    <xf numFmtId="0" fontId="59" fillId="0" borderId="19" xfId="78" applyFont="1" applyBorder="1" applyAlignment="1">
      <alignment vertical="center" wrapText="1"/>
    </xf>
    <xf numFmtId="14" fontId="0" fillId="0" borderId="0" xfId="0" applyNumberFormat="1"/>
    <xf numFmtId="0" fontId="0" fillId="0" borderId="0" xfId="0" quotePrefix="1"/>
    <xf numFmtId="0" fontId="29" fillId="0" borderId="19" xfId="0" applyFont="1" applyBorder="1" applyAlignment="1">
      <alignment horizontal="center" wrapText="1"/>
    </xf>
    <xf numFmtId="0" fontId="29" fillId="0" borderId="31" xfId="0" applyFont="1" applyBorder="1" applyAlignment="1">
      <alignment horizontal="center" vertical="center"/>
    </xf>
    <xf numFmtId="0" fontId="51" fillId="52" borderId="19" xfId="0" applyFont="1" applyFill="1" applyBorder="1" applyAlignment="1">
      <alignment horizontal="center"/>
    </xf>
    <xf numFmtId="0" fontId="51" fillId="52" borderId="19" xfId="0" applyFont="1" applyFill="1" applyBorder="1" applyAlignment="1">
      <alignment horizontal="center" wrapText="1"/>
    </xf>
    <xf numFmtId="0" fontId="51" fillId="54" borderId="0" xfId="0" applyFont="1" applyFill="1"/>
    <xf numFmtId="0" fontId="0" fillId="0" borderId="0" xfId="0" applyAlignment="1">
      <alignment wrapText="1"/>
    </xf>
    <xf numFmtId="169" fontId="30" fillId="55" borderId="10" xfId="70" applyNumberFormat="1" applyFont="1" applyFill="1" applyBorder="1" applyAlignment="1">
      <alignment horizontal="center" vertical="center"/>
    </xf>
    <xf numFmtId="174" fontId="0" fillId="0" borderId="0" xfId="0" applyNumberFormat="1"/>
    <xf numFmtId="170" fontId="30" fillId="55" borderId="10" xfId="70" applyNumberFormat="1" applyFont="1" applyFill="1" applyBorder="1" applyAlignment="1">
      <alignment horizontal="center" vertical="center"/>
    </xf>
    <xf numFmtId="169" fontId="37" fillId="0" borderId="10" xfId="79" applyNumberFormat="1" applyFont="1" applyBorder="1" applyAlignment="1">
      <alignment horizontal="center" vertical="center"/>
    </xf>
    <xf numFmtId="170" fontId="0" fillId="0" borderId="0" xfId="0" applyNumberFormat="1"/>
    <xf numFmtId="0" fontId="60" fillId="46" borderId="0" xfId="0" applyFont="1" applyFill="1"/>
    <xf numFmtId="0" fontId="61" fillId="47" borderId="11" xfId="72" applyFont="1" applyFill="1" applyBorder="1" applyAlignment="1">
      <alignment horizontal="left" vertical="center"/>
    </xf>
    <xf numFmtId="0" fontId="62" fillId="0" borderId="10" xfId="72" applyFont="1" applyBorder="1" applyAlignment="1">
      <alignment horizontal="left" vertical="center" wrapText="1"/>
    </xf>
    <xf numFmtId="0" fontId="63" fillId="0" borderId="13" xfId="0" applyFont="1" applyBorder="1"/>
    <xf numFmtId="0" fontId="63" fillId="0" borderId="0" xfId="0" applyFont="1"/>
    <xf numFmtId="0" fontId="62" fillId="0" borderId="10" xfId="72" applyFont="1" applyBorder="1" applyAlignment="1">
      <alignment horizontal="left" vertical="center"/>
    </xf>
    <xf numFmtId="0" fontId="63" fillId="0" borderId="14" xfId="0" applyFont="1" applyBorder="1"/>
    <xf numFmtId="0" fontId="61" fillId="47" borderId="10" xfId="72" applyFont="1" applyFill="1" applyBorder="1" applyAlignment="1">
      <alignment horizontal="left" vertical="center"/>
    </xf>
    <xf numFmtId="0" fontId="62" fillId="0" borderId="48" xfId="72" applyFont="1" applyBorder="1" applyAlignment="1">
      <alignment horizontal="left" vertical="center"/>
    </xf>
    <xf numFmtId="0" fontId="61" fillId="47" borderId="10" xfId="72" applyFont="1" applyFill="1" applyBorder="1" applyAlignment="1">
      <alignment horizontal="center" vertical="center" wrapText="1"/>
    </xf>
    <xf numFmtId="15" fontId="61" fillId="47" borderId="10" xfId="72" applyNumberFormat="1" applyFont="1" applyFill="1" applyBorder="1" applyAlignment="1">
      <alignment horizontal="center" vertical="center" wrapText="1"/>
    </xf>
    <xf numFmtId="0" fontId="61" fillId="47" borderId="10" xfId="72" applyFont="1" applyFill="1" applyBorder="1" applyAlignment="1">
      <alignment horizontal="left" vertical="center" wrapText="1"/>
    </xf>
    <xf numFmtId="0" fontId="63" fillId="0" borderId="10" xfId="72" applyFont="1" applyBorder="1" applyAlignment="1">
      <alignment horizontal="center" vertical="center" wrapText="1"/>
    </xf>
    <xf numFmtId="2" fontId="63" fillId="0" borderId="10" xfId="72" applyNumberFormat="1" applyFont="1" applyBorder="1" applyAlignment="1">
      <alignment horizontal="center" vertical="center" wrapText="1"/>
    </xf>
    <xf numFmtId="2" fontId="63" fillId="0" borderId="10" xfId="72" applyNumberFormat="1" applyFont="1" applyBorder="1" applyAlignment="1">
      <alignment horizontal="center" vertical="center"/>
    </xf>
    <xf numFmtId="169" fontId="37" fillId="0" borderId="0" xfId="0" applyNumberFormat="1" applyFont="1"/>
    <xf numFmtId="0" fontId="63" fillId="0" borderId="0" xfId="79" applyFont="1" applyAlignment="1">
      <alignment horizontal="center" vertical="center"/>
    </xf>
    <xf numFmtId="0" fontId="61" fillId="0" borderId="0" xfId="79" applyFont="1" applyAlignment="1">
      <alignment horizontal="center" vertical="center" wrapText="1"/>
    </xf>
    <xf numFmtId="0" fontId="0" fillId="0" borderId="0" xfId="0" applyAlignment="1">
      <alignment vertical="top" wrapText="1"/>
    </xf>
    <xf numFmtId="169" fontId="29" fillId="55" borderId="10" xfId="70" applyNumberFormat="1" applyFont="1" applyFill="1" applyBorder="1" applyAlignment="1">
      <alignment horizontal="center" vertical="center" wrapText="1"/>
    </xf>
    <xf numFmtId="0" fontId="37" fillId="55" borderId="10" xfId="72" applyFont="1" applyFill="1" applyBorder="1" applyAlignment="1">
      <alignment horizontal="center" vertical="center"/>
    </xf>
    <xf numFmtId="170" fontId="37" fillId="55" borderId="10" xfId="72" applyNumberFormat="1" applyFont="1" applyFill="1" applyBorder="1" applyAlignment="1">
      <alignment horizontal="center" vertical="center"/>
    </xf>
    <xf numFmtId="0" fontId="29" fillId="48" borderId="15" xfId="79" applyFont="1" applyFill="1" applyBorder="1" applyAlignment="1">
      <alignment horizontal="left" vertical="top" wrapText="1"/>
    </xf>
    <xf numFmtId="0" fontId="29" fillId="48" borderId="14" xfId="79" applyFont="1" applyFill="1" applyBorder="1" applyAlignment="1">
      <alignment horizontal="left" vertical="top" wrapText="1"/>
    </xf>
    <xf numFmtId="0" fontId="29" fillId="48" borderId="12" xfId="79" applyFont="1" applyFill="1" applyBorder="1" applyAlignment="1">
      <alignment horizontal="left" vertical="top" wrapText="1"/>
    </xf>
    <xf numFmtId="0" fontId="34" fillId="0" borderId="15" xfId="72" applyFont="1" applyBorder="1" applyAlignment="1">
      <alignment horizontal="left" vertical="center" wrapText="1"/>
    </xf>
    <xf numFmtId="0" fontId="29" fillId="0" borderId="14" xfId="72" applyFont="1" applyBorder="1" applyAlignment="1">
      <alignment horizontal="left" vertical="center" wrapText="1"/>
    </xf>
    <xf numFmtId="0" fontId="29" fillId="0" borderId="12" xfId="72" applyFont="1" applyBorder="1" applyAlignment="1">
      <alignment horizontal="left" vertical="center" wrapText="1"/>
    </xf>
    <xf numFmtId="0" fontId="29" fillId="0" borderId="15" xfId="72" applyFont="1" applyBorder="1" applyAlignment="1">
      <alignment horizontal="left" vertical="center" wrapText="1"/>
    </xf>
    <xf numFmtId="0" fontId="30" fillId="0" borderId="15" xfId="70" applyFont="1" applyBorder="1" applyAlignment="1">
      <alignment horizontal="left" vertical="center"/>
    </xf>
    <xf numFmtId="0" fontId="30" fillId="0" borderId="14" xfId="70" applyFont="1" applyBorder="1" applyAlignment="1">
      <alignment horizontal="left" vertical="center"/>
    </xf>
    <xf numFmtId="0" fontId="30" fillId="0" borderId="12" xfId="70" applyFont="1" applyBorder="1" applyAlignment="1">
      <alignment horizontal="left" vertical="center"/>
    </xf>
    <xf numFmtId="0" fontId="29" fillId="48" borderId="15" xfId="70" applyFont="1" applyFill="1" applyBorder="1" applyAlignment="1">
      <alignment horizontal="left" vertical="center" wrapText="1"/>
    </xf>
    <xf numFmtId="0" fontId="29" fillId="48" borderId="14" xfId="70" applyFont="1" applyFill="1" applyBorder="1" applyAlignment="1">
      <alignment horizontal="left" vertical="center" wrapText="1"/>
    </xf>
    <xf numFmtId="0" fontId="29" fillId="48" borderId="12" xfId="70" applyFont="1" applyFill="1" applyBorder="1" applyAlignment="1">
      <alignment horizontal="left" vertical="center" wrapText="1"/>
    </xf>
    <xf numFmtId="0" fontId="29" fillId="48" borderId="15" xfId="70" applyFont="1" applyFill="1" applyBorder="1" applyAlignment="1">
      <alignment horizontal="left" vertical="top" wrapText="1"/>
    </xf>
    <xf numFmtId="0" fontId="29" fillId="48" borderId="14" xfId="70" applyFont="1" applyFill="1" applyBorder="1" applyAlignment="1">
      <alignment horizontal="left" vertical="top" wrapText="1"/>
    </xf>
    <xf numFmtId="0" fontId="29" fillId="48" borderId="12" xfId="70" applyFont="1" applyFill="1" applyBorder="1" applyAlignment="1">
      <alignment horizontal="left" vertical="top" wrapText="1"/>
    </xf>
    <xf numFmtId="0" fontId="37" fillId="0" borderId="15" xfId="72" applyFont="1" applyBorder="1" applyAlignment="1">
      <alignment horizontal="left" vertical="center" wrapText="1"/>
    </xf>
    <xf numFmtId="0" fontId="37" fillId="0" borderId="14" xfId="72" applyFont="1" applyBorder="1" applyAlignment="1">
      <alignment horizontal="left" vertical="center" wrapText="1"/>
    </xf>
    <xf numFmtId="0" fontId="37" fillId="0" borderId="12" xfId="72" applyFont="1" applyBorder="1" applyAlignment="1">
      <alignment horizontal="left" vertical="center" wrapText="1"/>
    </xf>
    <xf numFmtId="0" fontId="33" fillId="0" borderId="22" xfId="0" applyFont="1" applyBorder="1" applyAlignment="1">
      <alignment horizontal="left" vertical="center"/>
    </xf>
    <xf numFmtId="0" fontId="33" fillId="0" borderId="23" xfId="0" applyFont="1" applyBorder="1" applyAlignment="1">
      <alignment horizontal="left" vertical="center"/>
    </xf>
    <xf numFmtId="0" fontId="33" fillId="0" borderId="26" xfId="0" applyFont="1" applyBorder="1" applyAlignment="1">
      <alignment horizontal="left" vertical="center"/>
    </xf>
    <xf numFmtId="0" fontId="34" fillId="0" borderId="14" xfId="72" applyFont="1" applyBorder="1" applyAlignment="1">
      <alignment horizontal="left" vertical="center" wrapText="1"/>
    </xf>
    <xf numFmtId="0" fontId="34" fillId="0" borderId="12" xfId="72" applyFont="1" applyBorder="1" applyAlignment="1">
      <alignment horizontal="left" vertical="center" wrapText="1"/>
    </xf>
    <xf numFmtId="0" fontId="29" fillId="0" borderId="16" xfId="0" applyFont="1" applyBorder="1" applyAlignment="1">
      <alignment horizontal="left" vertical="center" wrapText="1"/>
    </xf>
    <xf numFmtId="0" fontId="29" fillId="0" borderId="16" xfId="0" applyFont="1" applyBorder="1" applyAlignment="1">
      <alignment wrapText="1"/>
    </xf>
    <xf numFmtId="0" fontId="29" fillId="0" borderId="46" xfId="0" applyFont="1" applyBorder="1" applyAlignment="1">
      <alignment wrapText="1"/>
    </xf>
    <xf numFmtId="0" fontId="29" fillId="0" borderId="47" xfId="0" applyFont="1" applyBorder="1" applyAlignment="1">
      <alignment wrapText="1"/>
    </xf>
    <xf numFmtId="0" fontId="29" fillId="0" borderId="17" xfId="0" applyFont="1" applyBorder="1" applyAlignment="1">
      <alignment wrapText="1"/>
    </xf>
    <xf numFmtId="0" fontId="29" fillId="0" borderId="16" xfId="0" applyFont="1" applyBorder="1" applyAlignment="1">
      <alignment vertical="top" wrapText="1"/>
    </xf>
    <xf numFmtId="0" fontId="29" fillId="0" borderId="28" xfId="0" applyFont="1" applyBorder="1" applyAlignment="1">
      <alignment wrapText="1"/>
    </xf>
    <xf numFmtId="0" fontId="29" fillId="0" borderId="29" xfId="0" applyFont="1" applyBorder="1" applyAlignment="1">
      <alignment wrapText="1"/>
    </xf>
    <xf numFmtId="0" fontId="29" fillId="0" borderId="30" xfId="0" applyFont="1" applyBorder="1" applyAlignment="1">
      <alignment wrapText="1"/>
    </xf>
    <xf numFmtId="0" fontId="53" fillId="0" borderId="10" xfId="0" applyFont="1" applyBorder="1" applyAlignment="1">
      <alignment horizontal="left"/>
    </xf>
    <xf numFmtId="0" fontId="53" fillId="0" borderId="34" xfId="0" applyFont="1" applyBorder="1" applyAlignment="1">
      <alignment horizontal="left"/>
    </xf>
    <xf numFmtId="0" fontId="29" fillId="0" borderId="10" xfId="0" applyFont="1" applyBorder="1" applyAlignment="1">
      <alignment horizontal="left" vertical="top" wrapText="1"/>
    </xf>
    <xf numFmtId="0" fontId="37" fillId="0" borderId="34" xfId="0" applyFont="1" applyBorder="1" applyAlignment="1">
      <alignment horizontal="left" vertical="top" wrapText="1"/>
    </xf>
    <xf numFmtId="0" fontId="37" fillId="0" borderId="34" xfId="0" applyFont="1" applyBorder="1" applyAlignment="1">
      <alignment horizontal="left" vertical="top"/>
    </xf>
    <xf numFmtId="0" fontId="34" fillId="0" borderId="10" xfId="79" applyFont="1" applyBorder="1" applyAlignment="1">
      <alignment horizontal="left" vertical="center" wrapText="1"/>
    </xf>
    <xf numFmtId="0" fontId="29" fillId="0" borderId="10" xfId="79" applyFont="1" applyBorder="1" applyAlignment="1">
      <alignment horizontal="left" vertical="center" wrapText="1"/>
    </xf>
    <xf numFmtId="0" fontId="37" fillId="0" borderId="16" xfId="0" applyFont="1" applyBorder="1" applyAlignment="1">
      <alignment horizontal="left" vertical="top"/>
    </xf>
    <xf numFmtId="0" fontId="52" fillId="0" borderId="16" xfId="0" applyFont="1" applyBorder="1" applyAlignment="1">
      <alignment horizontal="left" vertical="top" wrapText="1"/>
    </xf>
    <xf numFmtId="0" fontId="37" fillId="0" borderId="16" xfId="0" applyFont="1" applyBorder="1" applyAlignment="1">
      <alignment horizontal="left" vertical="top" wrapText="1"/>
    </xf>
    <xf numFmtId="0" fontId="29" fillId="0" borderId="10" xfId="79" applyFont="1" applyBorder="1" applyAlignment="1">
      <alignment vertical="top" wrapText="1"/>
    </xf>
    <xf numFmtId="0" fontId="37" fillId="0" borderId="16" xfId="0" applyFont="1" applyBorder="1" applyAlignment="1">
      <alignment vertical="top" wrapText="1"/>
    </xf>
    <xf numFmtId="0" fontId="37" fillId="0" borderId="16" xfId="0" applyFont="1" applyBorder="1" applyAlignment="1">
      <alignment vertical="top"/>
    </xf>
    <xf numFmtId="0" fontId="54" fillId="53" borderId="34" xfId="0" applyFont="1" applyFill="1" applyBorder="1" applyAlignment="1">
      <alignment horizontal="center" vertical="center"/>
    </xf>
    <xf numFmtId="0" fontId="54" fillId="53" borderId="16" xfId="0" applyFont="1" applyFill="1" applyBorder="1" applyAlignment="1">
      <alignment horizontal="center" vertical="center"/>
    </xf>
    <xf numFmtId="0" fontId="52" fillId="0" borderId="40" xfId="0" applyFont="1" applyBorder="1" applyAlignment="1">
      <alignment horizontal="center" wrapText="1"/>
    </xf>
    <xf numFmtId="0" fontId="52" fillId="0" borderId="0" xfId="0" applyFont="1" applyAlignment="1">
      <alignment horizontal="center" wrapText="1"/>
    </xf>
    <xf numFmtId="0" fontId="52" fillId="0" borderId="37" xfId="0" applyFont="1" applyBorder="1" applyAlignment="1">
      <alignment horizontal="center" wrapText="1"/>
    </xf>
    <xf numFmtId="0" fontId="51" fillId="52" borderId="29" xfId="0" applyFont="1" applyFill="1" applyBorder="1" applyAlignment="1">
      <alignment wrapText="1"/>
    </xf>
    <xf numFmtId="0" fontId="51" fillId="52" borderId="30" xfId="0" applyFont="1" applyFill="1" applyBorder="1" applyAlignment="1">
      <alignment wrapText="1"/>
    </xf>
    <xf numFmtId="0" fontId="54" fillId="0" borderId="16" xfId="0" applyFont="1" applyBorder="1" applyAlignment="1">
      <alignment horizontal="left" vertical="center" wrapText="1"/>
    </xf>
    <xf numFmtId="0" fontId="51" fillId="52" borderId="33" xfId="0" applyFont="1" applyFill="1" applyBorder="1" applyAlignment="1">
      <alignment wrapText="1"/>
    </xf>
    <xf numFmtId="0" fontId="51" fillId="52" borderId="32" xfId="0" applyFont="1" applyFill="1" applyBorder="1" applyAlignment="1">
      <alignment wrapText="1"/>
    </xf>
    <xf numFmtId="0" fontId="55" fillId="51" borderId="0" xfId="0" applyFont="1" applyFill="1" applyAlignment="1">
      <alignment horizontal="left"/>
    </xf>
    <xf numFmtId="0" fontId="29" fillId="48" borderId="23" xfId="0" applyFont="1" applyFill="1" applyBorder="1" applyAlignment="1">
      <alignment wrapText="1"/>
    </xf>
    <xf numFmtId="0" fontId="29" fillId="48" borderId="26" xfId="0" applyFont="1" applyFill="1" applyBorder="1" applyAlignment="1">
      <alignment wrapText="1"/>
    </xf>
    <xf numFmtId="0" fontId="52" fillId="48" borderId="23" xfId="0" applyFont="1" applyFill="1" applyBorder="1" applyAlignment="1">
      <alignment vertical="center" wrapText="1"/>
    </xf>
    <xf numFmtId="0" fontId="29" fillId="48" borderId="23" xfId="0" applyFont="1" applyFill="1" applyBorder="1" applyAlignment="1">
      <alignment vertical="center" wrapText="1"/>
    </xf>
    <xf numFmtId="0" fontId="29" fillId="48" borderId="26" xfId="0" applyFont="1" applyFill="1" applyBorder="1" applyAlignment="1">
      <alignment vertical="center" wrapText="1"/>
    </xf>
    <xf numFmtId="0" fontId="62" fillId="0" borderId="15" xfId="72" applyFont="1" applyBorder="1" applyAlignment="1">
      <alignment horizontal="left" vertical="center" wrapText="1"/>
    </xf>
    <xf numFmtId="0" fontId="62" fillId="0" borderId="14" xfId="72" applyFont="1" applyBorder="1" applyAlignment="1">
      <alignment horizontal="left" vertical="center" wrapText="1"/>
    </xf>
    <xf numFmtId="0" fontId="62" fillId="0" borderId="12" xfId="72" applyFont="1" applyBorder="1" applyAlignment="1">
      <alignment horizontal="left" vertical="center" wrapText="1"/>
    </xf>
    <xf numFmtId="0" fontId="64" fillId="0" borderId="15" xfId="72" applyFont="1" applyBorder="1" applyAlignment="1">
      <alignment horizontal="left" vertical="center" wrapText="1"/>
    </xf>
    <xf numFmtId="171" fontId="42" fillId="48" borderId="0" xfId="75" applyFont="1" applyFill="1" applyBorder="1" applyAlignment="1">
      <alignment vertical="top" wrapText="1"/>
    </xf>
    <xf numFmtId="0" fontId="48" fillId="0" borderId="0" xfId="0" applyFont="1" applyAlignment="1"/>
    <xf numFmtId="0" fontId="52" fillId="0" borderId="29" xfId="0" applyFont="1" applyBorder="1" applyAlignment="1"/>
    <xf numFmtId="0" fontId="52" fillId="0" borderId="30" xfId="0" applyFont="1" applyBorder="1" applyAlignment="1"/>
  </cellXfs>
  <cellStyles count="80">
    <cellStyle name="20% - Accent1" xfId="21" builtinId="30" hidden="1"/>
    <cellStyle name="20% - Accent2" xfId="25" builtinId="34" hidden="1"/>
    <cellStyle name="20% - Accent3" xfId="29" builtinId="38" hidden="1"/>
    <cellStyle name="20% - Accent4" xfId="33" builtinId="42" hidden="1"/>
    <cellStyle name="20% - Accent5" xfId="37" builtinId="46" hidden="1"/>
    <cellStyle name="20% - Accent6" xfId="41" builtinId="50" hidden="1"/>
    <cellStyle name="40% - Accent1" xfId="22" builtinId="31" hidden="1"/>
    <cellStyle name="40% - Accent2" xfId="26" builtinId="35" hidden="1"/>
    <cellStyle name="40% - Accent3" xfId="30" builtinId="39" hidden="1"/>
    <cellStyle name="40% - Accent4" xfId="34" builtinId="43" hidden="1"/>
    <cellStyle name="40% - Accent5" xfId="38" builtinId="47" hidden="1"/>
    <cellStyle name="40% - Accent6" xfId="42" builtinId="51" hidden="1"/>
    <cellStyle name="60% - Accent1" xfId="23" builtinId="32" hidden="1"/>
    <cellStyle name="60% - Accent2" xfId="27" builtinId="36" hidden="1"/>
    <cellStyle name="60% - Accent3" xfId="31" builtinId="40" hidden="1"/>
    <cellStyle name="60% - Accent4" xfId="35" builtinId="44" hidden="1"/>
    <cellStyle name="60% - Accent5" xfId="39" builtinId="48" hidden="1"/>
    <cellStyle name="60% - Accent6" xfId="43" builtinId="52" hidden="1"/>
    <cellStyle name="Accent1" xfId="20" builtinId="29" hidden="1"/>
    <cellStyle name="Accent2" xfId="24" builtinId="33" hidden="1"/>
    <cellStyle name="Accent3" xfId="28" builtinId="37" hidden="1"/>
    <cellStyle name="Accent4" xfId="32" builtinId="41" hidden="1"/>
    <cellStyle name="Accent5" xfId="36" builtinId="45" hidden="1"/>
    <cellStyle name="Accent6" xfId="40" builtinId="49" hidden="1"/>
    <cellStyle name="Bad" xfId="9" builtinId="27" hidden="1"/>
    <cellStyle name="Calculation" xfId="13" builtinId="22" hidden="1"/>
    <cellStyle name="Check Cell" xfId="15" builtinId="23" hidden="1"/>
    <cellStyle name="Column 1" xfId="66" xr:uid="{00000000-0005-0000-0000-00001B000000}"/>
    <cellStyle name="Column 2 + 3" xfId="67" xr:uid="{00000000-0005-0000-0000-00001C000000}"/>
    <cellStyle name="Column 4" xfId="68" xr:uid="{00000000-0005-0000-0000-00001D000000}"/>
    <cellStyle name="Comma" xfId="1" builtinId="3" customBuiltin="1"/>
    <cellStyle name="Counterflow" xfId="54" xr:uid="{00000000-0005-0000-0000-00001F000000}"/>
    <cellStyle name="DateLong" xfId="60" xr:uid="{00000000-0005-0000-0000-000020000000}"/>
    <cellStyle name="DateShort" xfId="61" xr:uid="{00000000-0005-0000-0000-000021000000}"/>
    <cellStyle name="Documentation" xfId="59" xr:uid="{00000000-0005-0000-0000-000022000000}"/>
    <cellStyle name="Explanatory Text" xfId="18" builtinId="53" hidden="1"/>
    <cellStyle name="Export" xfId="56" xr:uid="{00000000-0005-0000-0000-000024000000}"/>
    <cellStyle name="Factor" xfId="62" xr:uid="{00000000-0005-0000-0000-000025000000}"/>
    <cellStyle name="Good" xfId="8" builtinId="26" hidden="1"/>
    <cellStyle name="Hard coded" xfId="57" xr:uid="{00000000-0005-0000-0000-000027000000}"/>
    <cellStyle name="Heading 1" xfId="4" builtinId="16" hidden="1"/>
    <cellStyle name="Heading 2" xfId="5" builtinId="17" hidden="1"/>
    <cellStyle name="Heading 3" xfId="6" builtinId="18" hidden="1"/>
    <cellStyle name="Heading 4" xfId="7" builtinId="19" hidden="1"/>
    <cellStyle name="Hyperlink" xfId="71" builtinId="8"/>
    <cellStyle name="Hyperlink 2 2" xfId="77" xr:uid="{B56584E2-78F8-41C9-9A43-37BEB3034ABE}"/>
    <cellStyle name="Import" xfId="55" xr:uid="{00000000-0005-0000-0000-00002C000000}"/>
    <cellStyle name="Input" xfId="11" builtinId="20" hidden="1"/>
    <cellStyle name="Level 1 Heading" xfId="63" xr:uid="{00000000-0005-0000-0000-00002E000000}"/>
    <cellStyle name="Level 2 Heading" xfId="64" xr:uid="{00000000-0005-0000-0000-00002F000000}"/>
    <cellStyle name="Level 3 Heading" xfId="65" xr:uid="{00000000-0005-0000-0000-000030000000}"/>
    <cellStyle name="Linked Cell" xfId="14" builtinId="24" hidden="1"/>
    <cellStyle name="Neutral" xfId="10" builtinId="28" hidden="1"/>
    <cellStyle name="Normal" xfId="0" builtinId="0"/>
    <cellStyle name="Normal 2" xfId="69" xr:uid="{00000000-0005-0000-0000-000034000000}"/>
    <cellStyle name="Normal 2 2" xfId="75" xr:uid="{3CF4133B-8DC7-4591-B807-4138AC9DC75C}"/>
    <cellStyle name="Normal 3" xfId="70" xr:uid="{00000000-0005-0000-0000-000035000000}"/>
    <cellStyle name="Normal 3 2" xfId="72" xr:uid="{50763808-D2C8-49C3-8071-AB7C84F5B654}"/>
    <cellStyle name="Normal 3 2 2" xfId="79" xr:uid="{7E93D850-AAD8-4764-BA4C-422A471E34E9}"/>
    <cellStyle name="Normal 3 3" xfId="78" xr:uid="{F465B11F-CE11-4B02-A3E8-BB13612A04C9}"/>
    <cellStyle name="Normal 7" xfId="73" xr:uid="{C6EB5276-F779-48F3-B624-85E8B7BD5DAD}"/>
    <cellStyle name="Normal 7 2" xfId="74" xr:uid="{124605F5-6D30-46D8-B6C5-C7B7773354E3}"/>
    <cellStyle name="Note" xfId="17" builtinId="10" hidden="1"/>
    <cellStyle name="Output" xfId="12" builtinId="21" hidden="1"/>
    <cellStyle name="Pantone 130C" xfId="47" xr:uid="{00000000-0005-0000-0000-000038000000}"/>
    <cellStyle name="Pantone 179C" xfId="52" xr:uid="{00000000-0005-0000-0000-000039000000}"/>
    <cellStyle name="Pantone 232C" xfId="51" xr:uid="{00000000-0005-0000-0000-00003A000000}"/>
    <cellStyle name="Pantone 2745C" xfId="50" xr:uid="{00000000-0005-0000-0000-00003B000000}"/>
    <cellStyle name="Pantone 279C" xfId="45" xr:uid="{00000000-0005-0000-0000-00003C000000}"/>
    <cellStyle name="Pantone 281C" xfId="44" xr:uid="{00000000-0005-0000-0000-00003D000000}"/>
    <cellStyle name="Pantone 451C" xfId="46" xr:uid="{00000000-0005-0000-0000-00003E000000}"/>
    <cellStyle name="Pantone 583C" xfId="49" xr:uid="{00000000-0005-0000-0000-00003F000000}"/>
    <cellStyle name="Pantone 633C" xfId="48" xr:uid="{00000000-0005-0000-0000-000040000000}"/>
    <cellStyle name="Per cent" xfId="2" builtinId="5" customBuiltin="1"/>
    <cellStyle name="Percent [0]" xfId="58" xr:uid="{00000000-0005-0000-0000-000042000000}"/>
    <cellStyle name="Title" xfId="3" builtinId="15" hidden="1"/>
    <cellStyle name="Total" xfId="19" builtinId="25" hidden="1"/>
    <cellStyle name="Warning Text" xfId="16" builtinId="11" customBuiltin="1"/>
    <cellStyle name="WIP" xfId="53" xr:uid="{00000000-0005-0000-0000-000046000000}"/>
    <cellStyle name="Year" xfId="76" xr:uid="{ADACCDCC-20F5-4C5E-8B75-74F31DB2FB69}"/>
  </cellStyles>
  <dxfs count="3">
    <dxf>
      <font>
        <b val="0"/>
        <i val="0"/>
        <strike val="0"/>
        <condense val="0"/>
        <extend val="0"/>
        <outline val="0"/>
        <shadow val="0"/>
        <u val="none"/>
        <vertAlign val="baseline"/>
        <sz val="10"/>
        <color auto="1"/>
        <name val="Krub"/>
        <family val="2"/>
        <scheme val="none"/>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0"/>
        <color auto="1"/>
        <name val="Krub"/>
        <family val="2"/>
        <scheme val="none"/>
      </font>
      <fill>
        <patternFill patternType="none">
          <fgColor indexed="64"/>
          <bgColor indexed="65"/>
        </patternFill>
      </fill>
    </dxf>
    <dxf>
      <fill>
        <patternFill patternType="solid">
          <fgColor indexed="64"/>
          <bgColor theme="3"/>
        </patternFill>
      </fill>
    </dxf>
  </dxfs>
  <tableStyles count="0" defaultTableStyle="TableStyleMedium2" defaultPivotStyle="PivotStyleLight16"/>
  <colors>
    <mruColors>
      <color rgb="FFB97BB4"/>
      <color rgb="FF57A1DF"/>
      <color rgb="FFCCCCCE"/>
      <color rgb="FF0071CE"/>
      <color rgb="FF98C561"/>
      <color rgb="FFFFDB8E"/>
      <color rgb="FFF0F3B3"/>
      <color rgb="FFE2E768"/>
      <color rgb="FFDCECF5"/>
      <color rgb="FF94368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45"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3.xml"/><Relationship Id="rId20" Type="http://schemas.openxmlformats.org/officeDocument/2006/relationships/worksheet" Target="worksheets/sheet20.xml"/><Relationship Id="rId41"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12</xdr:row>
      <xdr:rowOff>0</xdr:rowOff>
    </xdr:from>
    <xdr:to>
      <xdr:col>3</xdr:col>
      <xdr:colOff>380184</xdr:colOff>
      <xdr:row>20</xdr:row>
      <xdr:rowOff>0</xdr:rowOff>
    </xdr:to>
    <xdr:sp macro="" textlink="">
      <xdr:nvSpPr>
        <xdr:cNvPr id="3" name="TextBox 2">
          <a:extLst>
            <a:ext uri="{FF2B5EF4-FFF2-40B4-BE49-F238E27FC236}">
              <a16:creationId xmlns:a16="http://schemas.microsoft.com/office/drawing/2014/main" id="{F255E90A-07FB-4F50-BFE7-AEC6E4BB77DE}"/>
            </a:ext>
          </a:extLst>
        </xdr:cNvPr>
        <xdr:cNvSpPr txBox="1"/>
      </xdr:nvSpPr>
      <xdr:spPr>
        <a:xfrm>
          <a:off x="504825" y="3381375"/>
          <a:ext cx="9467034" cy="3577999"/>
        </a:xfrm>
        <a:prstGeom prst="rect">
          <a:avLst/>
        </a:prstGeom>
        <a:noFill/>
        <a:ln>
          <a:noFill/>
        </a:ln>
      </xdr:spPr>
      <xdr:txBody>
        <a:bodyPr lIns="27432" tIns="22860" rIns="0" bIns="0"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n-US" sz="1100" b="1">
              <a:latin typeface="Krub SemiBold" panose="00000700000000000000" pitchFamily="2" charset="-34"/>
              <a:cs typeface="Krub SemiBold" panose="00000700000000000000" pitchFamily="2" charset="-34"/>
            </a:rPr>
            <a:t>Summary of the model: </a:t>
          </a:r>
        </a:p>
        <a:p>
          <a:pPr algn="l"/>
          <a:r>
            <a:rPr lang="en-US" sz="1100" b="0">
              <a:latin typeface="+mn-lt"/>
              <a:cs typeface="Krub SemiBold" panose="00000700000000000000" pitchFamily="2" charset="-34"/>
            </a:rPr>
            <a:t>Sets</a:t>
          </a:r>
          <a:r>
            <a:rPr lang="en-US" sz="1100" b="0" baseline="0">
              <a:latin typeface="+mn-lt"/>
              <a:cs typeface="Krub SemiBold" panose="00000700000000000000" pitchFamily="2" charset="-34"/>
            </a:rPr>
            <a:t> out our proposed price control deliverables (PCDs) for Resilience Interconnector, Resilience and Reservoirs.</a:t>
          </a:r>
          <a:endParaRPr lang="en-US" sz="1100" b="0">
            <a:latin typeface="+mn-lt"/>
            <a:cs typeface="Krub SemiBold" panose="00000700000000000000" pitchFamily="2" charset="-34"/>
          </a:endParaRPr>
        </a:p>
        <a:p>
          <a:pPr algn="l"/>
          <a:endParaRPr lang="en-US" sz="1000">
            <a:latin typeface="+mn-lt"/>
          </a:endParaRPr>
        </a:p>
        <a:p>
          <a:pPr algn="l"/>
          <a:r>
            <a:rPr lang="en-US" sz="1100" b="1">
              <a:latin typeface="Krub SemiBold" panose="00000700000000000000" pitchFamily="2" charset="-34"/>
              <a:cs typeface="Krub SemiBold" panose="00000700000000000000" pitchFamily="2" charset="-34"/>
            </a:rPr>
            <a:t>Quality assurance: </a:t>
          </a:r>
          <a:r>
            <a:rPr lang="en-US" sz="1100" b="0">
              <a:effectLst/>
              <a:latin typeface="+mn-lt"/>
              <a:ea typeface="+mn-ea"/>
              <a:cs typeface="+mn-cs"/>
            </a:rPr>
            <a:t>This</a:t>
          </a:r>
          <a:r>
            <a:rPr lang="en-US" sz="1100" b="0" baseline="0">
              <a:effectLst/>
              <a:latin typeface="+mn-lt"/>
              <a:ea typeface="+mn-ea"/>
              <a:cs typeface="+mn-cs"/>
            </a:rPr>
            <a:t> file has been reviewed internally.</a:t>
          </a:r>
          <a:endParaRPr lang="en-US" sz="1100" b="1">
            <a:latin typeface="Krub SemiBold" panose="00000700000000000000" pitchFamily="2" charset="-34"/>
            <a:cs typeface="Krub SemiBold" panose="00000700000000000000" pitchFamily="2" charset="-34"/>
          </a:endParaRPr>
        </a:p>
        <a:p>
          <a:pPr algn="l"/>
          <a:endParaRPr lang="en-US" sz="1000" b="1">
            <a:solidFill>
              <a:srgbClr val="000000"/>
            </a:solidFill>
            <a:latin typeface="+mn-lt"/>
          </a:endParaRPr>
        </a:p>
        <a:p>
          <a:pPr algn="l"/>
          <a:r>
            <a:rPr lang="en-US" sz="1100" b="1">
              <a:solidFill>
                <a:srgbClr val="000000"/>
              </a:solidFill>
              <a:latin typeface="Krub SemiBold" panose="00000700000000000000" pitchFamily="2" charset="-34"/>
              <a:cs typeface="Krub SemiBold" panose="00000700000000000000" pitchFamily="2" charset="-34"/>
            </a:rPr>
            <a:t>Disclaimer:</a:t>
          </a:r>
        </a:p>
        <a:p>
          <a:pPr marL="0" marR="0" lvl="0" indent="0" algn="l" defTabSz="914400" eaLnBrk="1" fontAlgn="auto" latinLnBrk="0" hangingPunct="1">
            <a:lnSpc>
              <a:spcPct val="100000"/>
            </a:lnSpc>
            <a:spcBef>
              <a:spcPts val="0"/>
            </a:spcBef>
            <a:spcAft>
              <a:spcPts val="0"/>
            </a:spcAft>
            <a:buClrTx/>
            <a:buSzTx/>
            <a:buFontTx/>
            <a:buNone/>
            <a:tabLst/>
            <a:defRPr/>
          </a:pPr>
          <a:r>
            <a:rPr lang="en-GB" sz="1100" i="0">
              <a:effectLst/>
              <a:latin typeface="+mn-lt"/>
              <a:ea typeface="+mn-ea"/>
              <a:cs typeface="+mn-cs"/>
            </a:rPr>
            <a:t>This model is part of our final determinations setting out the price, service, and incentive package for water companies for the period 2025-30. It should be read together with the other documents and information that we have now published.</a:t>
          </a:r>
          <a:endParaRPr lang="en-GB">
            <a:effectLst/>
          </a:endParaRPr>
        </a:p>
        <a:p>
          <a:pPr algn="l"/>
          <a:endParaRPr lang="en-US" sz="1100" b="1">
            <a:solidFill>
              <a:srgbClr val="000000"/>
            </a:solidFill>
            <a:latin typeface="Krub SemiBold" panose="00000700000000000000" pitchFamily="2" charset="-34"/>
            <a:cs typeface="Krub SemiBold" panose="00000700000000000000" pitchFamily="2" charset="-34"/>
          </a:endParaRPr>
        </a:p>
        <a:p>
          <a:pPr algn="l"/>
          <a:endParaRPr lang="en-US" sz="1000">
            <a:solidFill>
              <a:srgbClr val="000000"/>
            </a:solidFill>
            <a:latin typeface="+mn-lt"/>
          </a:endParaRPr>
        </a:p>
        <a:p>
          <a:pPr algn="l"/>
          <a:r>
            <a:rPr lang="en-US" sz="1100" b="1">
              <a:solidFill>
                <a:srgbClr val="000000"/>
              </a:solidFill>
              <a:latin typeface="Krub SemiBold" panose="00000700000000000000" pitchFamily="2" charset="-34"/>
              <a:cs typeface="Krub SemiBold" panose="00000700000000000000" pitchFamily="2" charset="-34"/>
            </a:rPr>
            <a:t>Changes since previous published model</a:t>
          </a:r>
          <a:r>
            <a:rPr lang="en-US" sz="1100" b="1">
              <a:solidFill>
                <a:srgbClr val="000000"/>
              </a:solidFill>
              <a:latin typeface="+mn-lt"/>
            </a:rPr>
            <a:t>: </a:t>
          </a:r>
          <a:r>
            <a:rPr lang="en-US" sz="1000" b="0">
              <a:solidFill>
                <a:srgbClr val="000000"/>
              </a:solidFill>
              <a:latin typeface="Krub" panose="00000500000000000000" pitchFamily="2" charset="-34"/>
              <a:cs typeface="Krub" panose="00000500000000000000" pitchFamily="2" charset="-34"/>
            </a:rPr>
            <a:t>N/A</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08F32C2-686C-453A-8570-D7D18E45F67D}" name="Table10" displayName="Table10" ref="B23:C56" totalsRowShown="0" headerRowDxfId="2">
  <autoFilter ref="B23:C56" xr:uid="{808F32C2-686C-453A-8570-D7D18E45F67D}"/>
  <tableColumns count="2">
    <tableColumn id="1" xr3:uid="{7D59D30F-B1C5-4771-9777-AA0618F19080}" name="Tab name" dataDxfId="1" dataCellStyle="Normal 2 2"/>
    <tableColumn id="2" xr3:uid="{5E2BF1CE-9D26-45A9-84AA-11C7DB069BA3}" name="Description" dataDxfId="0" dataCellStyle="Normal 2 2"/>
  </tableColumns>
  <tableStyleInfo name="TableStyleLight2" showFirstColumn="0" showLastColumn="0" showRowStripes="1" showColumnStripes="0"/>
</table>
</file>

<file path=xl/theme/theme1.xml><?xml version="1.0" encoding="utf-8"?>
<a:theme xmlns:a="http://schemas.openxmlformats.org/drawingml/2006/main" name="Ofwat">
  <a:themeElements>
    <a:clrScheme name="Ofwat">
      <a:dk1>
        <a:sysClr val="windowText" lastClr="000000"/>
      </a:dk1>
      <a:lt1>
        <a:sysClr val="window" lastClr="FFFFFF"/>
      </a:lt1>
      <a:dk2>
        <a:srgbClr val="003595"/>
      </a:dk2>
      <a:lt2>
        <a:srgbClr val="DCECF5"/>
      </a:lt2>
      <a:accent1>
        <a:srgbClr val="0071CE"/>
      </a:accent1>
      <a:accent2>
        <a:srgbClr val="63656A"/>
      </a:accent2>
      <a:accent3>
        <a:srgbClr val="FFB81D"/>
      </a:accent3>
      <a:accent4>
        <a:srgbClr val="62A70F"/>
      </a:accent4>
      <a:accent5>
        <a:srgbClr val="FF8772"/>
      </a:accent5>
      <a:accent6>
        <a:srgbClr val="D60037"/>
      </a:accent6>
      <a:hlink>
        <a:srgbClr val="0071CE"/>
      </a:hlink>
      <a:folHlink>
        <a:srgbClr val="94368D"/>
      </a:folHlink>
    </a:clrScheme>
    <a:fontScheme name="Ofwat">
      <a:majorFont>
        <a:latin typeface="Krub SemiBold"/>
        <a:ea typeface=""/>
        <a:cs typeface=""/>
      </a:majorFont>
      <a:minorFont>
        <a:latin typeface="Krub"/>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Ofwat 2016" id="{A420DE61-A4E8-4DB5-890E-1E2F09860D19}" vid="{7B41E948-0C9A-4054-BED8-27FCA733044A}"/>
    </a:ext>
  </a:extLst>
</a:theme>
</file>

<file path=xl/threadedComments/threadedComment1.xml><?xml version="1.0" encoding="utf-8"?>
<ThreadedComments xmlns="http://schemas.microsoft.com/office/spreadsheetml/2018/threadedcomments" xmlns:x="http://schemas.openxmlformats.org/spreadsheetml/2006/main">
  <threadedComment ref="N16" dT="2024-12-11T17:23:35.97" personId="{00000000-0000-0000-0000-000000000000}" id="{96D2C8CA-3610-47E1-BD21-2E566119E260}">
    <text>Post adjustment?</text>
  </threadedComment>
</ThreadedComment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R24@ofwat.gov.uk" TargetMode="External"/><Relationship Id="rId4" Type="http://schemas.openxmlformats.org/officeDocument/2006/relationships/table" Target="../tables/table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 Id="rId4" Type="http://schemas.microsoft.com/office/2017/10/relationships/threadedComment" Target="../threadedComments/threadedComment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AD907-BF38-48D4-B9A7-88781D870424}">
  <dimension ref="A1:K11"/>
  <sheetViews>
    <sheetView topLeftCell="A4" workbookViewId="0">
      <selection activeCell="H7" sqref="H7"/>
    </sheetView>
  </sheetViews>
  <sheetFormatPr defaultRowHeight="12.75"/>
  <cols>
    <col min="2" max="2" width="13.85546875" customWidth="1"/>
    <col min="3" max="3" width="18" customWidth="1"/>
    <col min="4" max="4" width="11.7109375" customWidth="1"/>
    <col min="5" max="5" width="60.140625" customWidth="1"/>
    <col min="8" max="8" width="16.7109375" customWidth="1"/>
    <col min="9" max="9" width="21.140625" customWidth="1"/>
    <col min="10" max="10" width="15.85546875" customWidth="1"/>
  </cols>
  <sheetData>
    <row r="1" spans="1:11" ht="42.75">
      <c r="A1" s="231" t="s">
        <v>0</v>
      </c>
      <c r="B1" s="231" t="s">
        <v>1</v>
      </c>
      <c r="C1" s="231" t="s">
        <v>2</v>
      </c>
      <c r="D1" s="231" t="s">
        <v>3</v>
      </c>
      <c r="E1" s="231" t="s">
        <v>4</v>
      </c>
      <c r="F1" s="231" t="s">
        <v>5</v>
      </c>
      <c r="G1" s="231" t="s">
        <v>6</v>
      </c>
      <c r="H1" s="231" t="s">
        <v>7</v>
      </c>
      <c r="I1" s="231" t="s">
        <v>8</v>
      </c>
      <c r="J1" s="231" t="s">
        <v>9</v>
      </c>
    </row>
    <row r="2" spans="1:11">
      <c r="A2">
        <v>1</v>
      </c>
      <c r="B2" s="232">
        <v>45680</v>
      </c>
      <c r="C2" t="s">
        <v>10</v>
      </c>
      <c r="D2" t="s">
        <v>11</v>
      </c>
      <c r="E2" s="233" t="s">
        <v>12</v>
      </c>
      <c r="H2" t="s">
        <v>13</v>
      </c>
      <c r="I2" t="s">
        <v>14</v>
      </c>
      <c r="J2" s="232">
        <v>45680</v>
      </c>
    </row>
    <row r="3" spans="1:11" ht="25.5">
      <c r="A3">
        <v>2</v>
      </c>
      <c r="B3" s="232">
        <v>45680</v>
      </c>
      <c r="C3" t="s">
        <v>15</v>
      </c>
      <c r="D3" t="s">
        <v>16</v>
      </c>
      <c r="E3" s="239" t="s">
        <v>17</v>
      </c>
      <c r="H3" t="s">
        <v>13</v>
      </c>
      <c r="I3" t="s">
        <v>14</v>
      </c>
      <c r="J3" s="232">
        <v>45680</v>
      </c>
    </row>
    <row r="4" spans="1:11" ht="63.75">
      <c r="A4">
        <v>3</v>
      </c>
      <c r="B4" s="232">
        <v>45700</v>
      </c>
      <c r="C4" t="s">
        <v>18</v>
      </c>
      <c r="D4" t="s">
        <v>19</v>
      </c>
      <c r="E4" s="239" t="s">
        <v>20</v>
      </c>
      <c r="G4" t="s">
        <v>21</v>
      </c>
      <c r="H4" t="s">
        <v>22</v>
      </c>
      <c r="I4" t="s">
        <v>14</v>
      </c>
      <c r="J4" s="232">
        <v>45691</v>
      </c>
    </row>
    <row r="5" spans="1:11">
      <c r="A5">
        <v>4</v>
      </c>
      <c r="B5" s="232">
        <v>45700</v>
      </c>
      <c r="C5" t="s">
        <v>23</v>
      </c>
      <c r="D5" t="s">
        <v>24</v>
      </c>
      <c r="E5" t="s">
        <v>25</v>
      </c>
      <c r="H5" t="s">
        <v>22</v>
      </c>
      <c r="J5" s="232">
        <v>45700</v>
      </c>
    </row>
    <row r="6" spans="1:11">
      <c r="A6">
        <v>5</v>
      </c>
      <c r="B6" s="232">
        <v>45706</v>
      </c>
      <c r="C6" t="s">
        <v>26</v>
      </c>
      <c r="D6" t="s">
        <v>27</v>
      </c>
      <c r="E6" t="s">
        <v>28</v>
      </c>
      <c r="H6" t="s">
        <v>29</v>
      </c>
      <c r="J6" s="232">
        <v>45706</v>
      </c>
    </row>
    <row r="7" spans="1:11" ht="114.75">
      <c r="A7">
        <v>6</v>
      </c>
      <c r="B7" s="232">
        <v>45706</v>
      </c>
      <c r="C7" t="s">
        <v>10</v>
      </c>
      <c r="D7" t="s">
        <v>30</v>
      </c>
      <c r="E7" s="263" t="s">
        <v>31</v>
      </c>
      <c r="G7" t="s">
        <v>13</v>
      </c>
      <c r="H7" t="s">
        <v>13</v>
      </c>
      <c r="I7" t="s">
        <v>14</v>
      </c>
      <c r="J7" s="232">
        <v>45707</v>
      </c>
    </row>
    <row r="8" spans="1:11" ht="38.25">
      <c r="A8">
        <v>7</v>
      </c>
      <c r="B8" s="232">
        <v>45706</v>
      </c>
      <c r="C8" t="s">
        <v>15</v>
      </c>
      <c r="D8" t="s">
        <v>16</v>
      </c>
      <c r="E8" s="263" t="s">
        <v>32</v>
      </c>
      <c r="G8" t="s">
        <v>13</v>
      </c>
      <c r="H8" t="s">
        <v>13</v>
      </c>
      <c r="I8" t="s">
        <v>14</v>
      </c>
      <c r="J8" s="232">
        <v>45707</v>
      </c>
    </row>
    <row r="9" spans="1:11" ht="51">
      <c r="A9">
        <v>8</v>
      </c>
      <c r="B9" s="232">
        <v>45736</v>
      </c>
      <c r="C9" t="s">
        <v>33</v>
      </c>
      <c r="D9" t="s">
        <v>34</v>
      </c>
      <c r="E9" s="239" t="s">
        <v>35</v>
      </c>
      <c r="G9" t="s">
        <v>22</v>
      </c>
      <c r="H9" t="s">
        <v>22</v>
      </c>
      <c r="I9" t="s">
        <v>14</v>
      </c>
      <c r="J9" s="232">
        <v>45736</v>
      </c>
    </row>
    <row r="10" spans="1:11" ht="25.5">
      <c r="A10">
        <v>9</v>
      </c>
      <c r="B10" s="232">
        <v>45736</v>
      </c>
      <c r="C10" t="s">
        <v>36</v>
      </c>
      <c r="D10" t="s">
        <v>37</v>
      </c>
      <c r="E10" s="239" t="s">
        <v>38</v>
      </c>
      <c r="G10" t="s">
        <v>22</v>
      </c>
      <c r="H10" t="s">
        <v>22</v>
      </c>
      <c r="I10" t="s">
        <v>14</v>
      </c>
      <c r="J10" s="232">
        <v>45736</v>
      </c>
      <c r="K10" s="232"/>
    </row>
    <row r="11" spans="1:11" ht="25.5">
      <c r="A11">
        <v>10</v>
      </c>
      <c r="B11" s="232">
        <v>45736</v>
      </c>
      <c r="C11" t="s">
        <v>33</v>
      </c>
      <c r="D11" t="s">
        <v>39</v>
      </c>
      <c r="E11" s="239" t="s">
        <v>40</v>
      </c>
      <c r="G11" t="s">
        <v>22</v>
      </c>
      <c r="H11" t="s">
        <v>22</v>
      </c>
      <c r="I11" t="s">
        <v>14</v>
      </c>
      <c r="J11" s="232">
        <v>45736</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31BB9-1180-4896-951A-D531C688A36C}">
  <sheetPr>
    <tabColor theme="8" tint="0.39997558519241921"/>
  </sheetPr>
  <dimension ref="A1:P29"/>
  <sheetViews>
    <sheetView zoomScale="80" zoomScaleNormal="80" workbookViewId="0">
      <selection activeCell="O21" sqref="O21"/>
    </sheetView>
  </sheetViews>
  <sheetFormatPr defaultRowHeight="12.75"/>
  <cols>
    <col min="1" max="1" width="4.28515625" customWidth="1"/>
    <col min="2" max="2" width="28.5703125" customWidth="1"/>
    <col min="3" max="15" width="14.28515625" customWidth="1"/>
  </cols>
  <sheetData>
    <row r="1" spans="1:16" s="10" customFormat="1" ht="26.25" customHeight="1">
      <c r="A1" s="11" t="s">
        <v>196</v>
      </c>
    </row>
    <row r="4" spans="1:16" ht="13.15">
      <c r="B4" s="5" t="s">
        <v>102</v>
      </c>
      <c r="C4" s="9" t="s">
        <v>197</v>
      </c>
    </row>
    <row r="5" spans="1:16" ht="28.5" customHeight="1">
      <c r="B5" s="5" t="s">
        <v>104</v>
      </c>
      <c r="C5" s="9" t="s">
        <v>105</v>
      </c>
      <c r="E5" s="15"/>
    </row>
    <row r="6" spans="1:16" ht="13.15">
      <c r="B6" s="5" t="s">
        <v>106</v>
      </c>
      <c r="C6" s="9" t="s">
        <v>107</v>
      </c>
    </row>
    <row r="7" spans="1:16">
      <c r="B7" s="6"/>
    </row>
    <row r="8" spans="1:16" ht="13.15">
      <c r="B8" s="5" t="s">
        <v>108</v>
      </c>
      <c r="C8" s="274" t="s">
        <v>109</v>
      </c>
      <c r="D8" s="275"/>
      <c r="E8" s="275"/>
      <c r="F8" s="275"/>
      <c r="G8" s="275"/>
      <c r="H8" s="275"/>
      <c r="I8" s="275"/>
      <c r="J8" s="275"/>
      <c r="K8" s="275"/>
      <c r="L8" s="275"/>
      <c r="M8" s="275"/>
      <c r="N8" s="275"/>
      <c r="O8" s="276"/>
    </row>
    <row r="9" spans="1:16">
      <c r="B9" s="81"/>
    </row>
    <row r="10" spans="1:16" ht="26.25">
      <c r="B10" s="229" t="s">
        <v>110</v>
      </c>
    </row>
    <row r="11" spans="1:16" ht="88.15" customHeight="1">
      <c r="B11" s="5" t="s">
        <v>53</v>
      </c>
      <c r="C11" s="267" t="s">
        <v>198</v>
      </c>
      <c r="D11" s="268"/>
      <c r="E11" s="268"/>
      <c r="F11" s="268"/>
      <c r="G11" s="268"/>
      <c r="H11" s="268"/>
      <c r="I11" s="268"/>
      <c r="J11" s="268"/>
      <c r="K11" s="268"/>
      <c r="L11" s="268"/>
      <c r="M11" s="268"/>
      <c r="N11" s="268"/>
      <c r="O11" s="269"/>
    </row>
    <row r="12" spans="1:16" ht="13.5" customHeight="1">
      <c r="B12" s="5" t="s">
        <v>112</v>
      </c>
      <c r="C12" s="270" t="s">
        <v>113</v>
      </c>
      <c r="D12" s="271"/>
      <c r="E12" s="271"/>
      <c r="F12" s="271"/>
      <c r="G12" s="271"/>
      <c r="H12" s="271"/>
      <c r="I12" s="271"/>
      <c r="J12" s="271"/>
      <c r="K12" s="271"/>
      <c r="L12" s="271"/>
      <c r="M12" s="271"/>
      <c r="N12" s="271"/>
      <c r="O12" s="272"/>
      <c r="P12" s="8"/>
    </row>
    <row r="13" spans="1:16" ht="13.5" customHeight="1">
      <c r="B13" s="5" t="s">
        <v>114</v>
      </c>
      <c r="C13" s="273" t="s">
        <v>115</v>
      </c>
      <c r="D13" s="271"/>
      <c r="E13" s="271"/>
      <c r="F13" s="271"/>
      <c r="G13" s="271"/>
      <c r="H13" s="271"/>
      <c r="I13" s="271"/>
      <c r="J13" s="271"/>
      <c r="K13" s="271"/>
      <c r="L13" s="271"/>
      <c r="M13" s="271"/>
      <c r="N13" s="271"/>
      <c r="O13" s="272"/>
      <c r="P13" s="8"/>
    </row>
    <row r="14" spans="1:16" ht="13.5" customHeight="1">
      <c r="B14" s="7" t="s">
        <v>116</v>
      </c>
      <c r="C14" s="273" t="s">
        <v>117</v>
      </c>
      <c r="D14" s="271"/>
      <c r="E14" s="271"/>
      <c r="F14" s="271"/>
      <c r="G14" s="271"/>
      <c r="H14" s="271"/>
      <c r="I14" s="271"/>
      <c r="J14" s="271"/>
      <c r="K14" s="271"/>
      <c r="L14" s="271"/>
      <c r="M14" s="271"/>
      <c r="N14" s="271"/>
      <c r="O14" s="272"/>
      <c r="P14" s="8"/>
    </row>
    <row r="16" spans="1:16" ht="26.25">
      <c r="B16" s="7" t="s">
        <v>118</v>
      </c>
      <c r="C16" s="1" t="s">
        <v>119</v>
      </c>
      <c r="D16" s="1" t="s">
        <v>120</v>
      </c>
    </row>
    <row r="17" spans="2:15">
      <c r="B17" s="4" t="s">
        <v>199</v>
      </c>
      <c r="C17" s="58" t="s">
        <v>122</v>
      </c>
      <c r="D17" s="13">
        <v>0.48233713847497112</v>
      </c>
    </row>
    <row r="18" spans="2:15">
      <c r="B18" s="4" t="s">
        <v>200</v>
      </c>
      <c r="C18" s="58" t="s">
        <v>122</v>
      </c>
      <c r="D18" s="13">
        <v>0.39967130997329942</v>
      </c>
    </row>
    <row r="19" spans="2:15">
      <c r="B19" s="4" t="s">
        <v>201</v>
      </c>
      <c r="C19" s="58" t="s">
        <v>169</v>
      </c>
      <c r="D19" s="13">
        <v>0.77231685472236289</v>
      </c>
    </row>
    <row r="21" spans="2:15" ht="26.25">
      <c r="B21" s="7" t="s">
        <v>123</v>
      </c>
      <c r="C21" s="1" t="s">
        <v>119</v>
      </c>
      <c r="D21" s="1" t="s">
        <v>120</v>
      </c>
      <c r="E21" s="1" t="s">
        <v>124</v>
      </c>
    </row>
    <row r="22" spans="2:15" ht="13.15">
      <c r="B22" s="4" t="s">
        <v>199</v>
      </c>
      <c r="C22" s="3" t="s">
        <v>125</v>
      </c>
      <c r="D22" s="128">
        <v>2.0065224960558799E-2</v>
      </c>
      <c r="E22" s="128">
        <v>6.6884083201862662E-3</v>
      </c>
    </row>
    <row r="23" spans="2:15" ht="13.15">
      <c r="B23" s="4" t="s">
        <v>200</v>
      </c>
      <c r="C23" s="3" t="s">
        <v>125</v>
      </c>
      <c r="D23" s="128">
        <v>1.6626326494889255E-2</v>
      </c>
      <c r="E23" s="128">
        <v>5.5421088316297516E-3</v>
      </c>
    </row>
    <row r="24" spans="2:15" ht="13.15">
      <c r="B24" s="4" t="s">
        <v>201</v>
      </c>
      <c r="C24" s="3" t="s">
        <v>125</v>
      </c>
      <c r="D24" s="128">
        <v>3.2128381156450295E-2</v>
      </c>
      <c r="E24" s="128">
        <v>1.0709460385483432E-2</v>
      </c>
    </row>
    <row r="26" spans="2:15" ht="13.15">
      <c r="B26" s="7" t="s">
        <v>126</v>
      </c>
      <c r="C26" s="2" t="s">
        <v>119</v>
      </c>
      <c r="D26" s="2" t="s">
        <v>127</v>
      </c>
      <c r="E26" s="2" t="s">
        <v>128</v>
      </c>
      <c r="F26" s="2" t="s">
        <v>129</v>
      </c>
      <c r="G26" s="2" t="s">
        <v>130</v>
      </c>
      <c r="H26" s="2" t="s">
        <v>131</v>
      </c>
      <c r="I26" s="2" t="s">
        <v>132</v>
      </c>
      <c r="J26" s="2" t="s">
        <v>133</v>
      </c>
      <c r="K26" s="2" t="s">
        <v>134</v>
      </c>
      <c r="L26" s="2" t="s">
        <v>135</v>
      </c>
      <c r="M26" s="2" t="s">
        <v>136</v>
      </c>
      <c r="N26" s="2" t="s">
        <v>137</v>
      </c>
      <c r="O26" s="2" t="s">
        <v>138</v>
      </c>
    </row>
    <row r="27" spans="2:15">
      <c r="B27" s="4" t="s">
        <v>199</v>
      </c>
      <c r="C27" s="12" t="s">
        <v>139</v>
      </c>
      <c r="D27" s="3">
        <v>0</v>
      </c>
      <c r="E27" s="3">
        <v>0</v>
      </c>
      <c r="F27" s="3">
        <v>0</v>
      </c>
      <c r="G27" s="3">
        <v>0</v>
      </c>
      <c r="H27" s="3">
        <v>0</v>
      </c>
      <c r="I27" s="3">
        <v>0</v>
      </c>
      <c r="J27" s="22">
        <v>0.77</v>
      </c>
      <c r="K27" s="22">
        <v>0.77</v>
      </c>
      <c r="L27" s="22">
        <v>0.77</v>
      </c>
      <c r="M27" s="22">
        <v>0.77</v>
      </c>
      <c r="N27" s="22">
        <v>0.77</v>
      </c>
      <c r="O27" s="22">
        <v>0.77</v>
      </c>
    </row>
    <row r="28" spans="2:15">
      <c r="B28" s="4" t="s">
        <v>200</v>
      </c>
      <c r="C28" s="12" t="s">
        <v>139</v>
      </c>
      <c r="D28" s="3">
        <v>0</v>
      </c>
      <c r="E28" s="3">
        <v>0</v>
      </c>
      <c r="F28" s="3">
        <v>0</v>
      </c>
      <c r="G28" s="3">
        <v>0</v>
      </c>
      <c r="H28" s="3">
        <v>0</v>
      </c>
      <c r="I28" s="3">
        <v>0</v>
      </c>
      <c r="J28" s="22">
        <v>6.1</v>
      </c>
      <c r="K28" s="22">
        <v>6.1</v>
      </c>
      <c r="L28" s="22">
        <v>6.1</v>
      </c>
      <c r="M28" s="22">
        <v>6.1</v>
      </c>
      <c r="N28" s="22">
        <v>6.1</v>
      </c>
      <c r="O28" s="22">
        <v>6.1</v>
      </c>
    </row>
    <row r="29" spans="2:15">
      <c r="B29" s="4" t="s">
        <v>201</v>
      </c>
      <c r="C29" s="12" t="s">
        <v>174</v>
      </c>
      <c r="D29" s="3">
        <v>0</v>
      </c>
      <c r="E29" s="3">
        <v>0</v>
      </c>
      <c r="F29" s="3">
        <v>0</v>
      </c>
      <c r="G29" s="3">
        <v>0</v>
      </c>
      <c r="H29" s="3">
        <v>0</v>
      </c>
      <c r="I29" s="3">
        <v>0</v>
      </c>
      <c r="J29" s="22">
        <v>5.41</v>
      </c>
      <c r="K29" s="22">
        <v>5.41</v>
      </c>
      <c r="L29" s="22">
        <v>5.41</v>
      </c>
      <c r="M29" s="22">
        <v>5.41</v>
      </c>
      <c r="N29" s="22">
        <v>5.41</v>
      </c>
      <c r="O29" s="22">
        <v>5.41</v>
      </c>
    </row>
  </sheetData>
  <mergeCells count="5">
    <mergeCell ref="C11:O11"/>
    <mergeCell ref="C12:O12"/>
    <mergeCell ref="C13:O13"/>
    <mergeCell ref="C14:O14"/>
    <mergeCell ref="C8:O8"/>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2F8C7-D53F-4961-BD0B-24A47F6841D8}">
  <sheetPr>
    <tabColor theme="8" tint="0.39997558519241921"/>
  </sheetPr>
  <dimension ref="A1:P33"/>
  <sheetViews>
    <sheetView zoomScale="80" zoomScaleNormal="80" workbookViewId="0">
      <selection activeCell="I18" sqref="I18"/>
    </sheetView>
  </sheetViews>
  <sheetFormatPr defaultRowHeight="12.75"/>
  <cols>
    <col min="1" max="1" width="4.28515625" customWidth="1"/>
    <col min="2" max="2" width="43.140625" bestFit="1" customWidth="1"/>
    <col min="3" max="15" width="14.28515625" customWidth="1"/>
  </cols>
  <sheetData>
    <row r="1" spans="1:16" s="10" customFormat="1" ht="26.25" customHeight="1">
      <c r="A1" s="11" t="s">
        <v>202</v>
      </c>
    </row>
    <row r="4" spans="1:16" ht="13.15">
      <c r="B4" s="5" t="s">
        <v>102</v>
      </c>
      <c r="C4" s="9" t="s">
        <v>203</v>
      </c>
    </row>
    <row r="5" spans="1:16" ht="28.5" customHeight="1">
      <c r="B5" s="5" t="s">
        <v>104</v>
      </c>
      <c r="C5" s="9" t="s">
        <v>105</v>
      </c>
      <c r="E5" s="15"/>
    </row>
    <row r="6" spans="1:16" ht="13.15">
      <c r="B6" s="5" t="s">
        <v>106</v>
      </c>
      <c r="C6" s="9" t="s">
        <v>107</v>
      </c>
    </row>
    <row r="7" spans="1:16">
      <c r="B7" s="6"/>
    </row>
    <row r="8" spans="1:16" ht="13.15">
      <c r="B8" s="5" t="s">
        <v>108</v>
      </c>
      <c r="C8" s="274" t="s">
        <v>109</v>
      </c>
      <c r="D8" s="275"/>
      <c r="E8" s="275"/>
      <c r="F8" s="275"/>
      <c r="G8" s="275"/>
      <c r="H8" s="275"/>
      <c r="I8" s="275"/>
      <c r="J8" s="275"/>
      <c r="K8" s="275"/>
      <c r="L8" s="275"/>
      <c r="M8" s="275"/>
      <c r="N8" s="275"/>
      <c r="O8" s="276"/>
    </row>
    <row r="9" spans="1:16">
      <c r="B9" s="81"/>
    </row>
    <row r="10" spans="1:16" ht="13.15">
      <c r="B10" s="229" t="s">
        <v>110</v>
      </c>
    </row>
    <row r="11" spans="1:16" ht="97.5" customHeight="1">
      <c r="B11" s="5" t="s">
        <v>53</v>
      </c>
      <c r="C11" s="280" t="s">
        <v>204</v>
      </c>
      <c r="D11" s="281"/>
      <c r="E11" s="281"/>
      <c r="F11" s="281"/>
      <c r="G11" s="281"/>
      <c r="H11" s="281"/>
      <c r="I11" s="281"/>
      <c r="J11" s="281"/>
      <c r="K11" s="281"/>
      <c r="L11" s="281"/>
      <c r="M11" s="281"/>
      <c r="N11" s="281"/>
      <c r="O11" s="282"/>
    </row>
    <row r="12" spans="1:16" ht="13.5" customHeight="1">
      <c r="B12" s="5" t="s">
        <v>112</v>
      </c>
      <c r="C12" s="270" t="s">
        <v>113</v>
      </c>
      <c r="D12" s="271"/>
      <c r="E12" s="271"/>
      <c r="F12" s="271"/>
      <c r="G12" s="271"/>
      <c r="H12" s="271"/>
      <c r="I12" s="271"/>
      <c r="J12" s="271"/>
      <c r="K12" s="271"/>
      <c r="L12" s="271"/>
      <c r="M12" s="271"/>
      <c r="N12" s="271"/>
      <c r="O12" s="272"/>
      <c r="P12" s="8"/>
    </row>
    <row r="13" spans="1:16" ht="13.5" customHeight="1">
      <c r="B13" s="5" t="s">
        <v>114</v>
      </c>
      <c r="C13" s="273" t="s">
        <v>115</v>
      </c>
      <c r="D13" s="271"/>
      <c r="E13" s="271"/>
      <c r="F13" s="271"/>
      <c r="G13" s="271"/>
      <c r="H13" s="271"/>
      <c r="I13" s="271"/>
      <c r="J13" s="271"/>
      <c r="K13" s="271"/>
      <c r="L13" s="271"/>
      <c r="M13" s="271"/>
      <c r="N13" s="271"/>
      <c r="O13" s="272"/>
      <c r="P13" s="8"/>
    </row>
    <row r="14" spans="1:16" ht="13.5" customHeight="1">
      <c r="B14" s="7" t="s">
        <v>116</v>
      </c>
      <c r="C14" s="273" t="s">
        <v>117</v>
      </c>
      <c r="D14" s="271"/>
      <c r="E14" s="271"/>
      <c r="F14" s="271"/>
      <c r="G14" s="271"/>
      <c r="H14" s="271"/>
      <c r="I14" s="271"/>
      <c r="J14" s="271"/>
      <c r="K14" s="271"/>
      <c r="L14" s="271"/>
      <c r="M14" s="271"/>
      <c r="N14" s="271"/>
      <c r="O14" s="272"/>
      <c r="P14" s="8"/>
    </row>
    <row r="15" spans="1:16">
      <c r="G15" s="81"/>
      <c r="H15" s="81"/>
      <c r="I15" s="81"/>
      <c r="J15" s="81"/>
      <c r="K15" s="81"/>
      <c r="L15" s="81"/>
    </row>
    <row r="16" spans="1:16" ht="26.25">
      <c r="B16" s="7" t="s">
        <v>118</v>
      </c>
      <c r="C16" s="1" t="s">
        <v>119</v>
      </c>
      <c r="D16" s="1" t="s">
        <v>120</v>
      </c>
    </row>
    <row r="17" spans="2:15">
      <c r="B17" s="4" t="s">
        <v>205</v>
      </c>
      <c r="C17" s="58" t="s">
        <v>147</v>
      </c>
      <c r="D17" s="13">
        <v>0.13851027655334391</v>
      </c>
    </row>
    <row r="18" spans="2:15">
      <c r="B18" s="4" t="s">
        <v>206</v>
      </c>
      <c r="C18" s="58" t="s">
        <v>147</v>
      </c>
      <c r="D18" s="13">
        <v>0.1131492400013232</v>
      </c>
    </row>
    <row r="19" spans="2:15">
      <c r="B19" s="4" t="s">
        <v>207</v>
      </c>
      <c r="C19" s="58" t="s">
        <v>147</v>
      </c>
      <c r="D19" s="13">
        <v>5.8525468966201658E-2</v>
      </c>
    </row>
    <row r="20" spans="2:15">
      <c r="B20" s="4"/>
      <c r="C20" s="58"/>
      <c r="D20" s="13"/>
    </row>
    <row r="21" spans="2:15">
      <c r="B21" s="4"/>
      <c r="C21" s="58"/>
      <c r="D21" s="13"/>
    </row>
    <row r="23" spans="2:15" ht="26.25">
      <c r="B23" s="7" t="s">
        <v>123</v>
      </c>
      <c r="C23" s="1" t="s">
        <v>119</v>
      </c>
      <c r="D23" s="1" t="s">
        <v>120</v>
      </c>
      <c r="E23" s="1" t="s">
        <v>124</v>
      </c>
    </row>
    <row r="24" spans="2:15">
      <c r="B24" s="4" t="s">
        <v>205</v>
      </c>
      <c r="C24" s="3" t="s">
        <v>125</v>
      </c>
      <c r="D24" s="13">
        <v>5.4988579791677532E-3</v>
      </c>
      <c r="E24" s="13">
        <v>1.8329526597225844E-3</v>
      </c>
    </row>
    <row r="25" spans="2:15">
      <c r="B25" s="4" t="s">
        <v>206</v>
      </c>
      <c r="C25" s="3" t="s">
        <v>125</v>
      </c>
      <c r="D25" s="13">
        <v>4.4920248280525309E-3</v>
      </c>
      <c r="E25" s="13">
        <v>1.4973416093508436E-3</v>
      </c>
    </row>
    <row r="26" spans="2:15">
      <c r="B26" s="4" t="s">
        <v>207</v>
      </c>
      <c r="C26" s="3" t="s">
        <v>125</v>
      </c>
      <c r="D26" s="13">
        <v>2.3234611179582059E-3</v>
      </c>
      <c r="E26" s="13">
        <v>7.7448703931940193E-4</v>
      </c>
    </row>
    <row r="28" spans="2:15" ht="13.15">
      <c r="B28" s="7" t="s">
        <v>126</v>
      </c>
      <c r="C28" s="2" t="s">
        <v>119</v>
      </c>
      <c r="D28" s="2" t="s">
        <v>127</v>
      </c>
      <c r="E28" s="2" t="s">
        <v>128</v>
      </c>
      <c r="F28" s="2" t="s">
        <v>129</v>
      </c>
      <c r="G28" s="2" t="s">
        <v>130</v>
      </c>
      <c r="H28" s="2" t="s">
        <v>131</v>
      </c>
      <c r="I28" s="2" t="s">
        <v>132</v>
      </c>
      <c r="J28" s="2" t="s">
        <v>133</v>
      </c>
      <c r="K28" s="2" t="s">
        <v>134</v>
      </c>
      <c r="L28" s="2" t="s">
        <v>135</v>
      </c>
      <c r="M28" s="2" t="s">
        <v>136</v>
      </c>
      <c r="N28" s="2" t="s">
        <v>137</v>
      </c>
      <c r="O28" s="2" t="s">
        <v>138</v>
      </c>
    </row>
    <row r="29" spans="2:15">
      <c r="B29" s="4" t="s">
        <v>208</v>
      </c>
      <c r="C29" s="12" t="s">
        <v>149</v>
      </c>
      <c r="D29" s="22">
        <v>0</v>
      </c>
      <c r="E29" s="22">
        <v>0</v>
      </c>
      <c r="F29" s="22">
        <v>0</v>
      </c>
      <c r="G29" s="22">
        <v>0</v>
      </c>
      <c r="H29" s="22">
        <v>0</v>
      </c>
      <c r="I29" s="22">
        <v>0</v>
      </c>
      <c r="J29" s="22">
        <v>1</v>
      </c>
      <c r="K29" s="22">
        <v>1</v>
      </c>
      <c r="L29" s="22">
        <v>1</v>
      </c>
      <c r="M29" s="22">
        <v>1</v>
      </c>
      <c r="N29" s="22">
        <v>1</v>
      </c>
      <c r="O29" s="22">
        <v>1</v>
      </c>
    </row>
    <row r="30" spans="2:15">
      <c r="B30" s="4" t="s">
        <v>209</v>
      </c>
      <c r="C30" s="12" t="s">
        <v>149</v>
      </c>
      <c r="D30" s="22">
        <v>0</v>
      </c>
      <c r="E30" s="22">
        <v>0</v>
      </c>
      <c r="F30" s="22">
        <v>0</v>
      </c>
      <c r="G30" s="22">
        <v>0</v>
      </c>
      <c r="H30" s="22">
        <v>0</v>
      </c>
      <c r="I30" s="22">
        <v>0</v>
      </c>
      <c r="J30" s="22">
        <v>1</v>
      </c>
      <c r="K30" s="22">
        <v>1</v>
      </c>
      <c r="L30" s="22">
        <v>1</v>
      </c>
      <c r="M30" s="22">
        <v>1</v>
      </c>
      <c r="N30" s="22">
        <v>1</v>
      </c>
      <c r="O30" s="22">
        <v>1</v>
      </c>
    </row>
    <row r="31" spans="2:15">
      <c r="B31" s="4" t="s">
        <v>210</v>
      </c>
      <c r="C31" s="12" t="s">
        <v>149</v>
      </c>
      <c r="D31" s="22">
        <v>0</v>
      </c>
      <c r="E31" s="22">
        <v>0</v>
      </c>
      <c r="F31" s="22">
        <v>0</v>
      </c>
      <c r="G31" s="22">
        <v>0</v>
      </c>
      <c r="H31" s="22">
        <v>0</v>
      </c>
      <c r="I31" s="22">
        <v>0</v>
      </c>
      <c r="J31" s="22">
        <v>1</v>
      </c>
      <c r="K31" s="22">
        <v>1</v>
      </c>
      <c r="L31" s="22">
        <v>1</v>
      </c>
      <c r="M31" s="22">
        <v>1</v>
      </c>
      <c r="N31" s="22">
        <v>1</v>
      </c>
      <c r="O31" s="22">
        <v>1</v>
      </c>
    </row>
    <row r="32" spans="2:15">
      <c r="B32" s="4"/>
      <c r="C32" s="12"/>
      <c r="D32" s="3"/>
      <c r="E32" s="3"/>
      <c r="F32" s="3"/>
      <c r="G32" s="3"/>
      <c r="H32" s="3"/>
      <c r="I32" s="3"/>
      <c r="J32" s="67"/>
      <c r="K32" s="3"/>
      <c r="L32" s="3"/>
      <c r="M32" s="3"/>
      <c r="N32" s="3"/>
      <c r="O32" s="3"/>
    </row>
    <row r="33" spans="2:15">
      <c r="B33" s="4"/>
      <c r="C33" s="12"/>
      <c r="D33" s="3"/>
      <c r="E33" s="3"/>
      <c r="F33" s="3"/>
      <c r="G33" s="3"/>
      <c r="H33" s="3"/>
      <c r="I33" s="3"/>
      <c r="J33" s="67"/>
      <c r="K33" s="3"/>
      <c r="L33" s="3"/>
      <c r="M33" s="3"/>
      <c r="N33" s="3"/>
      <c r="O33" s="3"/>
    </row>
  </sheetData>
  <mergeCells count="5">
    <mergeCell ref="C11:O11"/>
    <mergeCell ref="C12:O12"/>
    <mergeCell ref="C13:O13"/>
    <mergeCell ref="C14:O14"/>
    <mergeCell ref="C8:O8"/>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ED524-0253-49BB-BE9D-929E2A403FC1}">
  <dimension ref="A1"/>
  <sheetViews>
    <sheetView zoomScale="80" zoomScaleNormal="80" workbookViewId="0">
      <selection activeCell="N51" sqref="N50:N51"/>
    </sheetView>
  </sheetViews>
  <sheetFormatPr defaultRowHeight="12.7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69628-6156-4F8D-A06B-74ACD6B35452}">
  <sheetPr>
    <tabColor rgb="FFB97BB4"/>
  </sheetPr>
  <dimension ref="A1:P29"/>
  <sheetViews>
    <sheetView zoomScale="80" zoomScaleNormal="80" workbookViewId="0">
      <selection activeCell="S11" sqref="S11"/>
    </sheetView>
  </sheetViews>
  <sheetFormatPr defaultRowHeight="12.75"/>
  <cols>
    <col min="1" max="1" width="4.42578125" customWidth="1"/>
    <col min="2" max="2" width="28.42578125" customWidth="1"/>
    <col min="3" max="3" width="12.7109375" customWidth="1"/>
    <col min="4" max="5" width="11.28515625" customWidth="1"/>
    <col min="6" max="10" width="9" bestFit="1" customWidth="1"/>
    <col min="11" max="11" width="10.5703125" customWidth="1"/>
    <col min="12" max="12" width="14.140625" customWidth="1"/>
    <col min="13" max="13" width="11.140625" customWidth="1"/>
  </cols>
  <sheetData>
    <row r="1" spans="1:16" s="10" customFormat="1" ht="25.5">
      <c r="A1" s="11" t="s">
        <v>211</v>
      </c>
    </row>
    <row r="3" spans="1:16" ht="13.15">
      <c r="A3" s="30"/>
      <c r="B3" s="30"/>
      <c r="C3" s="30"/>
      <c r="D3" s="30"/>
      <c r="E3" s="30"/>
      <c r="F3" s="30"/>
      <c r="G3" s="30"/>
      <c r="H3" s="30"/>
      <c r="I3" s="30"/>
      <c r="J3" s="30"/>
      <c r="K3" s="30"/>
      <c r="L3" s="30"/>
      <c r="M3" s="30"/>
      <c r="N3" s="30"/>
      <c r="O3" s="30"/>
    </row>
    <row r="4" spans="1:16" ht="13.15">
      <c r="A4" s="30"/>
      <c r="B4" s="19" t="s">
        <v>102</v>
      </c>
      <c r="C4" s="20" t="s">
        <v>212</v>
      </c>
      <c r="D4" s="31"/>
      <c r="E4" s="30"/>
      <c r="F4" s="30"/>
      <c r="G4" s="30"/>
      <c r="H4" s="30"/>
      <c r="I4" s="30"/>
      <c r="J4" s="30"/>
      <c r="K4" s="30"/>
      <c r="L4" s="30"/>
      <c r="M4" s="30"/>
      <c r="N4" s="30"/>
      <c r="O4" s="30"/>
    </row>
    <row r="5" spans="1:16" ht="13.15">
      <c r="A5" s="30"/>
      <c r="B5" s="19" t="s">
        <v>104</v>
      </c>
      <c r="C5" s="20" t="s">
        <v>213</v>
      </c>
      <c r="D5" s="31"/>
      <c r="E5" s="30"/>
      <c r="F5" s="30"/>
      <c r="G5" s="30"/>
      <c r="H5" s="30"/>
      <c r="I5" s="30"/>
      <c r="J5" s="30"/>
      <c r="K5" s="30"/>
      <c r="L5" s="30"/>
      <c r="M5" s="30"/>
      <c r="N5" s="30"/>
      <c r="O5" s="30"/>
    </row>
    <row r="6" spans="1:16" ht="13.15">
      <c r="A6" s="30"/>
      <c r="B6" s="19" t="s">
        <v>106</v>
      </c>
      <c r="C6" s="20" t="s">
        <v>214</v>
      </c>
      <c r="D6" s="30"/>
      <c r="E6" s="30"/>
      <c r="F6" s="30"/>
      <c r="G6" s="30"/>
      <c r="H6" s="30"/>
      <c r="I6" s="30"/>
      <c r="J6" s="30"/>
      <c r="K6" s="30"/>
      <c r="L6" s="30"/>
      <c r="M6" s="30"/>
      <c r="N6" s="30"/>
      <c r="O6" s="30"/>
    </row>
    <row r="7" spans="1:16" ht="13.15">
      <c r="A7" s="30"/>
      <c r="B7" s="32"/>
      <c r="C7" s="30"/>
      <c r="D7" s="30"/>
      <c r="E7" s="30"/>
      <c r="F7" s="30"/>
      <c r="G7" s="30"/>
      <c r="H7" s="30"/>
      <c r="I7" s="30"/>
      <c r="J7" s="30"/>
      <c r="K7" s="30"/>
      <c r="L7" s="30"/>
      <c r="M7" s="30"/>
      <c r="N7" s="30"/>
      <c r="O7" s="30"/>
    </row>
    <row r="8" spans="1:16" ht="13.15">
      <c r="A8" s="30"/>
      <c r="B8" s="5" t="s">
        <v>108</v>
      </c>
      <c r="C8" s="274" t="s">
        <v>215</v>
      </c>
      <c r="D8" s="275"/>
      <c r="E8" s="275"/>
      <c r="F8" s="275"/>
      <c r="G8" s="275"/>
      <c r="H8" s="275"/>
      <c r="I8" s="275"/>
      <c r="J8" s="275"/>
      <c r="K8" s="275"/>
      <c r="L8" s="275"/>
      <c r="M8" s="275"/>
      <c r="N8" s="275"/>
      <c r="O8" s="276"/>
    </row>
    <row r="9" spans="1:16" ht="13.15">
      <c r="A9" s="30"/>
      <c r="B9" s="63"/>
      <c r="C9" s="30"/>
      <c r="D9" s="30"/>
      <c r="E9" s="30"/>
      <c r="F9" s="30"/>
      <c r="G9" s="30"/>
      <c r="H9" s="30"/>
      <c r="I9" s="30"/>
      <c r="J9" s="30"/>
      <c r="K9" s="30"/>
      <c r="L9" s="30"/>
      <c r="M9" s="30"/>
      <c r="N9" s="30"/>
      <c r="O9" s="30"/>
    </row>
    <row r="10" spans="1:16" ht="26.25">
      <c r="A10" s="30"/>
      <c r="B10" s="229" t="s">
        <v>110</v>
      </c>
      <c r="C10" s="30"/>
      <c r="D10" s="30"/>
      <c r="E10" s="30"/>
      <c r="F10" s="30"/>
      <c r="G10" s="30"/>
      <c r="H10" s="30"/>
      <c r="I10" s="30"/>
      <c r="J10" s="30"/>
      <c r="K10" s="30"/>
      <c r="L10" s="30"/>
      <c r="M10" s="30"/>
      <c r="N10" s="30"/>
      <c r="O10" s="30"/>
    </row>
    <row r="11" spans="1:16" ht="126.75" customHeight="1">
      <c r="A11" s="30"/>
      <c r="B11" s="19" t="s">
        <v>53</v>
      </c>
      <c r="C11" s="273" t="s">
        <v>216</v>
      </c>
      <c r="D11" s="271"/>
      <c r="E11" s="271"/>
      <c r="F11" s="271"/>
      <c r="G11" s="271"/>
      <c r="H11" s="271"/>
      <c r="I11" s="271"/>
      <c r="J11" s="271"/>
      <c r="K11" s="271"/>
      <c r="L11" s="271"/>
      <c r="M11" s="271"/>
      <c r="N11" s="271"/>
      <c r="O11" s="272"/>
    </row>
    <row r="12" spans="1:16" ht="61.15" customHeight="1">
      <c r="A12" s="30"/>
      <c r="B12" s="19" t="s">
        <v>112</v>
      </c>
      <c r="C12" s="283" t="s">
        <v>217</v>
      </c>
      <c r="D12" s="284"/>
      <c r="E12" s="284"/>
      <c r="F12" s="284"/>
      <c r="G12" s="284"/>
      <c r="H12" s="284"/>
      <c r="I12" s="284"/>
      <c r="J12" s="284"/>
      <c r="K12" s="284"/>
      <c r="L12" s="284"/>
      <c r="M12" s="284"/>
      <c r="N12" s="284"/>
      <c r="O12" s="285"/>
      <c r="P12" s="8"/>
    </row>
    <row r="13" spans="1:16" ht="12.75" customHeight="1">
      <c r="A13" s="30"/>
      <c r="B13" s="19" t="s">
        <v>114</v>
      </c>
      <c r="C13" s="273" t="s">
        <v>115</v>
      </c>
      <c r="D13" s="271"/>
      <c r="E13" s="271"/>
      <c r="F13" s="271"/>
      <c r="G13" s="271"/>
      <c r="H13" s="271"/>
      <c r="I13" s="271"/>
      <c r="J13" s="271"/>
      <c r="K13" s="271"/>
      <c r="L13" s="271"/>
      <c r="M13" s="271"/>
      <c r="N13" s="271"/>
      <c r="O13" s="272"/>
      <c r="P13" s="8"/>
    </row>
    <row r="14" spans="1:16" ht="12.75" customHeight="1">
      <c r="A14" s="30"/>
      <c r="B14" s="21" t="s">
        <v>116</v>
      </c>
      <c r="C14" s="273" t="s">
        <v>117</v>
      </c>
      <c r="D14" s="271"/>
      <c r="E14" s="271"/>
      <c r="F14" s="271"/>
      <c r="G14" s="271"/>
      <c r="H14" s="271"/>
      <c r="I14" s="271"/>
      <c r="J14" s="271"/>
      <c r="K14" s="271"/>
      <c r="L14" s="271"/>
      <c r="M14" s="271"/>
      <c r="N14" s="271"/>
      <c r="O14" s="272"/>
      <c r="P14" s="8"/>
    </row>
    <row r="15" spans="1:16" ht="13.15">
      <c r="A15" s="30"/>
      <c r="B15" s="30"/>
      <c r="C15" s="30"/>
      <c r="D15" s="30"/>
      <c r="E15" s="30"/>
      <c r="F15" s="30"/>
      <c r="G15" s="30"/>
      <c r="H15" s="30"/>
      <c r="I15" s="30"/>
      <c r="J15" s="30"/>
      <c r="K15" s="30"/>
      <c r="L15" s="30"/>
      <c r="M15" s="30"/>
      <c r="N15" s="30"/>
      <c r="O15" s="30"/>
    </row>
    <row r="16" spans="1:16" ht="26.25">
      <c r="A16" s="30"/>
      <c r="B16" s="21" t="s">
        <v>118</v>
      </c>
      <c r="C16" s="37" t="s">
        <v>119</v>
      </c>
      <c r="D16" s="37" t="s">
        <v>120</v>
      </c>
      <c r="E16" s="30"/>
      <c r="F16" s="30"/>
      <c r="G16" s="30"/>
      <c r="H16" s="30"/>
      <c r="I16" s="30"/>
      <c r="J16" s="30"/>
      <c r="K16" s="30"/>
      <c r="L16" s="30"/>
      <c r="M16" s="30"/>
      <c r="N16" s="30"/>
      <c r="O16" s="30"/>
    </row>
    <row r="17" spans="1:15" ht="26.25">
      <c r="A17" s="30"/>
      <c r="B17" s="42" t="s">
        <v>218</v>
      </c>
      <c r="C17" s="34" t="s">
        <v>219</v>
      </c>
      <c r="D17" s="243">
        <v>0.68700000000000006</v>
      </c>
      <c r="E17" s="30"/>
      <c r="F17" s="30"/>
      <c r="G17" s="30"/>
      <c r="H17" s="30"/>
      <c r="I17" s="30"/>
      <c r="J17" s="30"/>
      <c r="K17" s="30"/>
      <c r="L17" s="30"/>
      <c r="M17" s="30"/>
      <c r="N17" s="30"/>
      <c r="O17" s="30"/>
    </row>
    <row r="18" spans="1:15" ht="26.25">
      <c r="A18" s="30"/>
      <c r="B18" s="42" t="s">
        <v>220</v>
      </c>
      <c r="C18" s="34" t="s">
        <v>219</v>
      </c>
      <c r="D18" s="243">
        <v>6.0110000000000001</v>
      </c>
      <c r="E18" s="30"/>
      <c r="F18" s="30"/>
      <c r="G18" s="30"/>
      <c r="H18" s="30"/>
      <c r="I18" s="30"/>
      <c r="J18" s="30"/>
      <c r="K18" s="30"/>
      <c r="L18" s="30"/>
      <c r="M18" s="30"/>
      <c r="N18" s="30"/>
      <c r="O18" s="30"/>
    </row>
    <row r="19" spans="1:15" ht="13.15">
      <c r="A19" s="30"/>
      <c r="B19" s="30"/>
      <c r="C19" s="30"/>
      <c r="D19" s="30"/>
      <c r="E19" s="30"/>
      <c r="F19" s="30"/>
      <c r="G19" s="30"/>
      <c r="H19" s="30"/>
      <c r="I19" s="30"/>
      <c r="J19" s="30"/>
      <c r="K19" s="30"/>
      <c r="L19" s="30"/>
      <c r="M19" s="30"/>
      <c r="N19" s="30"/>
      <c r="O19" s="30"/>
    </row>
    <row r="20" spans="1:15" ht="13.15">
      <c r="A20" s="30"/>
      <c r="B20" s="21" t="s">
        <v>126</v>
      </c>
      <c r="C20" s="37" t="s">
        <v>119</v>
      </c>
      <c r="D20" s="37" t="s">
        <v>127</v>
      </c>
      <c r="E20" s="37" t="s">
        <v>128</v>
      </c>
      <c r="F20" s="37" t="s">
        <v>129</v>
      </c>
      <c r="G20" s="37" t="s">
        <v>130</v>
      </c>
      <c r="H20" s="37" t="s">
        <v>131</v>
      </c>
      <c r="I20" s="37" t="s">
        <v>132</v>
      </c>
      <c r="J20" s="37" t="s">
        <v>133</v>
      </c>
      <c r="K20" s="37" t="s">
        <v>134</v>
      </c>
      <c r="L20" s="37" t="s">
        <v>135</v>
      </c>
      <c r="M20" s="37" t="s">
        <v>136</v>
      </c>
      <c r="N20" s="37" t="s">
        <v>137</v>
      </c>
      <c r="O20" s="37" t="s">
        <v>138</v>
      </c>
    </row>
    <row r="21" spans="1:15" ht="26.25">
      <c r="A21" s="30"/>
      <c r="B21" s="42" t="s">
        <v>221</v>
      </c>
      <c r="C21" s="34" t="s">
        <v>149</v>
      </c>
      <c r="D21" s="36">
        <v>0</v>
      </c>
      <c r="E21" s="36">
        <v>0</v>
      </c>
      <c r="F21" s="36">
        <v>0</v>
      </c>
      <c r="G21" s="36">
        <v>0</v>
      </c>
      <c r="H21" s="36">
        <v>0</v>
      </c>
      <c r="I21" s="36">
        <v>0</v>
      </c>
      <c r="J21" s="36">
        <v>44</v>
      </c>
      <c r="K21" s="36">
        <v>44</v>
      </c>
      <c r="L21" s="36">
        <v>44</v>
      </c>
      <c r="M21" s="36">
        <v>44</v>
      </c>
      <c r="N21" s="36">
        <v>44</v>
      </c>
      <c r="O21" s="36">
        <v>44</v>
      </c>
    </row>
    <row r="22" spans="1:15" ht="39.4">
      <c r="A22" s="30"/>
      <c r="B22" s="42" t="s">
        <v>222</v>
      </c>
      <c r="C22" s="34" t="s">
        <v>149</v>
      </c>
      <c r="D22" s="36">
        <v>0</v>
      </c>
      <c r="E22" s="36">
        <v>0</v>
      </c>
      <c r="F22" s="36">
        <v>0</v>
      </c>
      <c r="G22" s="36">
        <v>0</v>
      </c>
      <c r="H22" s="36">
        <v>0</v>
      </c>
      <c r="I22" s="36">
        <v>0</v>
      </c>
      <c r="J22" s="36">
        <v>5</v>
      </c>
      <c r="K22" s="36">
        <v>5</v>
      </c>
      <c r="L22" s="36">
        <v>5</v>
      </c>
      <c r="M22" s="36">
        <v>5</v>
      </c>
      <c r="N22" s="36">
        <v>5</v>
      </c>
      <c r="O22" s="36">
        <v>5</v>
      </c>
    </row>
    <row r="23" spans="1:15" ht="13.15">
      <c r="A23" s="30"/>
      <c r="B23" s="30"/>
      <c r="C23" s="30"/>
      <c r="D23" s="30"/>
      <c r="E23" s="30"/>
      <c r="F23" s="30"/>
      <c r="G23" s="30"/>
      <c r="H23" s="30"/>
      <c r="I23" s="30"/>
      <c r="J23" s="30"/>
      <c r="K23" s="30"/>
      <c r="L23" s="30"/>
      <c r="M23" s="30"/>
      <c r="N23" s="30"/>
      <c r="O23" s="30"/>
    </row>
    <row r="24" spans="1:15" ht="13.15">
      <c r="A24" s="30"/>
      <c r="B24" s="30" t="s">
        <v>223</v>
      </c>
      <c r="C24" s="30"/>
      <c r="D24" s="30"/>
      <c r="E24" s="30"/>
      <c r="F24" s="30"/>
      <c r="G24" s="30"/>
      <c r="H24" s="30"/>
      <c r="I24" s="30"/>
      <c r="J24" s="30"/>
      <c r="K24" s="30"/>
      <c r="L24" s="30"/>
      <c r="M24" s="30"/>
      <c r="N24" s="30"/>
      <c r="O24" s="30"/>
    </row>
    <row r="25" spans="1:15" ht="13.15">
      <c r="A25" s="30"/>
      <c r="B25" s="30" t="s">
        <v>224</v>
      </c>
      <c r="C25" s="30"/>
      <c r="D25" s="30"/>
      <c r="E25" s="30"/>
      <c r="F25" s="30"/>
      <c r="G25" s="30"/>
      <c r="H25" s="30"/>
      <c r="I25" s="30"/>
      <c r="J25" s="30"/>
      <c r="K25" s="30"/>
      <c r="L25" s="30"/>
      <c r="M25" s="30"/>
      <c r="N25" s="30"/>
      <c r="O25" s="30"/>
    </row>
    <row r="26" spans="1:15" ht="13.15">
      <c r="A26" s="30"/>
      <c r="B26" s="30"/>
      <c r="C26" s="30"/>
      <c r="D26" s="30"/>
      <c r="E26" s="30"/>
      <c r="F26" s="30"/>
      <c r="G26" s="30"/>
      <c r="H26" s="30"/>
      <c r="I26" s="30"/>
      <c r="J26" s="30"/>
      <c r="K26" s="30"/>
      <c r="L26" s="30"/>
      <c r="M26" s="30"/>
      <c r="N26" s="30"/>
      <c r="O26" s="30"/>
    </row>
    <row r="27" spans="1:15" ht="13.15">
      <c r="A27" s="30"/>
      <c r="B27" s="30"/>
      <c r="C27" s="30"/>
      <c r="D27" s="30"/>
      <c r="E27" s="30"/>
      <c r="F27" s="30"/>
      <c r="G27" s="30"/>
      <c r="H27" s="30"/>
      <c r="I27" s="30"/>
      <c r="J27" s="30"/>
      <c r="K27" s="30"/>
      <c r="L27" s="30"/>
      <c r="M27" s="30"/>
      <c r="N27" s="30"/>
      <c r="O27" s="30"/>
    </row>
    <row r="28" spans="1:15" ht="13.15">
      <c r="A28" s="30"/>
      <c r="B28" s="30"/>
      <c r="C28" s="30"/>
      <c r="D28" s="30"/>
      <c r="E28" s="30"/>
      <c r="F28" s="30"/>
      <c r="G28" s="30"/>
      <c r="H28" s="30"/>
      <c r="I28" s="30"/>
      <c r="J28" s="30"/>
      <c r="K28" s="30"/>
      <c r="L28" s="30"/>
      <c r="M28" s="30"/>
      <c r="N28" s="30"/>
      <c r="O28" s="30"/>
    </row>
    <row r="29" spans="1:15" ht="13.15">
      <c r="A29" s="30"/>
      <c r="B29" s="30"/>
      <c r="C29" s="30"/>
      <c r="D29" s="30"/>
      <c r="E29" s="30"/>
      <c r="F29" s="30"/>
      <c r="G29" s="30"/>
      <c r="H29" s="30"/>
      <c r="I29" s="30"/>
      <c r="J29" s="30"/>
      <c r="K29" s="30"/>
      <c r="L29" s="30"/>
      <c r="M29" s="30"/>
      <c r="N29" s="30"/>
      <c r="O29" s="30"/>
    </row>
  </sheetData>
  <mergeCells count="5">
    <mergeCell ref="C11:O11"/>
    <mergeCell ref="C12:O12"/>
    <mergeCell ref="C13:O13"/>
    <mergeCell ref="C14:O14"/>
    <mergeCell ref="C8:O8"/>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C937A-B0C2-4561-9B56-D5777809B5E2}">
  <sheetPr>
    <tabColor rgb="FFB97BB4"/>
  </sheetPr>
  <dimension ref="A1:P24"/>
  <sheetViews>
    <sheetView topLeftCell="A8" zoomScale="80" zoomScaleNormal="80" workbookViewId="0">
      <selection activeCell="D17" sqref="D17:D19"/>
    </sheetView>
  </sheetViews>
  <sheetFormatPr defaultRowHeight="12.75"/>
  <cols>
    <col min="1" max="1" width="4.42578125" customWidth="1"/>
    <col min="2" max="2" width="28.42578125" customWidth="1"/>
    <col min="3" max="3" width="20" customWidth="1"/>
    <col min="4" max="15" width="11" customWidth="1"/>
  </cols>
  <sheetData>
    <row r="1" spans="1:16" s="10" customFormat="1" ht="25.5">
      <c r="A1" s="11" t="s">
        <v>225</v>
      </c>
    </row>
    <row r="3" spans="1:16" ht="13.15">
      <c r="B3" s="30"/>
      <c r="C3" s="30"/>
      <c r="D3" s="30"/>
      <c r="E3" s="30"/>
      <c r="F3" s="30"/>
      <c r="G3" s="30"/>
      <c r="H3" s="30"/>
      <c r="I3" s="30"/>
      <c r="J3" s="30"/>
      <c r="K3" s="30"/>
      <c r="L3" s="30"/>
      <c r="M3" s="30"/>
      <c r="N3" s="30"/>
      <c r="O3" s="30"/>
    </row>
    <row r="4" spans="1:16" ht="13.15">
      <c r="B4" s="19" t="s">
        <v>102</v>
      </c>
      <c r="C4" s="20" t="s">
        <v>226</v>
      </c>
      <c r="D4" s="31"/>
      <c r="E4" s="30"/>
      <c r="F4" s="30"/>
      <c r="G4" s="30"/>
      <c r="H4" s="30"/>
      <c r="I4" s="30"/>
      <c r="J4" s="30"/>
      <c r="K4" s="30"/>
      <c r="L4" s="30"/>
      <c r="M4" s="30"/>
      <c r="N4" s="30"/>
      <c r="O4" s="30"/>
    </row>
    <row r="5" spans="1:16" ht="13.15">
      <c r="B5" s="19" t="s">
        <v>104</v>
      </c>
      <c r="C5" s="20" t="s">
        <v>213</v>
      </c>
      <c r="D5" s="31"/>
      <c r="E5" s="30"/>
      <c r="F5" s="30"/>
      <c r="G5" s="30"/>
      <c r="H5" s="30"/>
      <c r="I5" s="30"/>
      <c r="J5" s="30"/>
      <c r="K5" s="30"/>
      <c r="L5" s="30"/>
      <c r="M5" s="30"/>
      <c r="N5" s="30"/>
      <c r="O5" s="30"/>
    </row>
    <row r="6" spans="1:16" ht="13.15">
      <c r="B6" s="19" t="s">
        <v>106</v>
      </c>
      <c r="C6" s="20" t="s">
        <v>214</v>
      </c>
      <c r="D6" s="30"/>
      <c r="E6" s="30"/>
      <c r="F6" s="30"/>
      <c r="G6" s="30"/>
      <c r="H6" s="30"/>
      <c r="I6" s="30"/>
      <c r="J6" s="30"/>
      <c r="K6" s="30"/>
      <c r="L6" s="30"/>
      <c r="M6" s="30"/>
      <c r="N6" s="30"/>
      <c r="O6" s="30"/>
    </row>
    <row r="7" spans="1:16" ht="13.15">
      <c r="B7" s="63"/>
      <c r="C7" s="30"/>
      <c r="D7" s="30"/>
      <c r="E7" s="30"/>
      <c r="F7" s="30"/>
      <c r="G7" s="30"/>
      <c r="H7" s="30"/>
      <c r="I7" s="30"/>
      <c r="J7" s="30"/>
      <c r="K7" s="30"/>
      <c r="L7" s="30"/>
      <c r="M7" s="30"/>
      <c r="N7" s="30"/>
      <c r="O7" s="30"/>
    </row>
    <row r="8" spans="1:16" ht="26.25" customHeight="1">
      <c r="A8" s="61"/>
      <c r="B8" s="65" t="s">
        <v>108</v>
      </c>
      <c r="C8" s="286" t="s">
        <v>215</v>
      </c>
      <c r="D8" s="287"/>
      <c r="E8" s="287"/>
      <c r="F8" s="287"/>
      <c r="G8" s="287"/>
      <c r="H8" s="287"/>
      <c r="I8" s="287"/>
      <c r="J8" s="287"/>
      <c r="K8" s="287"/>
      <c r="L8" s="287"/>
      <c r="M8" s="287"/>
      <c r="N8" s="287"/>
      <c r="O8" s="288"/>
      <c r="P8" s="61"/>
    </row>
    <row r="9" spans="1:16">
      <c r="A9" s="334"/>
      <c r="B9" s="334"/>
      <c r="C9" s="61"/>
      <c r="D9" s="61"/>
      <c r="E9" s="61"/>
      <c r="F9" s="61"/>
      <c r="G9" s="61"/>
      <c r="H9" s="61"/>
      <c r="I9" s="61"/>
      <c r="J9" s="61"/>
      <c r="K9" s="61"/>
      <c r="L9" s="61"/>
      <c r="M9" s="61"/>
      <c r="N9" s="61"/>
      <c r="O9" s="61"/>
      <c r="P9" s="61"/>
    </row>
    <row r="10" spans="1:16" ht="26.25">
      <c r="A10" s="61"/>
      <c r="B10" s="62" t="s">
        <v>110</v>
      </c>
      <c r="C10" s="64"/>
      <c r="D10" s="61"/>
      <c r="E10" s="61"/>
      <c r="F10" s="61"/>
      <c r="G10" s="61"/>
      <c r="H10" s="61"/>
      <c r="I10" s="61"/>
      <c r="J10" s="61"/>
      <c r="K10" s="61"/>
      <c r="L10" s="61"/>
      <c r="M10" s="61"/>
      <c r="N10" s="61"/>
      <c r="O10" s="61"/>
      <c r="P10" s="61"/>
    </row>
    <row r="11" spans="1:16" ht="12.75" customHeight="1">
      <c r="B11" s="19" t="s">
        <v>53</v>
      </c>
      <c r="C11" s="273" t="s">
        <v>227</v>
      </c>
      <c r="D11" s="271"/>
      <c r="E11" s="271"/>
      <c r="F11" s="271"/>
      <c r="G11" s="271"/>
      <c r="H11" s="271"/>
      <c r="I11" s="271"/>
      <c r="J11" s="271"/>
      <c r="K11" s="271"/>
      <c r="L11" s="271"/>
      <c r="M11" s="271"/>
      <c r="N11" s="271"/>
      <c r="O11" s="272"/>
    </row>
    <row r="12" spans="1:16" ht="114" customHeight="1">
      <c r="B12" s="19" t="s">
        <v>112</v>
      </c>
      <c r="C12" s="270" t="s">
        <v>228</v>
      </c>
      <c r="D12" s="289"/>
      <c r="E12" s="289"/>
      <c r="F12" s="289"/>
      <c r="G12" s="289"/>
      <c r="H12" s="289"/>
      <c r="I12" s="289"/>
      <c r="J12" s="289"/>
      <c r="K12" s="289"/>
      <c r="L12" s="289"/>
      <c r="M12" s="289"/>
      <c r="N12" s="289"/>
      <c r="O12" s="290"/>
      <c r="P12" s="8"/>
    </row>
    <row r="13" spans="1:16" ht="12.75" customHeight="1">
      <c r="B13" s="19" t="s">
        <v>114</v>
      </c>
      <c r="C13" s="273" t="s">
        <v>115</v>
      </c>
      <c r="D13" s="271"/>
      <c r="E13" s="271"/>
      <c r="F13" s="271"/>
      <c r="G13" s="271"/>
      <c r="H13" s="271"/>
      <c r="I13" s="271"/>
      <c r="J13" s="271"/>
      <c r="K13" s="271"/>
      <c r="L13" s="271"/>
      <c r="M13" s="271"/>
      <c r="N13" s="271"/>
      <c r="O13" s="272"/>
      <c r="P13" s="8"/>
    </row>
    <row r="14" spans="1:16" ht="25.35" customHeight="1">
      <c r="B14" s="21" t="s">
        <v>116</v>
      </c>
      <c r="C14" s="273" t="s">
        <v>229</v>
      </c>
      <c r="D14" s="271"/>
      <c r="E14" s="271"/>
      <c r="F14" s="271"/>
      <c r="G14" s="271"/>
      <c r="H14" s="271"/>
      <c r="I14" s="271"/>
      <c r="J14" s="271"/>
      <c r="K14" s="271"/>
      <c r="L14" s="271"/>
      <c r="M14" s="271"/>
      <c r="N14" s="271"/>
      <c r="O14" s="272"/>
      <c r="P14" s="8"/>
    </row>
    <row r="15" spans="1:16" ht="13.15">
      <c r="B15" s="30"/>
      <c r="C15" s="30"/>
      <c r="D15" s="30"/>
      <c r="E15" s="30"/>
      <c r="F15" s="30"/>
      <c r="G15" s="30"/>
      <c r="H15" s="30"/>
      <c r="I15" s="30"/>
      <c r="J15" s="30"/>
      <c r="K15" s="30"/>
      <c r="L15" s="30"/>
      <c r="M15" s="30"/>
      <c r="N15" s="30"/>
      <c r="O15" s="30"/>
    </row>
    <row r="16" spans="1:16" ht="26.25">
      <c r="B16" s="21" t="s">
        <v>118</v>
      </c>
      <c r="C16" s="37" t="s">
        <v>119</v>
      </c>
      <c r="D16" s="37" t="s">
        <v>120</v>
      </c>
      <c r="E16" s="30"/>
      <c r="F16" s="30"/>
      <c r="G16" s="30"/>
      <c r="H16" s="30"/>
      <c r="I16" s="30"/>
      <c r="J16" s="30"/>
      <c r="K16" s="30"/>
      <c r="L16" s="30"/>
      <c r="M16" s="30"/>
      <c r="N16" s="30"/>
      <c r="O16" s="30"/>
    </row>
    <row r="17" spans="2:15" ht="42.75" customHeight="1">
      <c r="B17" s="33" t="s">
        <v>230</v>
      </c>
      <c r="C17" s="34" t="s">
        <v>231</v>
      </c>
      <c r="D17" s="70">
        <f>14.5761866357227/100</f>
        <v>0.14576186635722699</v>
      </c>
      <c r="E17" s="30"/>
      <c r="F17" s="30"/>
      <c r="G17" s="30"/>
      <c r="H17" s="30"/>
      <c r="I17" s="30"/>
      <c r="J17" s="30"/>
      <c r="K17" s="30"/>
      <c r="L17" s="30"/>
      <c r="M17" s="30"/>
      <c r="N17" s="30"/>
      <c r="O17" s="30"/>
    </row>
    <row r="18" spans="2:15" ht="42.75" customHeight="1">
      <c r="B18" s="33" t="s">
        <v>232</v>
      </c>
      <c r="C18" s="34" t="s">
        <v>231</v>
      </c>
      <c r="D18" s="71">
        <f>25.6388662317477/100</f>
        <v>0.25638866231747698</v>
      </c>
      <c r="E18" s="30"/>
      <c r="F18" s="30"/>
      <c r="G18" s="30"/>
      <c r="H18" s="30"/>
      <c r="I18" s="30"/>
      <c r="J18" s="30"/>
      <c r="K18" s="30"/>
      <c r="L18" s="30"/>
      <c r="M18" s="30"/>
      <c r="N18" s="30"/>
      <c r="O18" s="30"/>
    </row>
    <row r="19" spans="2:15" ht="39.4">
      <c r="B19" s="33" t="s">
        <v>233</v>
      </c>
      <c r="C19" s="34" t="s">
        <v>231</v>
      </c>
      <c r="D19" s="71">
        <f>39.0273635860411/100</f>
        <v>0.39027363586041097</v>
      </c>
      <c r="E19" s="30"/>
      <c r="F19" s="30"/>
      <c r="G19" s="30"/>
      <c r="H19" s="30"/>
      <c r="I19" s="30"/>
      <c r="J19" s="30"/>
      <c r="K19" s="30"/>
      <c r="L19" s="30"/>
      <c r="M19" s="30"/>
      <c r="N19" s="30"/>
      <c r="O19" s="30"/>
    </row>
    <row r="20" spans="2:15" ht="13.15">
      <c r="B20" s="30"/>
      <c r="C20" s="30"/>
      <c r="D20" s="30"/>
      <c r="E20" s="30"/>
      <c r="F20" s="30"/>
      <c r="G20" s="30"/>
      <c r="H20" s="30"/>
      <c r="I20" s="30"/>
      <c r="J20" s="30"/>
      <c r="K20" s="30"/>
      <c r="L20" s="30"/>
      <c r="M20" s="30"/>
      <c r="N20" s="30"/>
      <c r="O20" s="30"/>
    </row>
    <row r="21" spans="2:15" ht="13.15">
      <c r="B21" s="21" t="s">
        <v>126</v>
      </c>
      <c r="C21" s="37" t="s">
        <v>119</v>
      </c>
      <c r="D21" s="37" t="s">
        <v>127</v>
      </c>
      <c r="E21" s="37" t="s">
        <v>128</v>
      </c>
      <c r="F21" s="37" t="s">
        <v>129</v>
      </c>
      <c r="G21" s="37" t="s">
        <v>130</v>
      </c>
      <c r="H21" s="37" t="s">
        <v>131</v>
      </c>
      <c r="I21" s="37" t="s">
        <v>132</v>
      </c>
      <c r="J21" s="37" t="s">
        <v>133</v>
      </c>
      <c r="K21" s="37" t="s">
        <v>134</v>
      </c>
      <c r="L21" s="37" t="s">
        <v>135</v>
      </c>
      <c r="M21" s="37" t="s">
        <v>136</v>
      </c>
      <c r="N21" s="37" t="s">
        <v>137</v>
      </c>
      <c r="O21" s="37" t="s">
        <v>138</v>
      </c>
    </row>
    <row r="22" spans="2:15" ht="13.15">
      <c r="B22" s="42" t="s">
        <v>234</v>
      </c>
      <c r="C22" s="34" t="s">
        <v>235</v>
      </c>
      <c r="D22" s="36">
        <v>0</v>
      </c>
      <c r="E22" s="36">
        <v>0</v>
      </c>
      <c r="F22" s="36">
        <v>0</v>
      </c>
      <c r="G22" s="36">
        <v>0</v>
      </c>
      <c r="H22" s="36">
        <v>0</v>
      </c>
      <c r="I22" s="36">
        <v>0</v>
      </c>
      <c r="J22" s="66">
        <v>1</v>
      </c>
      <c r="K22" s="66">
        <v>1</v>
      </c>
      <c r="L22" s="66">
        <v>1</v>
      </c>
      <c r="M22" s="66">
        <v>1</v>
      </c>
      <c r="N22" s="66">
        <v>1</v>
      </c>
      <c r="O22" s="66">
        <v>1</v>
      </c>
    </row>
    <row r="23" spans="2:15" ht="13.15">
      <c r="B23" s="33" t="s">
        <v>236</v>
      </c>
      <c r="C23" s="34" t="s">
        <v>235</v>
      </c>
      <c r="D23" s="36">
        <v>0</v>
      </c>
      <c r="E23" s="38">
        <v>0</v>
      </c>
      <c r="F23" s="38">
        <v>0</v>
      </c>
      <c r="G23" s="38">
        <v>0</v>
      </c>
      <c r="H23" s="38">
        <v>0</v>
      </c>
      <c r="I23" s="38">
        <v>0</v>
      </c>
      <c r="J23" s="66">
        <v>1</v>
      </c>
      <c r="K23" s="66">
        <v>1</v>
      </c>
      <c r="L23" s="66">
        <v>1</v>
      </c>
      <c r="M23" s="66">
        <v>1</v>
      </c>
      <c r="N23" s="66">
        <v>1</v>
      </c>
      <c r="O23" s="66">
        <v>1</v>
      </c>
    </row>
    <row r="24" spans="2:15" ht="13.15">
      <c r="B24" s="33" t="s">
        <v>237</v>
      </c>
      <c r="C24" s="34" t="s">
        <v>235</v>
      </c>
      <c r="D24" s="36">
        <v>0</v>
      </c>
      <c r="E24" s="38">
        <v>0</v>
      </c>
      <c r="F24" s="38">
        <v>0</v>
      </c>
      <c r="G24" s="38">
        <v>0</v>
      </c>
      <c r="H24" s="38">
        <v>0</v>
      </c>
      <c r="I24" s="38">
        <v>0</v>
      </c>
      <c r="J24" s="66">
        <v>1</v>
      </c>
      <c r="K24" s="66">
        <v>1</v>
      </c>
      <c r="L24" s="66">
        <v>1</v>
      </c>
      <c r="M24" s="66">
        <v>1</v>
      </c>
      <c r="N24" s="66">
        <v>1</v>
      </c>
      <c r="O24" s="66">
        <v>1</v>
      </c>
    </row>
  </sheetData>
  <dataConsolidate/>
  <mergeCells count="6">
    <mergeCell ref="C14:O14"/>
    <mergeCell ref="C8:O8"/>
    <mergeCell ref="A9:B9"/>
    <mergeCell ref="C11:O11"/>
    <mergeCell ref="C12:O12"/>
    <mergeCell ref="C13:O13"/>
  </mergeCells>
  <phoneticPr fontId="50" type="noConversion"/>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98DEE-6335-4A8B-8A2E-3892F783A1FF}">
  <sheetPr>
    <tabColor rgb="FFB97BB4"/>
  </sheetPr>
  <dimension ref="A1:P21"/>
  <sheetViews>
    <sheetView zoomScale="80" zoomScaleNormal="80" workbookViewId="0">
      <selection activeCell="F25" sqref="F25"/>
    </sheetView>
  </sheetViews>
  <sheetFormatPr defaultRowHeight="12.75"/>
  <cols>
    <col min="1" max="1" width="4.42578125" customWidth="1"/>
    <col min="2" max="2" width="28.42578125" customWidth="1"/>
    <col min="3" max="3" width="20" customWidth="1"/>
    <col min="4" max="15" width="11" customWidth="1"/>
  </cols>
  <sheetData>
    <row r="1" spans="1:16" s="10" customFormat="1" ht="25.5">
      <c r="A1" s="11" t="s">
        <v>238</v>
      </c>
    </row>
    <row r="3" spans="1:16" ht="13.15">
      <c r="B3" s="30"/>
      <c r="C3" s="30"/>
      <c r="D3" s="30"/>
      <c r="E3" s="30"/>
      <c r="F3" s="30"/>
      <c r="G3" s="30"/>
      <c r="H3" s="30"/>
      <c r="I3" s="30"/>
      <c r="J3" s="30"/>
      <c r="K3" s="30"/>
      <c r="L3" s="30"/>
      <c r="M3" s="30"/>
      <c r="N3" s="30"/>
      <c r="O3" s="30"/>
    </row>
    <row r="4" spans="1:16" ht="13.15">
      <c r="B4" s="19" t="s">
        <v>102</v>
      </c>
      <c r="C4" s="20" t="s">
        <v>239</v>
      </c>
      <c r="D4" s="31"/>
      <c r="E4" s="30"/>
      <c r="F4" s="30"/>
      <c r="G4" s="30"/>
      <c r="H4" s="30"/>
      <c r="I4" s="30"/>
      <c r="J4" s="30"/>
      <c r="K4" s="30"/>
      <c r="L4" s="30"/>
      <c r="M4" s="30"/>
      <c r="N4" s="30"/>
      <c r="O4" s="30"/>
    </row>
    <row r="5" spans="1:16" ht="13.15">
      <c r="B5" s="19" t="s">
        <v>104</v>
      </c>
      <c r="C5" s="20" t="s">
        <v>213</v>
      </c>
      <c r="D5" s="31"/>
      <c r="E5" s="30"/>
      <c r="F5" s="30"/>
      <c r="G5" s="30"/>
      <c r="H5" s="30"/>
      <c r="I5" s="30"/>
      <c r="J5" s="30"/>
      <c r="K5" s="30"/>
      <c r="L5" s="30"/>
      <c r="M5" s="30"/>
      <c r="N5" s="30"/>
      <c r="O5" s="30"/>
    </row>
    <row r="6" spans="1:16" ht="13.15">
      <c r="B6" s="19" t="s">
        <v>106</v>
      </c>
      <c r="C6" s="20" t="s">
        <v>214</v>
      </c>
      <c r="D6" s="30"/>
      <c r="E6" s="30"/>
      <c r="F6" s="30"/>
      <c r="G6" s="30"/>
      <c r="H6" s="30"/>
      <c r="I6" s="30"/>
      <c r="J6" s="30"/>
      <c r="K6" s="30"/>
      <c r="L6" s="30"/>
      <c r="M6" s="30"/>
      <c r="N6" s="30"/>
      <c r="O6" s="30"/>
    </row>
    <row r="7" spans="1:16" ht="13.15">
      <c r="B7" s="63"/>
      <c r="C7" s="30"/>
      <c r="D7" s="30"/>
      <c r="E7" s="30"/>
      <c r="F7" s="30"/>
      <c r="G7" s="30"/>
      <c r="H7" s="30"/>
      <c r="I7" s="30"/>
      <c r="J7" s="30"/>
      <c r="K7" s="30"/>
      <c r="L7" s="30"/>
      <c r="M7" s="30"/>
      <c r="N7" s="30"/>
      <c r="O7" s="30"/>
    </row>
    <row r="8" spans="1:16" ht="26.25" customHeight="1">
      <c r="A8" s="61"/>
      <c r="B8" s="65" t="s">
        <v>108</v>
      </c>
      <c r="C8" s="286" t="s">
        <v>215</v>
      </c>
      <c r="D8" s="287"/>
      <c r="E8" s="287"/>
      <c r="F8" s="287"/>
      <c r="G8" s="287"/>
      <c r="H8" s="287"/>
      <c r="I8" s="287"/>
      <c r="J8" s="287"/>
      <c r="K8" s="287"/>
      <c r="L8" s="287"/>
      <c r="M8" s="287"/>
      <c r="N8" s="287"/>
      <c r="O8" s="288"/>
      <c r="P8" s="61"/>
    </row>
    <row r="9" spans="1:16">
      <c r="A9" s="334"/>
      <c r="B9" s="334"/>
      <c r="C9" s="61"/>
      <c r="D9" s="61"/>
      <c r="E9" s="61"/>
      <c r="F9" s="61"/>
      <c r="G9" s="61"/>
      <c r="H9" s="61"/>
      <c r="I9" s="61"/>
      <c r="J9" s="61"/>
      <c r="K9" s="61"/>
      <c r="L9" s="61"/>
      <c r="M9" s="61"/>
      <c r="N9" s="61"/>
      <c r="O9" s="61"/>
      <c r="P9" s="61"/>
    </row>
    <row r="10" spans="1:16" ht="26.25">
      <c r="A10" s="61"/>
      <c r="B10" s="62" t="s">
        <v>110</v>
      </c>
      <c r="C10" s="64"/>
      <c r="D10" s="61"/>
      <c r="E10" s="61"/>
      <c r="F10" s="61"/>
      <c r="G10" s="61"/>
      <c r="H10" s="61"/>
      <c r="I10" s="61"/>
      <c r="J10" s="61"/>
      <c r="K10" s="61"/>
      <c r="L10" s="61"/>
      <c r="M10" s="61"/>
      <c r="N10" s="61"/>
      <c r="O10" s="61"/>
      <c r="P10" s="61"/>
    </row>
    <row r="11" spans="1:16" ht="12.75" customHeight="1">
      <c r="B11" s="19" t="s">
        <v>53</v>
      </c>
      <c r="C11" s="273" t="s">
        <v>240</v>
      </c>
      <c r="D11" s="271"/>
      <c r="E11" s="271"/>
      <c r="F11" s="271"/>
      <c r="G11" s="271"/>
      <c r="H11" s="271"/>
      <c r="I11" s="271"/>
      <c r="J11" s="271"/>
      <c r="K11" s="271"/>
      <c r="L11" s="271"/>
      <c r="M11" s="271"/>
      <c r="N11" s="271"/>
      <c r="O11" s="272"/>
    </row>
    <row r="12" spans="1:16" ht="39.75" customHeight="1">
      <c r="B12" s="19" t="s">
        <v>112</v>
      </c>
      <c r="C12" s="270" t="s">
        <v>113</v>
      </c>
      <c r="D12" s="289"/>
      <c r="E12" s="289"/>
      <c r="F12" s="289"/>
      <c r="G12" s="289"/>
      <c r="H12" s="289"/>
      <c r="I12" s="289"/>
      <c r="J12" s="289"/>
      <c r="K12" s="289"/>
      <c r="L12" s="289"/>
      <c r="M12" s="289"/>
      <c r="N12" s="289"/>
      <c r="O12" s="290"/>
      <c r="P12" s="8"/>
    </row>
    <row r="13" spans="1:16" ht="12.75" customHeight="1">
      <c r="B13" s="19" t="s">
        <v>114</v>
      </c>
      <c r="C13" s="273" t="s">
        <v>115</v>
      </c>
      <c r="D13" s="271"/>
      <c r="E13" s="271"/>
      <c r="F13" s="271"/>
      <c r="G13" s="271"/>
      <c r="H13" s="271"/>
      <c r="I13" s="271"/>
      <c r="J13" s="271"/>
      <c r="K13" s="271"/>
      <c r="L13" s="271"/>
      <c r="M13" s="271"/>
      <c r="N13" s="271"/>
      <c r="O13" s="272"/>
      <c r="P13" s="8"/>
    </row>
    <row r="14" spans="1:16" ht="25.35" customHeight="1">
      <c r="B14" s="21" t="s">
        <v>116</v>
      </c>
      <c r="C14" s="273" t="s">
        <v>117</v>
      </c>
      <c r="D14" s="271"/>
      <c r="E14" s="271"/>
      <c r="F14" s="271"/>
      <c r="G14" s="271"/>
      <c r="H14" s="271"/>
      <c r="I14" s="271"/>
      <c r="J14" s="271"/>
      <c r="K14" s="271"/>
      <c r="L14" s="271"/>
      <c r="M14" s="271"/>
      <c r="N14" s="271"/>
      <c r="O14" s="272"/>
      <c r="P14" s="8"/>
    </row>
    <row r="15" spans="1:16" ht="13.15">
      <c r="B15" s="30"/>
      <c r="C15" s="30"/>
      <c r="D15" s="30"/>
      <c r="E15" s="30"/>
      <c r="F15" s="30"/>
      <c r="G15" s="30"/>
      <c r="H15" s="30"/>
      <c r="I15" s="30"/>
      <c r="J15" s="30"/>
      <c r="K15" s="30"/>
      <c r="L15" s="30"/>
      <c r="M15" s="30"/>
      <c r="N15" s="30"/>
      <c r="O15" s="30"/>
    </row>
    <row r="16" spans="1:16" ht="26.25">
      <c r="B16" s="21" t="s">
        <v>118</v>
      </c>
      <c r="C16" s="37" t="s">
        <v>119</v>
      </c>
      <c r="D16" s="37" t="s">
        <v>120</v>
      </c>
      <c r="E16" s="30"/>
      <c r="F16" s="30"/>
      <c r="G16" s="30"/>
      <c r="H16" s="30"/>
      <c r="I16" s="30"/>
      <c r="J16" s="30"/>
      <c r="K16" s="30"/>
      <c r="L16" s="30"/>
      <c r="M16" s="30"/>
      <c r="N16" s="30"/>
      <c r="O16" s="30"/>
    </row>
    <row r="17" spans="2:15" ht="42.75" customHeight="1">
      <c r="B17" s="42" t="s">
        <v>241</v>
      </c>
      <c r="C17" s="34" t="s">
        <v>242</v>
      </c>
      <c r="D17" s="35">
        <v>0.26900000000000002</v>
      </c>
      <c r="E17" s="30"/>
      <c r="F17" s="30"/>
      <c r="G17" s="30"/>
      <c r="H17" s="30"/>
      <c r="I17" s="30"/>
      <c r="J17" s="30"/>
      <c r="K17" s="30"/>
      <c r="L17" s="30"/>
      <c r="M17" s="30"/>
      <c r="N17" s="30"/>
      <c r="O17" s="30"/>
    </row>
    <row r="18" spans="2:15" ht="13.15">
      <c r="B18" s="30"/>
      <c r="C18" s="30"/>
      <c r="D18" s="30"/>
      <c r="E18" s="30"/>
      <c r="F18" s="30"/>
      <c r="G18" s="30"/>
      <c r="H18" s="30"/>
      <c r="I18" s="30"/>
      <c r="J18" s="30"/>
      <c r="K18" s="30"/>
      <c r="L18" s="30"/>
      <c r="M18" s="30"/>
      <c r="N18" s="30"/>
      <c r="O18" s="30"/>
    </row>
    <row r="19" spans="2:15" ht="13.15">
      <c r="B19" s="21" t="s">
        <v>126</v>
      </c>
      <c r="C19" s="37" t="s">
        <v>119</v>
      </c>
      <c r="D19" s="37" t="s">
        <v>127</v>
      </c>
      <c r="E19" s="37" t="s">
        <v>128</v>
      </c>
      <c r="F19" s="37" t="s">
        <v>129</v>
      </c>
      <c r="G19" s="37" t="s">
        <v>130</v>
      </c>
      <c r="H19" s="37" t="s">
        <v>131</v>
      </c>
      <c r="I19" s="37" t="s">
        <v>132</v>
      </c>
      <c r="J19" s="37" t="s">
        <v>133</v>
      </c>
      <c r="K19" s="37" t="s">
        <v>134</v>
      </c>
      <c r="L19" s="37" t="s">
        <v>135</v>
      </c>
      <c r="M19" s="37" t="s">
        <v>136</v>
      </c>
      <c r="N19" s="37" t="s">
        <v>137</v>
      </c>
      <c r="O19" s="37" t="s">
        <v>138</v>
      </c>
    </row>
    <row r="20" spans="2:15" ht="26.25">
      <c r="B20" s="42" t="s">
        <v>241</v>
      </c>
      <c r="C20" s="34" t="s">
        <v>149</v>
      </c>
      <c r="D20" s="36">
        <v>0</v>
      </c>
      <c r="E20" s="36">
        <v>0</v>
      </c>
      <c r="F20" s="36">
        <v>0</v>
      </c>
      <c r="G20" s="36">
        <v>0</v>
      </c>
      <c r="H20" s="36">
        <v>0</v>
      </c>
      <c r="I20" s="36">
        <v>0</v>
      </c>
      <c r="J20" s="36">
        <v>13</v>
      </c>
      <c r="K20" s="36">
        <v>13</v>
      </c>
      <c r="L20" s="36">
        <v>13</v>
      </c>
      <c r="M20" s="36">
        <v>13</v>
      </c>
      <c r="N20" s="36">
        <v>13</v>
      </c>
      <c r="O20" s="36">
        <v>13</v>
      </c>
    </row>
    <row r="21" spans="2:15" ht="13.15">
      <c r="B21" s="30"/>
      <c r="C21" s="30"/>
      <c r="D21" s="30"/>
      <c r="E21" s="30"/>
      <c r="F21" s="30"/>
      <c r="G21" s="30"/>
      <c r="H21" s="30"/>
      <c r="I21" s="30"/>
      <c r="J21" s="30"/>
      <c r="K21" s="30"/>
      <c r="L21" s="30"/>
      <c r="M21" s="30"/>
      <c r="N21" s="30"/>
      <c r="O21" s="30"/>
    </row>
  </sheetData>
  <mergeCells count="6">
    <mergeCell ref="C14:O14"/>
    <mergeCell ref="C8:O8"/>
    <mergeCell ref="A9:B9"/>
    <mergeCell ref="C11:O11"/>
    <mergeCell ref="C12:O12"/>
    <mergeCell ref="C13:O13"/>
  </mergeCells>
  <pageMargins left="0.7" right="0.7" top="0.75" bottom="0.75" header="0.3" footer="0.3"/>
  <pageSetup paperSize="9"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5B369-600B-4B0B-8817-E3447BC6BF36}">
  <sheetPr>
    <tabColor rgb="FFB97BB4"/>
  </sheetPr>
  <dimension ref="A1:P24"/>
  <sheetViews>
    <sheetView zoomScale="80" zoomScaleNormal="80" workbookViewId="0">
      <selection activeCell="X23" sqref="X23"/>
    </sheetView>
  </sheetViews>
  <sheetFormatPr defaultRowHeight="12.75"/>
  <cols>
    <col min="1" max="1" width="4.42578125" customWidth="1"/>
    <col min="2" max="2" width="28.42578125" customWidth="1"/>
    <col min="3" max="3" width="12.7109375" customWidth="1"/>
    <col min="4" max="5" width="11.28515625" customWidth="1"/>
    <col min="6" max="10" width="9" bestFit="1" customWidth="1"/>
    <col min="11" max="11" width="10.5703125" customWidth="1"/>
    <col min="12" max="12" width="14.140625" customWidth="1"/>
    <col min="13" max="13" width="11.140625" customWidth="1"/>
  </cols>
  <sheetData>
    <row r="1" spans="1:16" s="10" customFormat="1" ht="25.5">
      <c r="A1" s="11" t="s">
        <v>243</v>
      </c>
    </row>
    <row r="4" spans="1:16" ht="13.15">
      <c r="B4" s="19" t="s">
        <v>102</v>
      </c>
      <c r="C4" s="20" t="s">
        <v>177</v>
      </c>
      <c r="D4" s="31"/>
      <c r="E4" s="30"/>
      <c r="F4" s="30"/>
      <c r="G4" s="30"/>
      <c r="H4" s="30"/>
      <c r="I4" s="30"/>
      <c r="J4" s="30"/>
      <c r="K4" s="30"/>
      <c r="L4" s="30"/>
      <c r="M4" s="30"/>
      <c r="N4" s="30"/>
      <c r="O4" s="30"/>
    </row>
    <row r="5" spans="1:16" ht="13.15">
      <c r="B5" s="19" t="s">
        <v>104</v>
      </c>
      <c r="C5" s="20" t="s">
        <v>213</v>
      </c>
      <c r="D5" s="31"/>
      <c r="E5" s="30"/>
      <c r="F5" s="30"/>
      <c r="G5" s="30"/>
      <c r="H5" s="30"/>
      <c r="I5" s="30"/>
      <c r="J5" s="30"/>
      <c r="K5" s="30"/>
      <c r="L5" s="30"/>
      <c r="M5" s="30"/>
      <c r="N5" s="30"/>
      <c r="O5" s="30"/>
    </row>
    <row r="6" spans="1:16" ht="13.15">
      <c r="B6" s="19" t="s">
        <v>106</v>
      </c>
      <c r="C6" s="20" t="s">
        <v>214</v>
      </c>
      <c r="D6" s="30"/>
      <c r="E6" s="30"/>
      <c r="F6" s="30"/>
      <c r="G6" s="30"/>
      <c r="H6" s="30"/>
      <c r="I6" s="30"/>
      <c r="J6" s="30"/>
      <c r="K6" s="30"/>
      <c r="L6" s="30"/>
      <c r="M6" s="30"/>
      <c r="N6" s="30"/>
      <c r="O6" s="30"/>
    </row>
    <row r="7" spans="1:16" ht="13.15">
      <c r="B7" s="32"/>
      <c r="C7" s="30"/>
      <c r="D7" s="30"/>
      <c r="E7" s="30"/>
      <c r="F7" s="30"/>
      <c r="G7" s="30"/>
      <c r="H7" s="30"/>
      <c r="I7" s="30"/>
      <c r="J7" s="30"/>
      <c r="K7" s="30"/>
      <c r="L7" s="30"/>
      <c r="M7" s="30"/>
      <c r="N7" s="30"/>
      <c r="O7" s="30"/>
    </row>
    <row r="8" spans="1:16" ht="13.15">
      <c r="B8" s="65" t="s">
        <v>108</v>
      </c>
      <c r="C8" s="286" t="s">
        <v>215</v>
      </c>
      <c r="D8" s="287"/>
      <c r="E8" s="287"/>
      <c r="F8" s="287"/>
      <c r="G8" s="287"/>
      <c r="H8" s="287"/>
      <c r="I8" s="287"/>
      <c r="J8" s="287"/>
      <c r="K8" s="287"/>
      <c r="L8" s="287"/>
      <c r="M8" s="287"/>
      <c r="N8" s="287"/>
      <c r="O8" s="288"/>
    </row>
    <row r="9" spans="1:16">
      <c r="B9" s="230"/>
      <c r="C9" s="230"/>
      <c r="D9" s="230"/>
      <c r="E9" s="230"/>
      <c r="F9" s="230"/>
      <c r="G9" s="230"/>
      <c r="H9" s="230"/>
      <c r="I9" s="230"/>
      <c r="J9" s="230"/>
      <c r="K9" s="230"/>
      <c r="L9" s="230"/>
      <c r="M9" s="230"/>
      <c r="N9" s="230"/>
      <c r="O9" s="230"/>
    </row>
    <row r="10" spans="1:16" ht="26.25">
      <c r="B10" s="62" t="s">
        <v>110</v>
      </c>
      <c r="C10" s="30"/>
      <c r="D10" s="30"/>
      <c r="E10" s="30"/>
      <c r="F10" s="30"/>
      <c r="G10" s="30"/>
      <c r="H10" s="30"/>
      <c r="I10" s="30"/>
      <c r="J10" s="30"/>
      <c r="K10" s="30"/>
      <c r="L10" s="30"/>
      <c r="M10" s="30"/>
      <c r="N10" s="30"/>
      <c r="O10" s="30"/>
    </row>
    <row r="11" spans="1:16" ht="108.75" customHeight="1">
      <c r="B11" s="19" t="s">
        <v>53</v>
      </c>
      <c r="C11" s="273" t="s">
        <v>244</v>
      </c>
      <c r="D11" s="271"/>
      <c r="E11" s="271"/>
      <c r="F11" s="271"/>
      <c r="G11" s="271"/>
      <c r="H11" s="271"/>
      <c r="I11" s="271"/>
      <c r="J11" s="271"/>
      <c r="K11" s="271"/>
      <c r="L11" s="271"/>
      <c r="M11" s="271"/>
      <c r="N11" s="271"/>
      <c r="O11" s="272"/>
    </row>
    <row r="12" spans="1:16" ht="27.4" customHeight="1">
      <c r="B12" s="19" t="s">
        <v>112</v>
      </c>
      <c r="C12" s="270" t="s">
        <v>245</v>
      </c>
      <c r="D12" s="271"/>
      <c r="E12" s="271"/>
      <c r="F12" s="271"/>
      <c r="G12" s="271"/>
      <c r="H12" s="271"/>
      <c r="I12" s="271"/>
      <c r="J12" s="271"/>
      <c r="K12" s="271"/>
      <c r="L12" s="271"/>
      <c r="M12" s="271"/>
      <c r="N12" s="271"/>
      <c r="O12" s="272"/>
      <c r="P12" s="8"/>
    </row>
    <row r="13" spans="1:16" ht="12.75" customHeight="1">
      <c r="B13" s="19" t="s">
        <v>114</v>
      </c>
      <c r="C13" s="273" t="s">
        <v>115</v>
      </c>
      <c r="D13" s="271"/>
      <c r="E13" s="271"/>
      <c r="F13" s="271"/>
      <c r="G13" s="271"/>
      <c r="H13" s="271"/>
      <c r="I13" s="271"/>
      <c r="J13" s="271"/>
      <c r="K13" s="271"/>
      <c r="L13" s="271"/>
      <c r="M13" s="271"/>
      <c r="N13" s="271"/>
      <c r="O13" s="272"/>
      <c r="P13" s="8"/>
    </row>
    <row r="14" spans="1:16" ht="12.75" customHeight="1">
      <c r="B14" s="21" t="s">
        <v>116</v>
      </c>
      <c r="C14" s="273" t="s">
        <v>117</v>
      </c>
      <c r="D14" s="271"/>
      <c r="E14" s="271"/>
      <c r="F14" s="271"/>
      <c r="G14" s="271"/>
      <c r="H14" s="271"/>
      <c r="I14" s="271"/>
      <c r="J14" s="271"/>
      <c r="K14" s="271"/>
      <c r="L14" s="271"/>
      <c r="M14" s="271"/>
      <c r="N14" s="271"/>
      <c r="O14" s="272"/>
      <c r="P14" s="8"/>
    </row>
    <row r="15" spans="1:16" ht="13.15">
      <c r="B15" s="30"/>
      <c r="C15" s="30"/>
      <c r="D15" s="30"/>
      <c r="E15" s="30"/>
      <c r="F15" s="30"/>
      <c r="G15" s="30"/>
      <c r="H15" s="30"/>
      <c r="I15" s="30"/>
      <c r="J15" s="30"/>
      <c r="K15" s="30"/>
      <c r="L15" s="30"/>
      <c r="M15" s="30"/>
      <c r="N15" s="30"/>
      <c r="O15" s="30"/>
    </row>
    <row r="16" spans="1:16" ht="26.25">
      <c r="B16" s="21" t="s">
        <v>118</v>
      </c>
      <c r="C16" s="37" t="s">
        <v>119</v>
      </c>
      <c r="D16" s="37" t="s">
        <v>120</v>
      </c>
      <c r="E16" s="30"/>
      <c r="F16" s="30"/>
      <c r="G16" s="30"/>
      <c r="H16" s="30"/>
      <c r="I16" s="30"/>
      <c r="J16" s="30"/>
      <c r="K16" s="30"/>
      <c r="L16" s="30"/>
      <c r="M16" s="30"/>
      <c r="N16" s="30"/>
      <c r="O16" s="30"/>
    </row>
    <row r="17" spans="2:15" ht="26.25">
      <c r="B17" s="42" t="s">
        <v>246</v>
      </c>
      <c r="C17" s="34" t="s">
        <v>247</v>
      </c>
      <c r="D17" s="35">
        <v>0.48199999999999998</v>
      </c>
      <c r="E17" s="30"/>
      <c r="F17" s="30"/>
      <c r="G17" s="30"/>
      <c r="H17" s="30"/>
      <c r="I17" s="30"/>
      <c r="J17" s="30"/>
      <c r="K17" s="30"/>
      <c r="L17" s="30"/>
      <c r="M17" s="30"/>
      <c r="N17" s="30"/>
      <c r="O17" s="30"/>
    </row>
    <row r="18" spans="2:15" ht="24" customHeight="1">
      <c r="B18" s="42" t="s">
        <v>248</v>
      </c>
      <c r="C18" s="34" t="s">
        <v>249</v>
      </c>
      <c r="D18" s="35">
        <v>7.7951590438955964</v>
      </c>
      <c r="E18" s="30"/>
      <c r="F18" s="30"/>
      <c r="G18" s="30"/>
      <c r="H18" s="30"/>
      <c r="I18" s="30"/>
      <c r="J18" s="30"/>
      <c r="K18" s="30"/>
      <c r="L18" s="30"/>
      <c r="M18" s="30"/>
      <c r="N18" s="30"/>
      <c r="O18" s="30"/>
    </row>
    <row r="19" spans="2:15" ht="26.25">
      <c r="B19" s="42" t="s">
        <v>250</v>
      </c>
      <c r="C19" s="34" t="s">
        <v>251</v>
      </c>
      <c r="D19" s="35">
        <v>0.69668217703992796</v>
      </c>
      <c r="E19" s="30"/>
      <c r="F19" s="30"/>
      <c r="G19" s="30"/>
      <c r="H19" s="30"/>
      <c r="I19" s="30"/>
      <c r="J19" s="30"/>
      <c r="K19" s="30"/>
      <c r="L19" s="30"/>
      <c r="M19" s="30"/>
      <c r="N19" s="30"/>
      <c r="O19" s="30"/>
    </row>
    <row r="20" spans="2:15" ht="13.15">
      <c r="B20" s="30"/>
      <c r="C20" s="30"/>
      <c r="D20" s="30"/>
      <c r="E20" s="30"/>
      <c r="F20" s="30"/>
      <c r="G20" s="30"/>
      <c r="H20" s="30"/>
      <c r="I20" s="30"/>
      <c r="J20" s="30"/>
      <c r="K20" s="30"/>
      <c r="L20" s="30"/>
      <c r="M20" s="30"/>
      <c r="N20" s="30"/>
      <c r="O20" s="30"/>
    </row>
    <row r="21" spans="2:15" ht="13.15">
      <c r="B21" s="21" t="s">
        <v>126</v>
      </c>
      <c r="C21" s="37" t="s">
        <v>119</v>
      </c>
      <c r="D21" s="37" t="s">
        <v>127</v>
      </c>
      <c r="E21" s="37" t="s">
        <v>128</v>
      </c>
      <c r="F21" s="37" t="s">
        <v>129</v>
      </c>
      <c r="G21" s="37" t="s">
        <v>130</v>
      </c>
      <c r="H21" s="37" t="s">
        <v>131</v>
      </c>
      <c r="I21" s="37" t="s">
        <v>132</v>
      </c>
      <c r="J21" s="37" t="s">
        <v>133</v>
      </c>
      <c r="K21" s="37" t="s">
        <v>134</v>
      </c>
      <c r="L21" s="37" t="s">
        <v>135</v>
      </c>
      <c r="M21" s="37" t="s">
        <v>136</v>
      </c>
      <c r="N21" s="37" t="s">
        <v>137</v>
      </c>
      <c r="O21" s="37" t="s">
        <v>138</v>
      </c>
    </row>
    <row r="22" spans="2:15" ht="26.25">
      <c r="B22" s="42" t="s">
        <v>252</v>
      </c>
      <c r="C22" s="34" t="s">
        <v>174</v>
      </c>
      <c r="D22" s="60">
        <v>0</v>
      </c>
      <c r="E22" s="60">
        <v>0</v>
      </c>
      <c r="F22" s="60">
        <v>0</v>
      </c>
      <c r="G22" s="60">
        <v>0</v>
      </c>
      <c r="H22" s="60">
        <v>0</v>
      </c>
      <c r="I22" s="60">
        <v>0</v>
      </c>
      <c r="J22" s="265">
        <v>49.75</v>
      </c>
      <c r="K22" s="265">
        <v>49.75</v>
      </c>
      <c r="L22" s="265">
        <v>49.75</v>
      </c>
      <c r="M22" s="265">
        <v>49.75</v>
      </c>
      <c r="N22" s="265">
        <v>49.75</v>
      </c>
      <c r="O22" s="265">
        <v>49.75</v>
      </c>
    </row>
    <row r="23" spans="2:15" ht="13.15">
      <c r="B23" s="42" t="s">
        <v>253</v>
      </c>
      <c r="C23" s="34" t="s">
        <v>254</v>
      </c>
      <c r="D23" s="60">
        <v>0</v>
      </c>
      <c r="E23" s="60">
        <v>0</v>
      </c>
      <c r="F23" s="60">
        <v>0</v>
      </c>
      <c r="G23" s="60">
        <v>0</v>
      </c>
      <c r="H23" s="60">
        <v>0</v>
      </c>
      <c r="I23" s="60">
        <v>0</v>
      </c>
      <c r="J23" s="60">
        <v>1</v>
      </c>
      <c r="K23" s="60">
        <v>1</v>
      </c>
      <c r="L23" s="60">
        <v>1</v>
      </c>
      <c r="M23" s="60">
        <v>1</v>
      </c>
      <c r="N23" s="60">
        <v>1</v>
      </c>
      <c r="O23" s="60">
        <v>1</v>
      </c>
    </row>
    <row r="24" spans="2:15" ht="34.15" customHeight="1">
      <c r="B24" s="42" t="s">
        <v>255</v>
      </c>
      <c r="C24" s="34" t="s">
        <v>256</v>
      </c>
      <c r="D24" s="59">
        <v>0</v>
      </c>
      <c r="E24" s="59">
        <v>0</v>
      </c>
      <c r="F24" s="59">
        <v>0</v>
      </c>
      <c r="G24" s="59">
        <v>0</v>
      </c>
      <c r="H24" s="59">
        <v>0</v>
      </c>
      <c r="I24" s="59">
        <v>0</v>
      </c>
      <c r="J24" s="266">
        <v>0</v>
      </c>
      <c r="K24" s="266">
        <v>0</v>
      </c>
      <c r="L24" s="36">
        <v>52.3</v>
      </c>
      <c r="M24" s="36">
        <v>52.3</v>
      </c>
      <c r="N24" s="36">
        <v>52.3</v>
      </c>
      <c r="O24" s="36">
        <v>52.3</v>
      </c>
    </row>
  </sheetData>
  <mergeCells count="5">
    <mergeCell ref="C11:O11"/>
    <mergeCell ref="C12:O12"/>
    <mergeCell ref="C13:O13"/>
    <mergeCell ref="C14:O14"/>
    <mergeCell ref="C8:O8"/>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8A316-1E72-465B-A77C-AB25F57D86F5}">
  <dimension ref="A1"/>
  <sheetViews>
    <sheetView workbookViewId="0"/>
  </sheetViews>
  <sheetFormatPr defaultRowHeight="12.75"/>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41450-0352-43BE-BC53-F5B8442BB3EC}">
  <sheetPr>
    <tabColor rgb="FFFFC000"/>
  </sheetPr>
  <dimension ref="A1:O65"/>
  <sheetViews>
    <sheetView topLeftCell="A5" zoomScale="115" zoomScaleNormal="115" workbookViewId="0">
      <selection activeCell="C25" sqref="C25"/>
    </sheetView>
  </sheetViews>
  <sheetFormatPr defaultRowHeight="12.75"/>
  <cols>
    <col min="1" max="1" width="4.42578125" customWidth="1"/>
    <col min="2" max="2" width="45" customWidth="1"/>
    <col min="3" max="3" width="38.28515625" customWidth="1"/>
    <col min="4" max="4" width="20" customWidth="1"/>
    <col min="5" max="5" width="24.28515625" customWidth="1"/>
    <col min="6" max="13" width="10.85546875" customWidth="1"/>
    <col min="14" max="14" width="9.7109375" customWidth="1"/>
    <col min="15" max="15" width="10.85546875" hidden="1" customWidth="1"/>
  </cols>
  <sheetData>
    <row r="1" spans="1:15" s="10" customFormat="1" ht="25.5">
      <c r="A1" s="11" t="s">
        <v>257</v>
      </c>
    </row>
    <row r="2" spans="1:15" ht="13.15">
      <c r="A2" s="30"/>
      <c r="B2" s="30"/>
      <c r="C2" s="30"/>
      <c r="D2" s="30"/>
      <c r="E2" s="30"/>
      <c r="F2" s="30"/>
      <c r="G2" s="30"/>
      <c r="H2" s="30"/>
      <c r="I2" s="30"/>
      <c r="J2" s="30"/>
      <c r="K2" s="30"/>
      <c r="L2" s="30"/>
      <c r="M2" s="30"/>
      <c r="N2" s="30"/>
      <c r="O2" s="30"/>
    </row>
    <row r="3" spans="1:15" ht="13.15">
      <c r="A3" s="30"/>
      <c r="B3" s="30"/>
      <c r="C3" s="30"/>
      <c r="D3" s="30"/>
      <c r="E3" s="30"/>
      <c r="F3" s="30"/>
      <c r="G3" s="30"/>
      <c r="H3" s="30"/>
      <c r="I3" s="30"/>
      <c r="J3" s="30"/>
      <c r="K3" s="30"/>
      <c r="L3" s="30"/>
      <c r="M3" s="30"/>
      <c r="N3" s="30"/>
      <c r="O3" s="30"/>
    </row>
    <row r="4" spans="1:15" ht="13.15">
      <c r="A4" s="30"/>
      <c r="B4" s="175" t="s">
        <v>102</v>
      </c>
      <c r="C4" s="176" t="s">
        <v>141</v>
      </c>
      <c r="D4" s="31"/>
      <c r="E4" s="30"/>
      <c r="F4" s="30"/>
      <c r="G4" s="30"/>
      <c r="H4" s="30"/>
      <c r="I4" s="30"/>
      <c r="J4" s="30"/>
      <c r="K4" s="30"/>
      <c r="L4" s="30"/>
      <c r="M4" s="30"/>
      <c r="N4" s="30"/>
      <c r="O4" s="30"/>
    </row>
    <row r="5" spans="1:15" ht="13.15">
      <c r="A5" s="30"/>
      <c r="B5" s="175" t="s">
        <v>104</v>
      </c>
      <c r="C5" s="176" t="s">
        <v>258</v>
      </c>
      <c r="D5" s="31"/>
      <c r="E5" s="30"/>
      <c r="F5" s="30"/>
      <c r="G5" s="30"/>
      <c r="H5" s="30"/>
      <c r="I5" s="30"/>
      <c r="J5" s="30"/>
      <c r="K5" s="30"/>
      <c r="L5" s="30"/>
      <c r="M5" s="30"/>
      <c r="N5" s="30"/>
      <c r="O5" s="30"/>
    </row>
    <row r="6" spans="1:15" ht="13.15">
      <c r="A6" s="30"/>
      <c r="B6" s="175" t="s">
        <v>106</v>
      </c>
      <c r="C6" s="176" t="s">
        <v>259</v>
      </c>
      <c r="D6" s="30"/>
      <c r="E6" s="30"/>
      <c r="F6" s="30"/>
      <c r="G6" s="30"/>
      <c r="H6" s="30"/>
      <c r="I6" s="30"/>
      <c r="J6" s="30"/>
      <c r="K6" s="30"/>
      <c r="L6" s="30"/>
      <c r="M6" s="30"/>
      <c r="N6" s="30"/>
      <c r="O6" s="30"/>
    </row>
    <row r="7" spans="1:15" ht="13.15">
      <c r="A7" s="30"/>
      <c r="B7" s="63"/>
      <c r="C7" s="30"/>
      <c r="D7" s="30"/>
      <c r="E7" s="30"/>
      <c r="F7" s="30"/>
      <c r="G7" s="30"/>
      <c r="H7" s="30"/>
      <c r="I7" s="30"/>
      <c r="J7" s="30"/>
      <c r="K7" s="30"/>
      <c r="L7" s="30"/>
      <c r="M7" s="30"/>
      <c r="N7" s="30"/>
      <c r="O7" s="30"/>
    </row>
    <row r="8" spans="1:15" ht="13.15">
      <c r="A8" s="30"/>
      <c r="B8" s="65" t="s">
        <v>108</v>
      </c>
      <c r="C8" s="286" t="s">
        <v>260</v>
      </c>
      <c r="D8" s="287"/>
      <c r="E8" s="287"/>
      <c r="F8" s="287"/>
      <c r="G8" s="287"/>
      <c r="H8" s="287"/>
      <c r="I8" s="287"/>
      <c r="J8" s="287"/>
      <c r="K8" s="287"/>
      <c r="L8" s="287"/>
      <c r="M8" s="287"/>
      <c r="N8" s="287"/>
      <c r="O8" s="288"/>
    </row>
    <row r="9" spans="1:15" ht="13.15">
      <c r="A9" s="30"/>
      <c r="B9" s="30"/>
      <c r="C9" s="30"/>
      <c r="D9" s="30"/>
      <c r="E9" s="30"/>
      <c r="F9" s="30"/>
      <c r="G9" s="30"/>
      <c r="H9" s="30"/>
      <c r="I9" s="30"/>
      <c r="J9" s="30"/>
      <c r="K9" s="30"/>
      <c r="L9" s="30"/>
      <c r="M9" s="30"/>
      <c r="N9" s="30"/>
      <c r="O9" s="30"/>
    </row>
    <row r="10" spans="1:15" ht="13.15">
      <c r="A10" s="30"/>
      <c r="B10" s="62" t="s">
        <v>110</v>
      </c>
      <c r="C10" s="30"/>
      <c r="D10" s="30"/>
      <c r="E10" s="30"/>
      <c r="F10" s="30"/>
      <c r="G10" s="30"/>
      <c r="H10" s="30"/>
      <c r="I10" s="30"/>
      <c r="J10" s="30"/>
      <c r="K10" s="30"/>
      <c r="L10" s="30"/>
      <c r="M10" s="30"/>
      <c r="N10" s="30"/>
      <c r="O10" s="30"/>
    </row>
    <row r="11" spans="1:15" ht="13.15">
      <c r="A11" s="30"/>
      <c r="B11" s="91" t="s">
        <v>53</v>
      </c>
      <c r="C11" s="291" t="s">
        <v>261</v>
      </c>
      <c r="D11" s="291"/>
      <c r="E11" s="291"/>
      <c r="F11" s="291"/>
      <c r="G11" s="291"/>
      <c r="H11" s="291"/>
      <c r="I11" s="291"/>
      <c r="J11" s="291"/>
      <c r="K11" s="291"/>
      <c r="L11" s="291"/>
      <c r="M11" s="291"/>
      <c r="N11" s="291"/>
      <c r="O11" s="291"/>
    </row>
    <row r="12" spans="1:15" ht="120.75" customHeight="1">
      <c r="A12" s="30"/>
      <c r="B12" s="91" t="s">
        <v>112</v>
      </c>
      <c r="C12" s="291" t="s">
        <v>262</v>
      </c>
      <c r="D12" s="291"/>
      <c r="E12" s="291"/>
      <c r="F12" s="291"/>
      <c r="G12" s="291"/>
      <c r="H12" s="291"/>
      <c r="I12" s="291"/>
      <c r="J12" s="291"/>
      <c r="K12" s="291"/>
      <c r="L12" s="291"/>
      <c r="M12" s="291"/>
      <c r="N12" s="291"/>
      <c r="O12" s="291"/>
    </row>
    <row r="13" spans="1:15" ht="90.75" customHeight="1">
      <c r="A13" s="30"/>
      <c r="B13" s="91" t="s">
        <v>114</v>
      </c>
      <c r="C13" s="291" t="s">
        <v>263</v>
      </c>
      <c r="D13" s="291"/>
      <c r="E13" s="291"/>
      <c r="F13" s="291"/>
      <c r="G13" s="291"/>
      <c r="H13" s="291"/>
      <c r="I13" s="291"/>
      <c r="J13" s="291"/>
      <c r="K13" s="291"/>
      <c r="L13" s="291"/>
      <c r="M13" s="291"/>
      <c r="N13" s="291"/>
      <c r="O13" s="291"/>
    </row>
    <row r="14" spans="1:15" ht="81.75" customHeight="1">
      <c r="A14" s="30"/>
      <c r="B14" s="91" t="s">
        <v>116</v>
      </c>
      <c r="C14" s="291" t="s">
        <v>264</v>
      </c>
      <c r="D14" s="291"/>
      <c r="E14" s="291"/>
      <c r="F14" s="291"/>
      <c r="G14" s="291"/>
      <c r="H14" s="291"/>
      <c r="I14" s="291"/>
      <c r="J14" s="291"/>
      <c r="K14" s="291"/>
      <c r="L14" s="291"/>
      <c r="M14" s="291"/>
      <c r="N14" s="291"/>
      <c r="O14" s="291"/>
    </row>
    <row r="15" spans="1:15" ht="13.15">
      <c r="A15" s="30"/>
      <c r="B15" s="30"/>
      <c r="C15" s="30"/>
      <c r="D15" s="30"/>
      <c r="E15" s="30"/>
      <c r="F15" s="30"/>
      <c r="G15" s="30"/>
      <c r="H15" s="30"/>
      <c r="I15" s="30"/>
      <c r="J15" s="30"/>
      <c r="K15" s="30"/>
      <c r="L15" s="30"/>
      <c r="M15" s="30"/>
      <c r="N15" s="30"/>
      <c r="O15" s="30"/>
    </row>
    <row r="16" spans="1:15" ht="32.25" customHeight="1">
      <c r="A16" s="30"/>
      <c r="B16" s="92" t="s">
        <v>265</v>
      </c>
      <c r="C16" s="93" t="s">
        <v>266</v>
      </c>
      <c r="D16" s="96" t="s">
        <v>119</v>
      </c>
      <c r="E16" s="100" t="s">
        <v>267</v>
      </c>
      <c r="F16" s="30"/>
      <c r="G16" s="30"/>
      <c r="H16" s="30"/>
      <c r="I16" s="30"/>
      <c r="J16" s="30"/>
      <c r="K16" s="30"/>
      <c r="L16" s="30"/>
      <c r="M16" s="30"/>
      <c r="N16" s="30"/>
      <c r="O16" s="30"/>
    </row>
    <row r="17" spans="1:15" ht="26.25">
      <c r="A17" s="30"/>
      <c r="B17" s="177" t="s">
        <v>268</v>
      </c>
      <c r="C17" s="94" t="s">
        <v>269</v>
      </c>
      <c r="D17" s="99" t="s">
        <v>270</v>
      </c>
      <c r="E17" s="109">
        <v>1.4626320872628112E-2</v>
      </c>
      <c r="F17" s="249"/>
      <c r="G17" s="260"/>
      <c r="H17" s="30"/>
      <c r="I17" s="260"/>
      <c r="J17" s="30"/>
      <c r="K17" s="30"/>
      <c r="L17" s="30"/>
      <c r="M17" s="30"/>
      <c r="N17" s="30"/>
      <c r="O17" s="30"/>
    </row>
    <row r="18" spans="1:15" ht="26.25">
      <c r="A18" s="30"/>
      <c r="B18" s="177" t="s">
        <v>271</v>
      </c>
      <c r="C18" s="94" t="s">
        <v>272</v>
      </c>
      <c r="D18" s="99" t="s">
        <v>270</v>
      </c>
      <c r="E18" s="109">
        <v>11.883398164981251</v>
      </c>
      <c r="F18" s="249"/>
      <c r="G18" s="260"/>
      <c r="H18" s="30"/>
      <c r="I18" s="30"/>
      <c r="J18" s="30"/>
      <c r="K18" s="30"/>
      <c r="L18" s="30"/>
      <c r="M18" s="30"/>
      <c r="N18" s="30"/>
      <c r="O18" s="30"/>
    </row>
    <row r="19" spans="1:15" ht="26.25">
      <c r="A19" s="30"/>
      <c r="B19" s="178" t="s">
        <v>273</v>
      </c>
      <c r="C19" s="94" t="s">
        <v>274</v>
      </c>
      <c r="D19" s="99" t="s">
        <v>270</v>
      </c>
      <c r="E19" s="109">
        <v>1.866318543347347</v>
      </c>
      <c r="F19" s="262"/>
      <c r="G19" s="260"/>
      <c r="H19" s="179"/>
      <c r="I19" s="180"/>
      <c r="J19" s="179"/>
      <c r="K19" s="180"/>
      <c r="L19" s="179"/>
      <c r="M19" s="180"/>
      <c r="N19" s="179"/>
      <c r="O19" s="180"/>
    </row>
    <row r="20" spans="1:15" ht="26.25">
      <c r="A20" s="30"/>
      <c r="B20" s="177" t="s">
        <v>275</v>
      </c>
      <c r="C20" s="94" t="s">
        <v>272</v>
      </c>
      <c r="D20" s="99" t="s">
        <v>270</v>
      </c>
      <c r="E20" s="109">
        <v>4.4805296273150779</v>
      </c>
      <c r="F20" s="261"/>
      <c r="G20" s="260"/>
      <c r="H20" s="181"/>
      <c r="I20" s="181"/>
      <c r="J20" s="181"/>
      <c r="K20" s="181"/>
      <c r="L20" s="181"/>
      <c r="M20" s="181"/>
      <c r="N20" s="181"/>
      <c r="O20" s="181"/>
    </row>
    <row r="21" spans="1:15" ht="26.25">
      <c r="A21" s="30"/>
      <c r="B21" s="177" t="s">
        <v>276</v>
      </c>
      <c r="C21" s="94" t="s">
        <v>269</v>
      </c>
      <c r="D21" s="99" t="s">
        <v>270</v>
      </c>
      <c r="E21" s="109">
        <v>12.545482956482219</v>
      </c>
      <c r="F21" s="249"/>
      <c r="G21" s="260"/>
      <c r="H21" s="30"/>
      <c r="I21" s="30"/>
      <c r="J21" s="30"/>
      <c r="K21" s="30"/>
      <c r="L21" s="30"/>
      <c r="M21" s="30"/>
      <c r="N21" s="30"/>
      <c r="O21" s="30"/>
    </row>
    <row r="22" spans="1:15" ht="26.25">
      <c r="A22" s="30"/>
      <c r="B22" s="178" t="s">
        <v>277</v>
      </c>
      <c r="C22" s="94" t="s">
        <v>274</v>
      </c>
      <c r="D22" s="99" t="s">
        <v>270</v>
      </c>
      <c r="E22" s="109">
        <v>2.6132359959095561</v>
      </c>
      <c r="F22" s="249"/>
      <c r="G22" s="260"/>
      <c r="H22" s="30"/>
      <c r="I22" s="30"/>
      <c r="J22" s="30"/>
      <c r="K22" s="30"/>
      <c r="L22" s="30"/>
      <c r="M22" s="30"/>
      <c r="N22" s="30"/>
      <c r="O22" s="30"/>
    </row>
    <row r="23" spans="1:15" ht="26.25">
      <c r="A23" s="30"/>
      <c r="B23" s="177" t="s">
        <v>278</v>
      </c>
      <c r="C23" s="94" t="s">
        <v>272</v>
      </c>
      <c r="D23" s="99" t="s">
        <v>270</v>
      </c>
      <c r="E23" s="109">
        <v>0.33055485172139537</v>
      </c>
      <c r="F23" s="249"/>
      <c r="G23" s="260"/>
      <c r="H23" s="30"/>
      <c r="I23" s="30"/>
      <c r="J23" s="30"/>
      <c r="K23" s="30"/>
      <c r="L23" s="30"/>
      <c r="M23" s="30"/>
      <c r="N23" s="30"/>
      <c r="O23" s="30"/>
    </row>
    <row r="24" spans="1:15" ht="26.25">
      <c r="B24" s="177" t="s">
        <v>279</v>
      </c>
      <c r="C24" s="94" t="s">
        <v>280</v>
      </c>
      <c r="D24" s="99" t="s">
        <v>270</v>
      </c>
      <c r="E24" s="109">
        <v>0.29935203385978865</v>
      </c>
      <c r="G24" s="260"/>
    </row>
    <row r="25" spans="1:15" ht="26.25">
      <c r="B25" s="178" t="s">
        <v>281</v>
      </c>
      <c r="C25" s="94" t="s">
        <v>280</v>
      </c>
      <c r="D25" s="99" t="s">
        <v>270</v>
      </c>
      <c r="E25" s="109">
        <v>5.2274470798772876</v>
      </c>
      <c r="G25" s="260"/>
    </row>
    <row r="26" spans="1:15" ht="26.25">
      <c r="B26" s="178" t="s">
        <v>282</v>
      </c>
      <c r="C26" s="94" t="s">
        <v>274</v>
      </c>
      <c r="D26" s="99" t="s">
        <v>270</v>
      </c>
      <c r="E26" s="109">
        <v>2.6132359959095561</v>
      </c>
      <c r="G26" s="260"/>
    </row>
    <row r="27" spans="1:15" ht="26.25">
      <c r="B27" s="178" t="s">
        <v>283</v>
      </c>
      <c r="C27" s="94" t="s">
        <v>272</v>
      </c>
      <c r="D27" s="99" t="s">
        <v>270</v>
      </c>
      <c r="E27" s="109">
        <v>0.74691745256220887</v>
      </c>
      <c r="G27" s="260"/>
    </row>
    <row r="28" spans="1:15" ht="26.25">
      <c r="B28" s="178" t="s">
        <v>284</v>
      </c>
      <c r="C28" s="94" t="s">
        <v>274</v>
      </c>
      <c r="D28" s="99" t="s">
        <v>270</v>
      </c>
      <c r="E28" s="109">
        <v>2.9116129417111698</v>
      </c>
      <c r="G28" s="260"/>
    </row>
    <row r="29" spans="1:15" ht="26.25">
      <c r="B29" s="178" t="s">
        <v>285</v>
      </c>
      <c r="C29" s="94" t="s">
        <v>286</v>
      </c>
      <c r="D29" s="99" t="s">
        <v>270</v>
      </c>
      <c r="E29" s="109">
        <v>7.3131604363140562E-2</v>
      </c>
      <c r="G29" s="260"/>
    </row>
    <row r="30" spans="1:15" ht="26.25">
      <c r="B30" s="178" t="s">
        <v>287</v>
      </c>
      <c r="C30" s="94" t="s">
        <v>269</v>
      </c>
      <c r="D30" s="99" t="s">
        <v>270</v>
      </c>
      <c r="E30" s="110">
        <v>0.14918847290080675</v>
      </c>
      <c r="G30" s="260"/>
    </row>
    <row r="31" spans="1:15" ht="26.25">
      <c r="B31" s="178" t="s">
        <v>288</v>
      </c>
      <c r="C31" s="94" t="s">
        <v>274</v>
      </c>
      <c r="D31" s="99" t="s">
        <v>270</v>
      </c>
      <c r="E31" s="110">
        <v>1.866318543347347</v>
      </c>
      <c r="G31" s="260"/>
    </row>
    <row r="32" spans="1:15" ht="26.25">
      <c r="B32" s="178" t="s">
        <v>289</v>
      </c>
      <c r="C32" s="94" t="s">
        <v>272</v>
      </c>
      <c r="D32" s="99" t="s">
        <v>270</v>
      </c>
      <c r="E32" s="110">
        <v>3.2285165606181119</v>
      </c>
      <c r="G32" s="260"/>
    </row>
    <row r="33" spans="2:15" ht="26.25">
      <c r="B33" s="178" t="s">
        <v>290</v>
      </c>
      <c r="C33" s="94" t="s">
        <v>272</v>
      </c>
      <c r="D33" s="99" t="s">
        <v>270</v>
      </c>
      <c r="E33" s="110">
        <v>3.8798753834791508</v>
      </c>
      <c r="G33" s="260"/>
    </row>
    <row r="34" spans="2:15" ht="26.25">
      <c r="B34" s="178" t="s">
        <v>291</v>
      </c>
      <c r="C34" s="94" t="s">
        <v>272</v>
      </c>
      <c r="D34" s="99" t="s">
        <v>270</v>
      </c>
      <c r="E34" s="110">
        <v>2.9584171685035794</v>
      </c>
      <c r="G34" s="260"/>
    </row>
    <row r="35" spans="2:15" ht="26.25">
      <c r="B35" s="178" t="s">
        <v>292</v>
      </c>
      <c r="C35" s="94" t="s">
        <v>272</v>
      </c>
      <c r="D35" s="99" t="s">
        <v>270</v>
      </c>
      <c r="E35" s="110">
        <v>0.74691745256220887</v>
      </c>
      <c r="G35" s="260"/>
    </row>
    <row r="36" spans="2:15" ht="26.25">
      <c r="B36" s="178" t="s">
        <v>293</v>
      </c>
      <c r="C36" s="94" t="s">
        <v>294</v>
      </c>
      <c r="D36" s="99" t="s">
        <v>270</v>
      </c>
      <c r="E36" s="110">
        <v>3.9003522327008301E-2</v>
      </c>
      <c r="G36" s="260"/>
    </row>
    <row r="37" spans="2:15" ht="26.25">
      <c r="B37" s="178" t="s">
        <v>295</v>
      </c>
      <c r="C37" s="94" t="s">
        <v>272</v>
      </c>
      <c r="D37" s="99" t="s">
        <v>270</v>
      </c>
      <c r="E37" s="110">
        <v>4.1314481024883545</v>
      </c>
      <c r="G37" s="260"/>
    </row>
    <row r="38" spans="2:15" ht="26.25">
      <c r="B38" s="178" t="s">
        <v>296</v>
      </c>
      <c r="C38" s="94" t="s">
        <v>269</v>
      </c>
      <c r="D38" s="99" t="s">
        <v>270</v>
      </c>
      <c r="E38" s="110">
        <v>0.74691745256220887</v>
      </c>
      <c r="G38" s="260"/>
    </row>
    <row r="39" spans="2:15" ht="26.25">
      <c r="B39" s="178" t="s">
        <v>297</v>
      </c>
      <c r="C39" s="94" t="s">
        <v>272</v>
      </c>
      <c r="D39" s="99" t="s">
        <v>270</v>
      </c>
      <c r="E39" s="110">
        <v>5.3015537722986039</v>
      </c>
      <c r="G39" s="260"/>
    </row>
    <row r="40" spans="2:15" ht="13.15">
      <c r="B40" s="30" t="s">
        <v>298</v>
      </c>
    </row>
    <row r="42" spans="2:15" ht="13.15">
      <c r="B42" s="92" t="s">
        <v>299</v>
      </c>
      <c r="C42" s="101" t="s">
        <v>119</v>
      </c>
      <c r="D42" s="102" t="s">
        <v>127</v>
      </c>
      <c r="E42" s="103" t="s">
        <v>128</v>
      </c>
      <c r="F42" s="102" t="s">
        <v>129</v>
      </c>
      <c r="G42" s="103" t="s">
        <v>130</v>
      </c>
      <c r="H42" s="102" t="s">
        <v>131</v>
      </c>
      <c r="I42" s="103" t="s">
        <v>132</v>
      </c>
      <c r="J42" s="102" t="s">
        <v>133</v>
      </c>
      <c r="K42" s="103" t="s">
        <v>134</v>
      </c>
      <c r="L42" s="102" t="s">
        <v>135</v>
      </c>
      <c r="M42" s="103" t="s">
        <v>136</v>
      </c>
      <c r="N42" s="102" t="s">
        <v>137</v>
      </c>
      <c r="O42" s="103" t="s">
        <v>138</v>
      </c>
    </row>
    <row r="43" spans="2:15" ht="13.15">
      <c r="B43" s="106" t="str">
        <f t="shared" ref="B43:B55" si="0">_xlfn.CONCAT(B17," - ",C17)</f>
        <v>Reservoir A - Intervention to meet drawdown capacity</v>
      </c>
      <c r="C43" s="107" t="s">
        <v>300</v>
      </c>
      <c r="D43" s="105">
        <v>0</v>
      </c>
      <c r="E43" s="105">
        <v>0</v>
      </c>
      <c r="F43" s="105">
        <v>0</v>
      </c>
      <c r="G43" s="105">
        <v>0</v>
      </c>
      <c r="H43" s="105">
        <v>0</v>
      </c>
      <c r="I43" s="105">
        <v>0</v>
      </c>
      <c r="J43" s="105">
        <v>1</v>
      </c>
      <c r="K43" s="105">
        <v>1</v>
      </c>
      <c r="L43" s="105">
        <v>1</v>
      </c>
      <c r="M43" s="105">
        <v>1</v>
      </c>
      <c r="N43" s="105">
        <v>1</v>
      </c>
      <c r="O43" s="105">
        <v>1</v>
      </c>
    </row>
    <row r="44" spans="2:15" ht="13.15">
      <c r="B44" s="106" t="str">
        <f t="shared" si="0"/>
        <v xml:space="preserve">Reservoir B - Spillway/drawdown intervention </v>
      </c>
      <c r="C44" s="108" t="s">
        <v>300</v>
      </c>
      <c r="D44" s="105">
        <v>0</v>
      </c>
      <c r="E44" s="105">
        <v>0</v>
      </c>
      <c r="F44" s="105">
        <v>0</v>
      </c>
      <c r="G44" s="105">
        <v>0</v>
      </c>
      <c r="H44" s="105">
        <v>0</v>
      </c>
      <c r="I44" s="105">
        <v>0</v>
      </c>
      <c r="J44" s="105">
        <v>1</v>
      </c>
      <c r="K44" s="105">
        <v>1</v>
      </c>
      <c r="L44" s="105">
        <v>1</v>
      </c>
      <c r="M44" s="105">
        <v>1</v>
      </c>
      <c r="N44" s="105">
        <v>1</v>
      </c>
      <c r="O44" s="105">
        <v>1</v>
      </c>
    </row>
    <row r="45" spans="2:15" ht="13.15">
      <c r="B45" s="106" t="str">
        <f t="shared" si="0"/>
        <v>Reservoir C - Discontinuance of site</v>
      </c>
      <c r="C45" s="108" t="s">
        <v>300</v>
      </c>
      <c r="D45" s="105">
        <v>0</v>
      </c>
      <c r="E45" s="105">
        <v>0</v>
      </c>
      <c r="F45" s="105">
        <v>0</v>
      </c>
      <c r="G45" s="105">
        <v>0</v>
      </c>
      <c r="H45" s="105">
        <v>0</v>
      </c>
      <c r="I45" s="105">
        <v>0</v>
      </c>
      <c r="J45" s="105">
        <v>1</v>
      </c>
      <c r="K45" s="105">
        <v>1</v>
      </c>
      <c r="L45" s="105">
        <v>1</v>
      </c>
      <c r="M45" s="105">
        <v>1</v>
      </c>
      <c r="N45" s="105">
        <v>1</v>
      </c>
      <c r="O45" s="105">
        <v>1</v>
      </c>
    </row>
    <row r="46" spans="2:15" ht="13.15">
      <c r="B46" s="106" t="str">
        <f t="shared" si="0"/>
        <v xml:space="preserve">Reservoir D - Spillway/drawdown intervention </v>
      </c>
      <c r="C46" s="108" t="s">
        <v>300</v>
      </c>
      <c r="D46" s="105">
        <v>0</v>
      </c>
      <c r="E46" s="105">
        <v>0</v>
      </c>
      <c r="F46" s="105">
        <v>0</v>
      </c>
      <c r="G46" s="105">
        <v>0</v>
      </c>
      <c r="H46" s="105">
        <v>0</v>
      </c>
      <c r="I46" s="105">
        <v>0</v>
      </c>
      <c r="J46" s="105">
        <v>1</v>
      </c>
      <c r="K46" s="105">
        <v>1</v>
      </c>
      <c r="L46" s="105">
        <v>1</v>
      </c>
      <c r="M46" s="105">
        <v>1</v>
      </c>
      <c r="N46" s="105">
        <v>1</v>
      </c>
      <c r="O46" s="105">
        <v>1</v>
      </c>
    </row>
    <row r="47" spans="2:15" ht="13.15">
      <c r="B47" s="106" t="str">
        <f t="shared" si="0"/>
        <v>Reservoir E - Intervention to meet drawdown capacity</v>
      </c>
      <c r="C47" s="108" t="s">
        <v>300</v>
      </c>
      <c r="D47" s="105">
        <v>0</v>
      </c>
      <c r="E47" s="105">
        <v>0</v>
      </c>
      <c r="F47" s="105">
        <v>0</v>
      </c>
      <c r="G47" s="105">
        <v>0</v>
      </c>
      <c r="H47" s="105">
        <v>0</v>
      </c>
      <c r="I47" s="105">
        <v>0</v>
      </c>
      <c r="J47" s="105">
        <v>1</v>
      </c>
      <c r="K47" s="105">
        <v>1</v>
      </c>
      <c r="L47" s="105">
        <v>1</v>
      </c>
      <c r="M47" s="105">
        <v>1</v>
      </c>
      <c r="N47" s="105">
        <v>1</v>
      </c>
      <c r="O47" s="105">
        <v>1</v>
      </c>
    </row>
    <row r="48" spans="2:15" ht="13.15">
      <c r="B48" s="106" t="str">
        <f t="shared" si="0"/>
        <v>Reservoir F - Discontinuance of site</v>
      </c>
      <c r="C48" s="108" t="s">
        <v>300</v>
      </c>
      <c r="D48" s="105">
        <v>0</v>
      </c>
      <c r="E48" s="105">
        <v>0</v>
      </c>
      <c r="F48" s="105">
        <v>0</v>
      </c>
      <c r="G48" s="105">
        <v>0</v>
      </c>
      <c r="H48" s="105">
        <v>0</v>
      </c>
      <c r="I48" s="105">
        <v>0</v>
      </c>
      <c r="J48" s="105">
        <v>1</v>
      </c>
      <c r="K48" s="105">
        <v>1</v>
      </c>
      <c r="L48" s="105">
        <v>1</v>
      </c>
      <c r="M48" s="105">
        <v>1</v>
      </c>
      <c r="N48" s="105">
        <v>1</v>
      </c>
      <c r="O48" s="105">
        <v>1</v>
      </c>
    </row>
    <row r="49" spans="2:15" ht="13.15">
      <c r="B49" s="106" t="str">
        <f t="shared" si="0"/>
        <v xml:space="preserve">Reservoir G - Spillway/drawdown intervention </v>
      </c>
      <c r="C49" s="108" t="s">
        <v>300</v>
      </c>
      <c r="D49" s="105">
        <v>0</v>
      </c>
      <c r="E49" s="105">
        <v>0</v>
      </c>
      <c r="F49" s="105">
        <v>0</v>
      </c>
      <c r="G49" s="105">
        <v>0</v>
      </c>
      <c r="H49" s="105">
        <v>0</v>
      </c>
      <c r="I49" s="105">
        <v>0</v>
      </c>
      <c r="J49" s="105">
        <v>1</v>
      </c>
      <c r="K49" s="105">
        <v>1</v>
      </c>
      <c r="L49" s="105">
        <v>1</v>
      </c>
      <c r="M49" s="105">
        <v>1</v>
      </c>
      <c r="N49" s="105">
        <v>1</v>
      </c>
      <c r="O49" s="105">
        <v>1</v>
      </c>
    </row>
    <row r="50" spans="2:15" ht="13.15">
      <c r="B50" s="106" t="str">
        <f t="shared" si="0"/>
        <v>Reservoir H -  Intervention to meet drawdown capacity</v>
      </c>
      <c r="C50" s="108" t="s">
        <v>300</v>
      </c>
      <c r="D50" s="105">
        <v>0</v>
      </c>
      <c r="E50" s="105">
        <v>0</v>
      </c>
      <c r="F50" s="105">
        <v>0</v>
      </c>
      <c r="G50" s="105">
        <v>0</v>
      </c>
      <c r="H50" s="105">
        <v>0</v>
      </c>
      <c r="I50" s="105">
        <v>0</v>
      </c>
      <c r="J50" s="105">
        <v>1</v>
      </c>
      <c r="K50" s="105">
        <v>1</v>
      </c>
      <c r="L50" s="105">
        <v>1</v>
      </c>
      <c r="M50" s="105">
        <v>1</v>
      </c>
      <c r="N50" s="105">
        <v>1</v>
      </c>
      <c r="O50" s="105">
        <v>1</v>
      </c>
    </row>
    <row r="51" spans="2:15" ht="13.15">
      <c r="B51" s="106" t="str">
        <f t="shared" si="0"/>
        <v>Reservoir I -  Intervention to meet drawdown capacity</v>
      </c>
      <c r="C51" s="108" t="s">
        <v>300</v>
      </c>
      <c r="D51" s="105">
        <v>0</v>
      </c>
      <c r="E51" s="105">
        <v>0</v>
      </c>
      <c r="F51" s="105">
        <v>0</v>
      </c>
      <c r="G51" s="105">
        <v>0</v>
      </c>
      <c r="H51" s="105">
        <v>0</v>
      </c>
      <c r="I51" s="105">
        <v>0</v>
      </c>
      <c r="J51" s="105">
        <v>1</v>
      </c>
      <c r="K51" s="105">
        <v>1</v>
      </c>
      <c r="L51" s="105">
        <v>1</v>
      </c>
      <c r="M51" s="105">
        <v>1</v>
      </c>
      <c r="N51" s="105">
        <v>1</v>
      </c>
      <c r="O51" s="105">
        <v>1</v>
      </c>
    </row>
    <row r="52" spans="2:15" ht="13.15">
      <c r="B52" s="106" t="str">
        <f t="shared" si="0"/>
        <v>Reservoir J - Discontinuance of site</v>
      </c>
      <c r="C52" s="108" t="s">
        <v>300</v>
      </c>
      <c r="D52" s="105">
        <v>0</v>
      </c>
      <c r="E52" s="105">
        <v>0</v>
      </c>
      <c r="F52" s="105">
        <v>0</v>
      </c>
      <c r="G52" s="105">
        <v>0</v>
      </c>
      <c r="H52" s="105">
        <v>0</v>
      </c>
      <c r="I52" s="105">
        <v>0</v>
      </c>
      <c r="J52" s="105">
        <v>1</v>
      </c>
      <c r="K52" s="105">
        <v>1</v>
      </c>
      <c r="L52" s="105">
        <v>1</v>
      </c>
      <c r="M52" s="105">
        <v>1</v>
      </c>
      <c r="N52" s="105">
        <v>1</v>
      </c>
      <c r="O52" s="105">
        <v>1</v>
      </c>
    </row>
    <row r="53" spans="2:15" ht="13.15">
      <c r="B53" s="106" t="str">
        <f t="shared" si="0"/>
        <v xml:space="preserve">Reservoir K - Spillway/drawdown intervention </v>
      </c>
      <c r="C53" s="108" t="s">
        <v>300</v>
      </c>
      <c r="D53" s="105">
        <v>0</v>
      </c>
      <c r="E53" s="105">
        <v>0</v>
      </c>
      <c r="F53" s="105">
        <v>0</v>
      </c>
      <c r="G53" s="105">
        <v>0</v>
      </c>
      <c r="H53" s="105">
        <v>0</v>
      </c>
      <c r="I53" s="105">
        <v>0</v>
      </c>
      <c r="J53" s="105">
        <v>1</v>
      </c>
      <c r="K53" s="105">
        <v>1</v>
      </c>
      <c r="L53" s="105">
        <v>1</v>
      </c>
      <c r="M53" s="105">
        <v>1</v>
      </c>
      <c r="N53" s="105">
        <v>1</v>
      </c>
      <c r="O53" s="105">
        <v>1</v>
      </c>
    </row>
    <row r="54" spans="2:15" ht="13.15">
      <c r="B54" s="106" t="str">
        <f t="shared" si="0"/>
        <v>Reservoir L - Discontinuance of site</v>
      </c>
      <c r="C54" s="108" t="s">
        <v>300</v>
      </c>
      <c r="D54" s="105">
        <v>0</v>
      </c>
      <c r="E54" s="105">
        <v>0</v>
      </c>
      <c r="F54" s="105">
        <v>0</v>
      </c>
      <c r="G54" s="105">
        <v>0</v>
      </c>
      <c r="H54" s="105">
        <v>0</v>
      </c>
      <c r="I54" s="105">
        <v>0</v>
      </c>
      <c r="J54" s="105">
        <v>1</v>
      </c>
      <c r="K54" s="105">
        <v>1</v>
      </c>
      <c r="L54" s="105">
        <v>1</v>
      </c>
      <c r="M54" s="105">
        <v>1</v>
      </c>
      <c r="N54" s="105">
        <v>1</v>
      </c>
      <c r="O54" s="105">
        <v>1</v>
      </c>
    </row>
    <row r="55" spans="2:15" ht="13.15">
      <c r="B55" s="106" t="str">
        <f t="shared" si="0"/>
        <v>Reservoir M - Monitoring</v>
      </c>
      <c r="C55" s="108" t="s">
        <v>300</v>
      </c>
      <c r="D55" s="105">
        <v>0</v>
      </c>
      <c r="E55" s="105">
        <v>0</v>
      </c>
      <c r="F55" s="105">
        <v>0</v>
      </c>
      <c r="G55" s="105">
        <v>0</v>
      </c>
      <c r="H55" s="105">
        <v>0</v>
      </c>
      <c r="I55" s="105">
        <v>0</v>
      </c>
      <c r="J55" s="105">
        <v>1</v>
      </c>
      <c r="K55" s="105">
        <v>1</v>
      </c>
      <c r="L55" s="105">
        <v>1</v>
      </c>
      <c r="M55" s="105">
        <v>1</v>
      </c>
      <c r="N55" s="105">
        <v>1</v>
      </c>
      <c r="O55" s="105">
        <v>1</v>
      </c>
    </row>
    <row r="56" spans="2:15" ht="13.15">
      <c r="B56" s="106" t="str">
        <f t="shared" ref="B56:B65" si="1">_xlfn.CONCAT(B30," - ",C30)</f>
        <v>Reservoir O - Intervention to meet drawdown capacity</v>
      </c>
      <c r="C56" s="108" t="s">
        <v>300</v>
      </c>
      <c r="D56" s="105">
        <v>0</v>
      </c>
      <c r="E56" s="105">
        <v>0</v>
      </c>
      <c r="F56" s="105">
        <v>0</v>
      </c>
      <c r="G56" s="105">
        <v>0</v>
      </c>
      <c r="H56" s="105">
        <v>0</v>
      </c>
      <c r="I56" s="105">
        <v>0</v>
      </c>
      <c r="J56" s="105">
        <v>1</v>
      </c>
      <c r="K56" s="105">
        <v>1</v>
      </c>
      <c r="L56" s="105">
        <v>1</v>
      </c>
      <c r="M56" s="105">
        <v>1</v>
      </c>
      <c r="N56" s="105">
        <v>1</v>
      </c>
      <c r="O56" s="105">
        <v>1</v>
      </c>
    </row>
    <row r="57" spans="2:15" ht="13.15">
      <c r="B57" s="106" t="str">
        <f t="shared" si="1"/>
        <v>Reservoir P - Discontinuance of site</v>
      </c>
      <c r="C57" s="108" t="s">
        <v>300</v>
      </c>
      <c r="D57" s="105">
        <v>0</v>
      </c>
      <c r="E57" s="105">
        <v>0</v>
      </c>
      <c r="F57" s="105">
        <v>0</v>
      </c>
      <c r="G57" s="105">
        <v>0</v>
      </c>
      <c r="H57" s="105">
        <v>0</v>
      </c>
      <c r="I57" s="105">
        <v>0</v>
      </c>
      <c r="J57" s="105">
        <v>1</v>
      </c>
      <c r="K57" s="105">
        <v>1</v>
      </c>
      <c r="L57" s="105">
        <v>1</v>
      </c>
      <c r="M57" s="105">
        <v>1</v>
      </c>
      <c r="N57" s="105">
        <v>1</v>
      </c>
      <c r="O57" s="105">
        <v>1</v>
      </c>
    </row>
    <row r="58" spans="2:15" ht="13.15">
      <c r="B58" s="106" t="str">
        <f t="shared" si="1"/>
        <v xml:space="preserve">Reservoir Q - Spillway/drawdown intervention </v>
      </c>
      <c r="C58" s="108" t="s">
        <v>300</v>
      </c>
      <c r="D58" s="105">
        <v>0</v>
      </c>
      <c r="E58" s="105">
        <v>0</v>
      </c>
      <c r="F58" s="105">
        <v>0</v>
      </c>
      <c r="G58" s="105">
        <v>0</v>
      </c>
      <c r="H58" s="105">
        <v>0</v>
      </c>
      <c r="I58" s="105">
        <v>0</v>
      </c>
      <c r="J58" s="105">
        <v>1</v>
      </c>
      <c r="K58" s="105">
        <v>1</v>
      </c>
      <c r="L58" s="105">
        <v>1</v>
      </c>
      <c r="M58" s="105">
        <v>1</v>
      </c>
      <c r="N58" s="105">
        <v>1</v>
      </c>
      <c r="O58" s="105">
        <v>1</v>
      </c>
    </row>
    <row r="59" spans="2:15" ht="13.15">
      <c r="B59" s="106" t="str">
        <f t="shared" si="1"/>
        <v xml:space="preserve">Reservoir R - Spillway/drawdown intervention </v>
      </c>
      <c r="C59" s="108" t="s">
        <v>300</v>
      </c>
      <c r="D59" s="105">
        <v>0</v>
      </c>
      <c r="E59" s="105">
        <v>0</v>
      </c>
      <c r="F59" s="105">
        <v>0</v>
      </c>
      <c r="G59" s="105">
        <v>0</v>
      </c>
      <c r="H59" s="105">
        <v>0</v>
      </c>
      <c r="I59" s="105">
        <v>0</v>
      </c>
      <c r="J59" s="105">
        <v>1</v>
      </c>
      <c r="K59" s="105">
        <v>1</v>
      </c>
      <c r="L59" s="105">
        <v>1</v>
      </c>
      <c r="M59" s="105">
        <v>1</v>
      </c>
      <c r="N59" s="105">
        <v>1</v>
      </c>
      <c r="O59" s="105">
        <v>1</v>
      </c>
    </row>
    <row r="60" spans="2:15" ht="13.15">
      <c r="B60" s="106" t="str">
        <f t="shared" si="1"/>
        <v xml:space="preserve">Reservoir S - Spillway/drawdown intervention </v>
      </c>
      <c r="C60" s="108" t="s">
        <v>300</v>
      </c>
      <c r="D60" s="105">
        <v>0</v>
      </c>
      <c r="E60" s="105">
        <v>0</v>
      </c>
      <c r="F60" s="105">
        <v>0</v>
      </c>
      <c r="G60" s="105">
        <v>0</v>
      </c>
      <c r="H60" s="105">
        <v>0</v>
      </c>
      <c r="I60" s="105">
        <v>0</v>
      </c>
      <c r="J60" s="105">
        <v>1</v>
      </c>
      <c r="K60" s="105">
        <v>1</v>
      </c>
      <c r="L60" s="105">
        <v>1</v>
      </c>
      <c r="M60" s="105">
        <v>1</v>
      </c>
      <c r="N60" s="105">
        <v>1</v>
      </c>
      <c r="O60" s="105">
        <v>1</v>
      </c>
    </row>
    <row r="61" spans="2:15" ht="13.15">
      <c r="B61" s="106" t="str">
        <f t="shared" si="1"/>
        <v xml:space="preserve">Reservoir T - Spillway/drawdown intervention </v>
      </c>
      <c r="C61" s="108" t="s">
        <v>300</v>
      </c>
      <c r="D61" s="105">
        <v>0</v>
      </c>
      <c r="E61" s="105">
        <v>0</v>
      </c>
      <c r="F61" s="105">
        <v>0</v>
      </c>
      <c r="G61" s="105">
        <v>0</v>
      </c>
      <c r="H61" s="105">
        <v>0</v>
      </c>
      <c r="I61" s="105">
        <v>0</v>
      </c>
      <c r="J61" s="105">
        <v>1</v>
      </c>
      <c r="K61" s="105">
        <v>1</v>
      </c>
      <c r="L61" s="105">
        <v>1</v>
      </c>
      <c r="M61" s="105">
        <v>1</v>
      </c>
      <c r="N61" s="105">
        <v>1</v>
      </c>
      <c r="O61" s="105">
        <v>1</v>
      </c>
    </row>
    <row r="62" spans="2:15" ht="13.15">
      <c r="B62" s="106" t="str">
        <f t="shared" si="1"/>
        <v>Reservoir U - Risk assessment</v>
      </c>
      <c r="C62" s="108" t="s">
        <v>300</v>
      </c>
      <c r="D62" s="105">
        <v>0</v>
      </c>
      <c r="E62" s="105">
        <v>0</v>
      </c>
      <c r="F62" s="105">
        <v>0</v>
      </c>
      <c r="G62" s="105">
        <v>0</v>
      </c>
      <c r="H62" s="105">
        <v>0</v>
      </c>
      <c r="I62" s="105">
        <v>0</v>
      </c>
      <c r="J62" s="105">
        <v>1</v>
      </c>
      <c r="K62" s="105">
        <v>1</v>
      </c>
      <c r="L62" s="105">
        <v>1</v>
      </c>
      <c r="M62" s="105">
        <v>1</v>
      </c>
      <c r="N62" s="105">
        <v>1</v>
      </c>
      <c r="O62" s="105">
        <v>1</v>
      </c>
    </row>
    <row r="63" spans="2:15" ht="13.15">
      <c r="B63" s="106" t="str">
        <f t="shared" si="1"/>
        <v xml:space="preserve">Reservoir V - Spillway/drawdown intervention </v>
      </c>
      <c r="C63" s="108" t="s">
        <v>300</v>
      </c>
      <c r="D63" s="105">
        <v>0</v>
      </c>
      <c r="E63" s="105">
        <v>0</v>
      </c>
      <c r="F63" s="105">
        <v>0</v>
      </c>
      <c r="G63" s="105">
        <v>0</v>
      </c>
      <c r="H63" s="105">
        <v>0</v>
      </c>
      <c r="I63" s="105">
        <v>0</v>
      </c>
      <c r="J63" s="105">
        <v>1</v>
      </c>
      <c r="K63" s="105">
        <v>1</v>
      </c>
      <c r="L63" s="105">
        <v>1</v>
      </c>
      <c r="M63" s="105">
        <v>1</v>
      </c>
      <c r="N63" s="105">
        <v>1</v>
      </c>
      <c r="O63" s="105">
        <v>1</v>
      </c>
    </row>
    <row r="64" spans="2:15" ht="13.15">
      <c r="B64" s="106" t="str">
        <f t="shared" si="1"/>
        <v>Reservoir W - Intervention to meet drawdown capacity</v>
      </c>
      <c r="C64" s="108" t="s">
        <v>300</v>
      </c>
      <c r="D64" s="105">
        <v>0</v>
      </c>
      <c r="E64" s="105">
        <v>0</v>
      </c>
      <c r="F64" s="105">
        <v>0</v>
      </c>
      <c r="G64" s="105">
        <v>0</v>
      </c>
      <c r="H64" s="105">
        <v>0</v>
      </c>
      <c r="I64" s="105">
        <v>0</v>
      </c>
      <c r="J64" s="105">
        <v>1</v>
      </c>
      <c r="K64" s="105">
        <v>1</v>
      </c>
      <c r="L64" s="105">
        <v>1</v>
      </c>
      <c r="M64" s="105">
        <v>1</v>
      </c>
      <c r="N64" s="105">
        <v>1</v>
      </c>
      <c r="O64" s="105">
        <v>1</v>
      </c>
    </row>
    <row r="65" spans="2:15" ht="13.15">
      <c r="B65" s="106" t="str">
        <f t="shared" si="1"/>
        <v xml:space="preserve">Reservoir X - Spillway/drawdown intervention </v>
      </c>
      <c r="C65" s="108" t="s">
        <v>300</v>
      </c>
      <c r="D65" s="105">
        <v>0</v>
      </c>
      <c r="E65" s="105">
        <v>0</v>
      </c>
      <c r="F65" s="105">
        <v>0</v>
      </c>
      <c r="G65" s="105">
        <v>0</v>
      </c>
      <c r="H65" s="105">
        <v>0</v>
      </c>
      <c r="I65" s="105">
        <v>0</v>
      </c>
      <c r="J65" s="105">
        <v>1</v>
      </c>
      <c r="K65" s="105">
        <v>1</v>
      </c>
      <c r="L65" s="105">
        <v>1</v>
      </c>
      <c r="M65" s="105">
        <v>1</v>
      </c>
      <c r="N65" s="105">
        <v>1</v>
      </c>
      <c r="O65" s="105">
        <v>1</v>
      </c>
    </row>
  </sheetData>
  <mergeCells count="5">
    <mergeCell ref="C11:O11"/>
    <mergeCell ref="C12:O12"/>
    <mergeCell ref="C13:O13"/>
    <mergeCell ref="C14:O14"/>
    <mergeCell ref="C8:O8"/>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907251-6046-463C-843E-C9E2244B50B7}">
  <sheetPr>
    <tabColor rgb="FFFFC000"/>
  </sheetPr>
  <dimension ref="A1:O38"/>
  <sheetViews>
    <sheetView topLeftCell="A13" zoomScale="80" zoomScaleNormal="80" workbookViewId="0">
      <selection activeCell="B16" sqref="B16:B25"/>
    </sheetView>
  </sheetViews>
  <sheetFormatPr defaultRowHeight="12.75"/>
  <cols>
    <col min="1" max="1" width="4.42578125" customWidth="1"/>
    <col min="2" max="2" width="28.42578125" customWidth="1"/>
    <col min="3" max="3" width="45.5703125" customWidth="1"/>
    <col min="4" max="4" width="14.85546875" customWidth="1"/>
    <col min="5" max="5" width="22.7109375" customWidth="1"/>
    <col min="6" max="15" width="10.85546875" customWidth="1"/>
  </cols>
  <sheetData>
    <row r="1" spans="1:15" s="10" customFormat="1" ht="25.5">
      <c r="A1" s="11" t="s">
        <v>301</v>
      </c>
    </row>
    <row r="2" spans="1:15" ht="13.15">
      <c r="A2" s="30"/>
      <c r="B2" s="30"/>
      <c r="C2" s="30"/>
      <c r="D2" s="30"/>
      <c r="E2" s="30"/>
      <c r="F2" s="30"/>
      <c r="G2" s="30"/>
      <c r="H2" s="30"/>
      <c r="I2" s="30"/>
      <c r="J2" s="30"/>
      <c r="K2" s="30"/>
      <c r="L2" s="30"/>
      <c r="M2" s="30"/>
      <c r="N2" s="30"/>
      <c r="O2" s="30"/>
    </row>
    <row r="3" spans="1:15" ht="13.15">
      <c r="A3" s="30"/>
      <c r="B3" s="30"/>
      <c r="C3" s="30"/>
      <c r="D3" s="30"/>
      <c r="E3" s="30"/>
      <c r="F3" s="30"/>
      <c r="G3" s="30"/>
      <c r="H3" s="30"/>
      <c r="I3" s="30"/>
      <c r="J3" s="30"/>
      <c r="K3" s="30"/>
      <c r="L3" s="30"/>
      <c r="M3" s="30"/>
      <c r="N3" s="30"/>
      <c r="O3" s="30"/>
    </row>
    <row r="4" spans="1:15" ht="13.15">
      <c r="A4" s="30"/>
      <c r="B4" s="175" t="s">
        <v>102</v>
      </c>
      <c r="C4" s="176" t="s">
        <v>302</v>
      </c>
      <c r="D4" s="31"/>
      <c r="E4" s="30"/>
      <c r="F4" s="30"/>
      <c r="G4" s="30"/>
      <c r="H4" s="30"/>
      <c r="I4" s="30"/>
      <c r="J4" s="30"/>
      <c r="K4" s="30"/>
      <c r="L4" s="30"/>
      <c r="M4" s="30"/>
      <c r="N4" s="30"/>
      <c r="O4" s="30"/>
    </row>
    <row r="5" spans="1:15" ht="13.15">
      <c r="A5" s="30"/>
      <c r="B5" s="175" t="s">
        <v>104</v>
      </c>
      <c r="C5" s="176" t="s">
        <v>258</v>
      </c>
      <c r="D5" s="31"/>
      <c r="E5" s="30"/>
      <c r="F5" s="30"/>
      <c r="G5" s="30"/>
      <c r="H5" s="30"/>
      <c r="I5" s="30"/>
      <c r="J5" s="30"/>
      <c r="K5" s="30"/>
      <c r="L5" s="30"/>
      <c r="M5" s="30"/>
      <c r="N5" s="30"/>
      <c r="O5" s="30"/>
    </row>
    <row r="6" spans="1:15" ht="13.15">
      <c r="A6" s="30"/>
      <c r="B6" s="175" t="s">
        <v>106</v>
      </c>
      <c r="C6" s="176" t="s">
        <v>259</v>
      </c>
      <c r="D6" s="30"/>
      <c r="E6" s="30"/>
      <c r="F6" s="30"/>
      <c r="G6" s="30"/>
      <c r="H6" s="30"/>
      <c r="I6" s="30"/>
      <c r="J6" s="30"/>
      <c r="K6" s="30"/>
      <c r="L6" s="30"/>
      <c r="M6" s="30"/>
      <c r="N6" s="30"/>
      <c r="O6" s="30"/>
    </row>
    <row r="7" spans="1:15" ht="13.15">
      <c r="A7" s="30"/>
      <c r="B7" s="32"/>
      <c r="C7" s="30"/>
      <c r="D7" s="30"/>
      <c r="E7" s="30"/>
      <c r="F7" s="30"/>
      <c r="G7" s="30"/>
      <c r="H7" s="30"/>
      <c r="I7" s="30"/>
      <c r="J7" s="30"/>
      <c r="K7" s="30"/>
      <c r="L7" s="30"/>
      <c r="M7" s="30"/>
      <c r="N7" s="30"/>
      <c r="O7" s="30"/>
    </row>
    <row r="8" spans="1:15" ht="13.15">
      <c r="A8" s="30"/>
      <c r="B8" s="65" t="s">
        <v>108</v>
      </c>
      <c r="C8" s="286" t="s">
        <v>260</v>
      </c>
      <c r="D8" s="287"/>
      <c r="E8" s="287"/>
      <c r="F8" s="287"/>
      <c r="G8" s="287"/>
      <c r="H8" s="287"/>
      <c r="I8" s="287"/>
      <c r="J8" s="287"/>
      <c r="K8" s="287"/>
      <c r="L8" s="287"/>
      <c r="M8" s="287"/>
      <c r="N8" s="287"/>
      <c r="O8" s="288"/>
    </row>
    <row r="9" spans="1:15" ht="13.15">
      <c r="A9" s="30"/>
      <c r="B9" s="30"/>
      <c r="C9" s="30"/>
      <c r="D9" s="30"/>
      <c r="E9" s="30"/>
      <c r="F9" s="30"/>
      <c r="G9" s="30"/>
      <c r="H9" s="30"/>
      <c r="I9" s="30"/>
      <c r="J9" s="30"/>
      <c r="K9" s="30"/>
      <c r="L9" s="30"/>
      <c r="M9" s="30"/>
      <c r="N9" s="30"/>
      <c r="O9" s="30"/>
    </row>
    <row r="10" spans="1:15" ht="13.15">
      <c r="A10" s="30"/>
      <c r="B10" s="88" t="s">
        <v>53</v>
      </c>
      <c r="C10" s="292" t="s">
        <v>303</v>
      </c>
      <c r="D10" s="292"/>
      <c r="E10" s="292"/>
      <c r="F10" s="292"/>
      <c r="G10" s="292"/>
      <c r="H10" s="292"/>
      <c r="I10" s="292"/>
      <c r="J10" s="292"/>
      <c r="K10" s="292"/>
      <c r="L10" s="292"/>
      <c r="M10" s="182"/>
      <c r="N10" s="182"/>
      <c r="O10" s="182"/>
    </row>
    <row r="11" spans="1:15" ht="114" customHeight="1">
      <c r="A11" s="30"/>
      <c r="B11" s="88" t="s">
        <v>112</v>
      </c>
      <c r="C11" s="292" t="s">
        <v>304</v>
      </c>
      <c r="D11" s="292"/>
      <c r="E11" s="292"/>
      <c r="F11" s="292"/>
      <c r="G11" s="292"/>
      <c r="H11" s="292"/>
      <c r="I11" s="292"/>
      <c r="J11" s="292"/>
      <c r="K11" s="292"/>
      <c r="L11" s="292"/>
      <c r="M11" s="182"/>
      <c r="N11" s="182"/>
      <c r="O11" s="182"/>
    </row>
    <row r="12" spans="1:15" ht="95.25" customHeight="1">
      <c r="A12" s="30"/>
      <c r="B12" s="88" t="s">
        <v>114</v>
      </c>
      <c r="C12" s="293" t="s">
        <v>263</v>
      </c>
      <c r="D12" s="294"/>
      <c r="E12" s="294"/>
      <c r="F12" s="294"/>
      <c r="G12" s="294"/>
      <c r="H12" s="294"/>
      <c r="I12" s="294"/>
      <c r="J12" s="294"/>
      <c r="K12" s="294"/>
      <c r="L12" s="295"/>
      <c r="M12" s="182"/>
      <c r="N12" s="182"/>
      <c r="O12" s="182"/>
    </row>
    <row r="13" spans="1:15" ht="78" customHeight="1">
      <c r="A13" s="30"/>
      <c r="B13" s="90" t="s">
        <v>116</v>
      </c>
      <c r="C13" s="293" t="s">
        <v>264</v>
      </c>
      <c r="D13" s="294"/>
      <c r="E13" s="294"/>
      <c r="F13" s="294"/>
      <c r="G13" s="294"/>
      <c r="H13" s="294"/>
      <c r="I13" s="294"/>
      <c r="J13" s="294"/>
      <c r="K13" s="294"/>
      <c r="L13" s="295"/>
      <c r="M13" s="182"/>
      <c r="N13" s="182"/>
      <c r="O13" s="182"/>
    </row>
    <row r="14" spans="1:15" ht="13.15">
      <c r="A14" s="30"/>
      <c r="B14" s="30"/>
      <c r="C14" s="30"/>
      <c r="D14" s="30"/>
      <c r="E14" s="30"/>
      <c r="F14" s="30"/>
      <c r="G14" s="30"/>
      <c r="H14" s="30"/>
      <c r="I14" s="30"/>
      <c r="J14" s="30"/>
      <c r="K14" s="30"/>
      <c r="L14" s="30"/>
      <c r="M14" s="30"/>
      <c r="N14" s="30"/>
      <c r="O14" s="30"/>
    </row>
    <row r="15" spans="1:15" ht="13.15">
      <c r="A15" s="30"/>
      <c r="B15" s="92" t="s">
        <v>265</v>
      </c>
      <c r="C15" s="93" t="s">
        <v>266</v>
      </c>
      <c r="D15" s="93" t="s">
        <v>119</v>
      </c>
      <c r="E15" s="93" t="s">
        <v>267</v>
      </c>
      <c r="F15" s="30"/>
      <c r="G15" s="30"/>
      <c r="H15" s="30"/>
      <c r="I15" s="30"/>
      <c r="J15" s="30"/>
      <c r="K15" s="30"/>
      <c r="L15" s="30"/>
      <c r="M15" s="30"/>
      <c r="N15" s="30"/>
      <c r="O15" s="30"/>
    </row>
    <row r="16" spans="1:15" ht="26.25">
      <c r="A16" s="30"/>
      <c r="B16" s="177" t="s">
        <v>268</v>
      </c>
      <c r="C16" s="112" t="s">
        <v>305</v>
      </c>
      <c r="D16" s="95" t="s">
        <v>270</v>
      </c>
      <c r="E16" s="113">
        <v>0.154</v>
      </c>
      <c r="F16" s="30"/>
      <c r="G16" s="30"/>
      <c r="H16" s="30"/>
      <c r="I16" s="30"/>
      <c r="J16" s="30"/>
      <c r="K16" s="30"/>
      <c r="L16" s="30"/>
      <c r="M16" s="30"/>
      <c r="N16" s="30"/>
      <c r="O16" s="30"/>
    </row>
    <row r="17" spans="1:15" ht="26.25">
      <c r="A17" s="30"/>
      <c r="B17" s="177" t="s">
        <v>271</v>
      </c>
      <c r="C17" s="112" t="s">
        <v>306</v>
      </c>
      <c r="D17" s="99" t="s">
        <v>270</v>
      </c>
      <c r="E17" s="97">
        <v>1.0820000000000001</v>
      </c>
      <c r="F17" s="30"/>
      <c r="G17" s="30"/>
      <c r="H17" s="30"/>
      <c r="I17" s="30"/>
      <c r="J17" s="30"/>
      <c r="K17" s="30"/>
      <c r="L17" s="30"/>
      <c r="M17" s="30"/>
      <c r="N17" s="30"/>
      <c r="O17" s="30"/>
    </row>
    <row r="18" spans="1:15" ht="26.25">
      <c r="A18" s="30"/>
      <c r="B18" s="178" t="s">
        <v>273</v>
      </c>
      <c r="C18" s="112" t="s">
        <v>305</v>
      </c>
      <c r="D18" s="99" t="s">
        <v>270</v>
      </c>
      <c r="E18" s="97">
        <v>0.16900000000000001</v>
      </c>
      <c r="F18" s="179"/>
      <c r="G18" s="180"/>
      <c r="H18" s="179"/>
      <c r="I18" s="180"/>
      <c r="J18" s="179"/>
      <c r="K18" s="180"/>
      <c r="L18" s="179"/>
      <c r="M18" s="180"/>
      <c r="N18" s="179"/>
      <c r="O18" s="180"/>
    </row>
    <row r="19" spans="1:15" ht="26.25">
      <c r="A19" s="30"/>
      <c r="B19" s="177" t="s">
        <v>275</v>
      </c>
      <c r="C19" s="112" t="s">
        <v>306</v>
      </c>
      <c r="D19" s="99" t="s">
        <v>270</v>
      </c>
      <c r="E19" s="97">
        <v>6.141</v>
      </c>
      <c r="F19" s="181"/>
      <c r="G19" s="181"/>
      <c r="H19" s="181"/>
      <c r="I19" s="181"/>
      <c r="J19" s="181"/>
      <c r="K19" s="181"/>
      <c r="L19" s="181"/>
      <c r="M19" s="181"/>
      <c r="N19" s="181"/>
      <c r="O19" s="181"/>
    </row>
    <row r="20" spans="1:15" ht="26.25">
      <c r="A20" s="30"/>
      <c r="B20" s="177" t="s">
        <v>276</v>
      </c>
      <c r="C20" s="112" t="s">
        <v>306</v>
      </c>
      <c r="D20" s="95" t="s">
        <v>270</v>
      </c>
      <c r="E20" s="94">
        <v>2.0299999999999998</v>
      </c>
      <c r="F20" s="30"/>
      <c r="G20" s="30"/>
      <c r="H20" s="30"/>
      <c r="I20" s="30"/>
      <c r="J20" s="30"/>
      <c r="K20" s="30"/>
      <c r="L20" s="30"/>
      <c r="M20" s="30"/>
      <c r="N20" s="30"/>
      <c r="O20" s="30"/>
    </row>
    <row r="21" spans="1:15" ht="26.25">
      <c r="A21" s="30"/>
      <c r="B21" s="178" t="s">
        <v>277</v>
      </c>
      <c r="C21" s="112" t="s">
        <v>306</v>
      </c>
      <c r="D21" s="95" t="s">
        <v>270</v>
      </c>
      <c r="E21" s="94">
        <v>2.351</v>
      </c>
      <c r="F21" s="30"/>
      <c r="G21" s="30"/>
      <c r="H21" s="30"/>
      <c r="I21" s="30"/>
      <c r="J21" s="30"/>
      <c r="K21" s="30"/>
      <c r="L21" s="30"/>
      <c r="M21" s="30"/>
      <c r="N21" s="30"/>
      <c r="O21" s="30"/>
    </row>
    <row r="22" spans="1:15" ht="26.25">
      <c r="A22" s="30"/>
      <c r="B22" s="177" t="s">
        <v>278</v>
      </c>
      <c r="C22" s="112" t="s">
        <v>307</v>
      </c>
      <c r="D22" s="95" t="s">
        <v>270</v>
      </c>
      <c r="E22" s="94">
        <v>0.42</v>
      </c>
      <c r="F22" s="30"/>
      <c r="G22" s="30"/>
      <c r="H22" s="30"/>
      <c r="I22" s="30"/>
      <c r="J22" s="30"/>
      <c r="K22" s="30"/>
      <c r="L22" s="30"/>
      <c r="M22" s="30"/>
      <c r="N22" s="30"/>
      <c r="O22" s="30"/>
    </row>
    <row r="23" spans="1:15" ht="26.25">
      <c r="B23" s="177" t="s">
        <v>279</v>
      </c>
      <c r="C23" s="112" t="s">
        <v>307</v>
      </c>
      <c r="D23" s="95" t="s">
        <v>270</v>
      </c>
      <c r="E23" s="94">
        <v>0.16900000000000001</v>
      </c>
    </row>
    <row r="24" spans="1:15" ht="26.25">
      <c r="B24" s="178" t="s">
        <v>281</v>
      </c>
      <c r="C24" s="112" t="s">
        <v>307</v>
      </c>
      <c r="D24" s="95" t="s">
        <v>270</v>
      </c>
      <c r="E24" s="94">
        <v>0.504</v>
      </c>
    </row>
    <row r="25" spans="1:15" ht="26.25">
      <c r="B25" s="178" t="s">
        <v>282</v>
      </c>
      <c r="C25" s="112" t="s">
        <v>308</v>
      </c>
      <c r="D25" s="95" t="s">
        <v>270</v>
      </c>
      <c r="E25" s="94">
        <v>0.218</v>
      </c>
    </row>
    <row r="26" spans="1:15" ht="13.15">
      <c r="B26" s="197" t="s">
        <v>309</v>
      </c>
      <c r="C26" s="119"/>
      <c r="D26" s="120"/>
      <c r="E26" s="121"/>
    </row>
    <row r="28" spans="1:15" ht="13.15">
      <c r="B28" s="92" t="s">
        <v>299</v>
      </c>
      <c r="C28" s="101" t="s">
        <v>119</v>
      </c>
      <c r="D28" s="202" t="s">
        <v>127</v>
      </c>
      <c r="E28" s="203" t="s">
        <v>128</v>
      </c>
      <c r="F28" s="202" t="s">
        <v>129</v>
      </c>
      <c r="G28" s="203" t="s">
        <v>130</v>
      </c>
      <c r="H28" s="202" t="s">
        <v>131</v>
      </c>
      <c r="I28" s="203" t="s">
        <v>132</v>
      </c>
      <c r="J28" s="202" t="s">
        <v>133</v>
      </c>
      <c r="K28" s="203" t="s">
        <v>134</v>
      </c>
      <c r="L28" s="202" t="s">
        <v>135</v>
      </c>
      <c r="M28" s="203" t="s">
        <v>136</v>
      </c>
      <c r="N28" s="202" t="s">
        <v>137</v>
      </c>
      <c r="O28" s="203" t="s">
        <v>138</v>
      </c>
    </row>
    <row r="29" spans="1:15" ht="26.25">
      <c r="B29" s="104" t="str">
        <f t="shared" ref="B29:B38" si="0">_xlfn.CONCAT(B16," - ",C16)</f>
        <v>Reservoir A - Balmforth enhancement works</v>
      </c>
      <c r="C29" s="89" t="s">
        <v>300</v>
      </c>
      <c r="D29" s="204">
        <v>0</v>
      </c>
      <c r="E29" s="204">
        <v>0</v>
      </c>
      <c r="F29" s="204">
        <v>0</v>
      </c>
      <c r="G29" s="204">
        <v>0</v>
      </c>
      <c r="H29" s="204">
        <v>0</v>
      </c>
      <c r="I29" s="204">
        <v>0</v>
      </c>
      <c r="J29" s="204">
        <v>1</v>
      </c>
      <c r="K29" s="204">
        <v>1</v>
      </c>
      <c r="L29" s="204">
        <v>1</v>
      </c>
      <c r="M29" s="204">
        <v>1</v>
      </c>
      <c r="N29" s="204">
        <v>1</v>
      </c>
      <c r="O29" s="204">
        <v>1</v>
      </c>
    </row>
    <row r="30" spans="1:15" ht="39.4">
      <c r="B30" s="104" t="str">
        <f t="shared" si="0"/>
        <v>Reservoir B - New spillway/drawdown intervention and post Balmforth enhancement works</v>
      </c>
      <c r="C30" s="95" t="s">
        <v>300</v>
      </c>
      <c r="D30" s="204">
        <v>0</v>
      </c>
      <c r="E30" s="204">
        <v>0</v>
      </c>
      <c r="F30" s="204">
        <v>0</v>
      </c>
      <c r="G30" s="204">
        <v>0</v>
      </c>
      <c r="H30" s="204">
        <v>0</v>
      </c>
      <c r="I30" s="204">
        <v>0</v>
      </c>
      <c r="J30" s="204">
        <v>1</v>
      </c>
      <c r="K30" s="204">
        <v>1</v>
      </c>
      <c r="L30" s="204">
        <v>1</v>
      </c>
      <c r="M30" s="204">
        <v>1</v>
      </c>
      <c r="N30" s="204">
        <v>1</v>
      </c>
      <c r="O30" s="204">
        <v>1</v>
      </c>
    </row>
    <row r="31" spans="1:15" ht="26.25">
      <c r="B31" s="104" t="str">
        <f t="shared" si="0"/>
        <v>Reservoir C - Balmforth enhancement works</v>
      </c>
      <c r="C31" s="95" t="s">
        <v>300</v>
      </c>
      <c r="D31" s="204">
        <v>0</v>
      </c>
      <c r="E31" s="204">
        <v>0</v>
      </c>
      <c r="F31" s="204">
        <v>0</v>
      </c>
      <c r="G31" s="204">
        <v>0</v>
      </c>
      <c r="H31" s="204">
        <v>0</v>
      </c>
      <c r="I31" s="204">
        <v>0</v>
      </c>
      <c r="J31" s="204">
        <v>1</v>
      </c>
      <c r="K31" s="204">
        <v>1</v>
      </c>
      <c r="L31" s="204">
        <v>1</v>
      </c>
      <c r="M31" s="204">
        <v>1</v>
      </c>
      <c r="N31" s="204">
        <v>1</v>
      </c>
      <c r="O31" s="204">
        <v>1</v>
      </c>
    </row>
    <row r="32" spans="1:15" ht="39.4">
      <c r="B32" s="104" t="str">
        <f t="shared" si="0"/>
        <v>Reservoir D - New spillway/drawdown intervention and post Balmforth enhancement works</v>
      </c>
      <c r="C32" s="95" t="s">
        <v>300</v>
      </c>
      <c r="D32" s="204">
        <v>0</v>
      </c>
      <c r="E32" s="204">
        <v>0</v>
      </c>
      <c r="F32" s="204">
        <v>0</v>
      </c>
      <c r="G32" s="204">
        <v>0</v>
      </c>
      <c r="H32" s="204">
        <v>0</v>
      </c>
      <c r="I32" s="204">
        <v>0</v>
      </c>
      <c r="J32" s="204">
        <v>1</v>
      </c>
      <c r="K32" s="204">
        <v>1</v>
      </c>
      <c r="L32" s="204">
        <v>1</v>
      </c>
      <c r="M32" s="204">
        <v>1</v>
      </c>
      <c r="N32" s="204">
        <v>1</v>
      </c>
      <c r="O32" s="204">
        <v>1</v>
      </c>
    </row>
    <row r="33" spans="2:15" ht="39.4">
      <c r="B33" s="104" t="str">
        <f t="shared" si="0"/>
        <v>Reservoir E - New spillway/drawdown intervention and post Balmforth enhancement works</v>
      </c>
      <c r="C33" s="95" t="s">
        <v>300</v>
      </c>
      <c r="D33" s="204">
        <v>0</v>
      </c>
      <c r="E33" s="204">
        <v>0</v>
      </c>
      <c r="F33" s="204">
        <v>0</v>
      </c>
      <c r="G33" s="204">
        <v>0</v>
      </c>
      <c r="H33" s="204">
        <v>0</v>
      </c>
      <c r="I33" s="204">
        <v>0</v>
      </c>
      <c r="J33" s="204">
        <v>1</v>
      </c>
      <c r="K33" s="204">
        <v>1</v>
      </c>
      <c r="L33" s="204">
        <v>1</v>
      </c>
      <c r="M33" s="204">
        <v>1</v>
      </c>
      <c r="N33" s="204">
        <v>1</v>
      </c>
      <c r="O33" s="204">
        <v>1</v>
      </c>
    </row>
    <row r="34" spans="2:15" ht="39.4">
      <c r="B34" s="104" t="str">
        <f t="shared" si="0"/>
        <v>Reservoir F - New spillway/drawdown intervention and post Balmforth enhancement works</v>
      </c>
      <c r="C34" s="95" t="s">
        <v>300</v>
      </c>
      <c r="D34" s="204">
        <v>0</v>
      </c>
      <c r="E34" s="204">
        <v>0</v>
      </c>
      <c r="F34" s="204">
        <v>0</v>
      </c>
      <c r="G34" s="204">
        <v>0</v>
      </c>
      <c r="H34" s="204">
        <v>0</v>
      </c>
      <c r="I34" s="204">
        <v>0</v>
      </c>
      <c r="J34" s="204">
        <v>1</v>
      </c>
      <c r="K34" s="204">
        <v>1</v>
      </c>
      <c r="L34" s="204">
        <v>1</v>
      </c>
      <c r="M34" s="204">
        <v>1</v>
      </c>
      <c r="N34" s="204">
        <v>1</v>
      </c>
      <c r="O34" s="204">
        <v>1</v>
      </c>
    </row>
    <row r="35" spans="2:15" ht="26.25">
      <c r="B35" s="104" t="str">
        <f t="shared" si="0"/>
        <v>Reservoir G - Post Balmforth enhancement works</v>
      </c>
      <c r="C35" s="95" t="s">
        <v>300</v>
      </c>
      <c r="D35" s="204">
        <v>0</v>
      </c>
      <c r="E35" s="204">
        <v>0</v>
      </c>
      <c r="F35" s="204">
        <v>0</v>
      </c>
      <c r="G35" s="204">
        <v>0</v>
      </c>
      <c r="H35" s="204">
        <v>0</v>
      </c>
      <c r="I35" s="204">
        <v>0</v>
      </c>
      <c r="J35" s="204">
        <v>1</v>
      </c>
      <c r="K35" s="204">
        <v>1</v>
      </c>
      <c r="L35" s="204">
        <v>1</v>
      </c>
      <c r="M35" s="204">
        <v>1</v>
      </c>
      <c r="N35" s="204">
        <v>1</v>
      </c>
      <c r="O35" s="204">
        <v>1</v>
      </c>
    </row>
    <row r="36" spans="2:15" ht="26.25">
      <c r="B36" s="104" t="str">
        <f t="shared" si="0"/>
        <v>Reservoir H - Post Balmforth enhancement works</v>
      </c>
      <c r="C36" s="95" t="s">
        <v>300</v>
      </c>
      <c r="D36" s="204">
        <v>0</v>
      </c>
      <c r="E36" s="204">
        <v>0</v>
      </c>
      <c r="F36" s="204">
        <v>0</v>
      </c>
      <c r="G36" s="204">
        <v>0</v>
      </c>
      <c r="H36" s="204">
        <v>0</v>
      </c>
      <c r="I36" s="204">
        <v>0</v>
      </c>
      <c r="J36" s="204">
        <v>1</v>
      </c>
      <c r="K36" s="204">
        <v>1</v>
      </c>
      <c r="L36" s="204">
        <v>1</v>
      </c>
      <c r="M36" s="204">
        <v>1</v>
      </c>
      <c r="N36" s="204">
        <v>1</v>
      </c>
      <c r="O36" s="204">
        <v>1</v>
      </c>
    </row>
    <row r="37" spans="2:15" ht="26.25">
      <c r="B37" s="104" t="str">
        <f t="shared" si="0"/>
        <v>Reservoir I - Post Balmforth enhancement works</v>
      </c>
      <c r="C37" s="95" t="s">
        <v>300</v>
      </c>
      <c r="D37" s="204">
        <v>0</v>
      </c>
      <c r="E37" s="204">
        <v>0</v>
      </c>
      <c r="F37" s="204">
        <v>0</v>
      </c>
      <c r="G37" s="204">
        <v>0</v>
      </c>
      <c r="H37" s="204">
        <v>0</v>
      </c>
      <c r="I37" s="204">
        <v>0</v>
      </c>
      <c r="J37" s="204">
        <v>1</v>
      </c>
      <c r="K37" s="204">
        <v>1</v>
      </c>
      <c r="L37" s="204">
        <v>1</v>
      </c>
      <c r="M37" s="204">
        <v>1</v>
      </c>
      <c r="N37" s="204">
        <v>1</v>
      </c>
      <c r="O37" s="204">
        <v>1</v>
      </c>
    </row>
    <row r="38" spans="2:15" ht="26.25">
      <c r="B38" s="104" t="str">
        <f t="shared" si="0"/>
        <v>Reservoir J -  Post Balmforth enhancement works</v>
      </c>
      <c r="C38" s="95" t="s">
        <v>300</v>
      </c>
      <c r="D38" s="204">
        <v>0</v>
      </c>
      <c r="E38" s="204">
        <v>0</v>
      </c>
      <c r="F38" s="204">
        <v>0</v>
      </c>
      <c r="G38" s="204">
        <v>0</v>
      </c>
      <c r="H38" s="204">
        <v>0</v>
      </c>
      <c r="I38" s="204">
        <v>0</v>
      </c>
      <c r="J38" s="204">
        <v>1</v>
      </c>
      <c r="K38" s="204">
        <v>1</v>
      </c>
      <c r="L38" s="204">
        <v>1</v>
      </c>
      <c r="M38" s="204">
        <v>1</v>
      </c>
      <c r="N38" s="204">
        <v>1</v>
      </c>
      <c r="O38" s="204">
        <v>1</v>
      </c>
    </row>
  </sheetData>
  <mergeCells count="5">
    <mergeCell ref="C10:L10"/>
    <mergeCell ref="C11:L11"/>
    <mergeCell ref="C12:L12"/>
    <mergeCell ref="C13:L13"/>
    <mergeCell ref="C8:O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57A1DF"/>
  </sheetPr>
  <dimension ref="A1:J128"/>
  <sheetViews>
    <sheetView tabSelected="1" zoomScaleNormal="100" workbookViewId="0">
      <selection activeCell="B3" sqref="B3"/>
    </sheetView>
  </sheetViews>
  <sheetFormatPr defaultColWidth="0" defaultRowHeight="13.5" customHeight="1" zeroHeight="1"/>
  <cols>
    <col min="1" max="1" width="7.5703125" style="46" customWidth="1"/>
    <col min="2" max="2" width="57.28515625" style="46" bestFit="1" customWidth="1"/>
    <col min="3" max="3" width="79" style="57" customWidth="1"/>
    <col min="4" max="4" width="8" style="46" customWidth="1"/>
    <col min="5" max="10" width="0" style="46" hidden="1" customWidth="1"/>
    <col min="11" max="16384" width="8" style="46" hidden="1"/>
  </cols>
  <sheetData>
    <row r="1" spans="1:4" ht="47.65">
      <c r="A1" s="43" t="s">
        <v>41</v>
      </c>
      <c r="B1" s="43"/>
      <c r="C1" s="44"/>
      <c r="D1" s="45"/>
    </row>
    <row r="2" spans="1:4" ht="20.25">
      <c r="A2" s="47"/>
      <c r="B2" s="47"/>
      <c r="C2" s="48"/>
      <c r="D2" s="47"/>
    </row>
    <row r="3" spans="1:4" s="51" customFormat="1" ht="56.25">
      <c r="A3" s="49"/>
      <c r="B3" s="333" t="s">
        <v>42</v>
      </c>
      <c r="C3" s="50"/>
      <c r="D3" s="49"/>
    </row>
    <row r="4" spans="1:4" ht="20.25">
      <c r="A4" s="47"/>
      <c r="B4" s="47"/>
      <c r="C4" s="48"/>
      <c r="D4" s="47"/>
    </row>
    <row r="5" spans="1:4" ht="20.25">
      <c r="A5" s="47"/>
      <c r="B5" s="47" t="s">
        <v>43</v>
      </c>
      <c r="C5" s="48" t="s">
        <v>44</v>
      </c>
      <c r="D5" s="47"/>
    </row>
    <row r="6" spans="1:4" ht="20.25">
      <c r="A6" s="47"/>
      <c r="B6" s="47" t="s">
        <v>45</v>
      </c>
      <c r="C6" s="52">
        <v>4</v>
      </c>
      <c r="D6" s="47"/>
    </row>
    <row r="7" spans="1:4" ht="20.25">
      <c r="A7" s="47"/>
      <c r="B7" s="47" t="s">
        <v>46</v>
      </c>
      <c r="C7" s="53" t="s">
        <v>47</v>
      </c>
      <c r="D7" s="47"/>
    </row>
    <row r="8" spans="1:4" ht="20.25">
      <c r="A8" s="47"/>
      <c r="B8" s="47" t="s">
        <v>48</v>
      </c>
      <c r="C8" s="195">
        <v>45736</v>
      </c>
      <c r="D8" s="47"/>
    </row>
    <row r="9" spans="1:4" ht="20.25">
      <c r="A9" s="47"/>
      <c r="B9" s="47"/>
      <c r="C9" s="48"/>
      <c r="D9" s="47"/>
    </row>
    <row r="10" spans="1:4" ht="20.25">
      <c r="A10" s="47"/>
      <c r="B10" s="47" t="s">
        <v>49</v>
      </c>
      <c r="C10" s="54" t="s">
        <v>50</v>
      </c>
      <c r="D10" s="47"/>
    </row>
    <row r="11" spans="1:4" ht="20.25">
      <c r="A11" s="47"/>
      <c r="B11" s="47"/>
      <c r="C11" s="48"/>
      <c r="D11" s="47"/>
    </row>
    <row r="12" spans="1:4" ht="20.25">
      <c r="A12" s="47"/>
      <c r="B12" s="47"/>
      <c r="C12" s="55"/>
      <c r="D12" s="47"/>
    </row>
    <row r="13" spans="1:4" ht="20.25">
      <c r="A13" s="47"/>
      <c r="B13" s="47"/>
      <c r="C13" s="55"/>
      <c r="D13" s="47"/>
    </row>
    <row r="14" spans="1:4" ht="20.25">
      <c r="A14" s="47"/>
      <c r="B14" s="47"/>
      <c r="C14" s="55"/>
      <c r="D14" s="47"/>
    </row>
    <row r="15" spans="1:4" ht="20.25">
      <c r="A15" s="47"/>
      <c r="B15" s="47"/>
      <c r="C15" s="48"/>
      <c r="D15" s="47"/>
    </row>
    <row r="16" spans="1:4" ht="20.25">
      <c r="A16" s="47"/>
      <c r="B16" s="47"/>
      <c r="C16" s="48"/>
      <c r="D16" s="47"/>
    </row>
    <row r="17" spans="1:4" ht="20.25">
      <c r="A17" s="47"/>
      <c r="B17" s="47"/>
      <c r="C17" s="48"/>
      <c r="D17" s="47"/>
    </row>
    <row r="18" spans="1:4" ht="20.25">
      <c r="A18" s="47"/>
      <c r="B18" s="47"/>
      <c r="C18" s="48"/>
      <c r="D18" s="47"/>
    </row>
    <row r="19" spans="1:4" ht="20.25">
      <c r="A19" s="47"/>
      <c r="B19" s="47"/>
      <c r="C19" s="48"/>
      <c r="D19" s="47"/>
    </row>
    <row r="20" spans="1:4" ht="20.25">
      <c r="A20" s="47"/>
      <c r="B20" s="47"/>
      <c r="C20" s="48"/>
      <c r="D20" s="47"/>
    </row>
    <row r="21" spans="1:4" ht="22.15">
      <c r="A21" s="47"/>
      <c r="B21" s="56" t="s">
        <v>51</v>
      </c>
      <c r="C21" s="48"/>
      <c r="D21" s="47"/>
    </row>
    <row r="22" spans="1:4" ht="20.25">
      <c r="A22" s="47"/>
      <c r="B22" s="47"/>
      <c r="C22" s="48"/>
      <c r="D22" s="47"/>
    </row>
    <row r="23" spans="1:4" ht="20.25">
      <c r="A23" s="47"/>
      <c r="B23" s="68" t="s">
        <v>52</v>
      </c>
      <c r="C23" s="69" t="s">
        <v>53</v>
      </c>
      <c r="D23" s="47"/>
    </row>
    <row r="24" spans="1:4" ht="20.25" customHeight="1">
      <c r="A24" s="47"/>
      <c r="B24" s="46" t="s">
        <v>54</v>
      </c>
      <c r="C24" s="57" t="s">
        <v>55</v>
      </c>
      <c r="D24" s="47"/>
    </row>
    <row r="25" spans="1:4" ht="20.25">
      <c r="A25" s="47"/>
      <c r="B25" s="46" t="s">
        <v>56</v>
      </c>
      <c r="C25" s="194" t="s">
        <v>57</v>
      </c>
      <c r="D25" s="47"/>
    </row>
    <row r="26" spans="1:4" ht="20.25">
      <c r="A26" s="47"/>
      <c r="B26" s="46" t="s">
        <v>18</v>
      </c>
      <c r="C26" s="194" t="s">
        <v>58</v>
      </c>
      <c r="D26" s="47"/>
    </row>
    <row r="27" spans="1:4" ht="20.25">
      <c r="A27" s="47"/>
      <c r="B27" s="46" t="s">
        <v>59</v>
      </c>
      <c r="C27" s="194" t="s">
        <v>60</v>
      </c>
      <c r="D27" s="47"/>
    </row>
    <row r="28" spans="1:4" ht="20.25">
      <c r="A28" s="47"/>
      <c r="B28" s="46" t="s">
        <v>61</v>
      </c>
      <c r="C28" s="193" t="s">
        <v>62</v>
      </c>
      <c r="D28" s="47"/>
    </row>
    <row r="29" spans="1:4" ht="20.25">
      <c r="A29" s="47"/>
      <c r="B29" s="46" t="s">
        <v>36</v>
      </c>
      <c r="C29" s="194" t="s">
        <v>63</v>
      </c>
      <c r="D29" s="47"/>
    </row>
    <row r="30" spans="1:4" ht="20.25">
      <c r="A30" s="47"/>
      <c r="B30" s="46" t="s">
        <v>64</v>
      </c>
      <c r="C30" s="194" t="s">
        <v>65</v>
      </c>
      <c r="D30" s="47"/>
    </row>
    <row r="31" spans="1:4" ht="20.25">
      <c r="A31" s="47"/>
      <c r="B31" s="46" t="s">
        <v>66</v>
      </c>
      <c r="C31" s="193" t="s">
        <v>67</v>
      </c>
      <c r="D31" s="47"/>
    </row>
    <row r="32" spans="1:4" ht="20.25">
      <c r="A32" s="47"/>
      <c r="B32" s="46" t="s">
        <v>68</v>
      </c>
      <c r="C32" s="194" t="s">
        <v>69</v>
      </c>
      <c r="D32" s="47"/>
    </row>
    <row r="33" spans="1:4" ht="20.25">
      <c r="A33" s="47"/>
      <c r="B33" s="46" t="s">
        <v>70</v>
      </c>
      <c r="C33" s="194" t="s">
        <v>71</v>
      </c>
      <c r="D33" s="47"/>
    </row>
    <row r="34" spans="1:4" ht="20.25">
      <c r="A34" s="47"/>
      <c r="B34" s="46" t="s">
        <v>72</v>
      </c>
      <c r="C34" s="194" t="s">
        <v>73</v>
      </c>
      <c r="D34" s="47"/>
    </row>
    <row r="35" spans="1:4" ht="20.25" customHeight="1">
      <c r="A35" s="47"/>
      <c r="B35" s="46" t="s">
        <v>74</v>
      </c>
      <c r="C35" s="194" t="s">
        <v>75</v>
      </c>
      <c r="D35" s="47"/>
    </row>
    <row r="36" spans="1:4" ht="20.25" customHeight="1">
      <c r="A36" s="47"/>
      <c r="B36" s="46" t="s">
        <v>33</v>
      </c>
      <c r="C36" s="194" t="s">
        <v>76</v>
      </c>
      <c r="D36" s="47"/>
    </row>
    <row r="37" spans="1:4" ht="20.25" customHeight="1">
      <c r="A37" s="47"/>
      <c r="B37" s="46" t="s">
        <v>10</v>
      </c>
      <c r="C37" s="194" t="s">
        <v>77</v>
      </c>
      <c r="D37" s="47"/>
    </row>
    <row r="38" spans="1:4" ht="20.25" customHeight="1">
      <c r="A38" s="47"/>
      <c r="B38" s="46" t="s">
        <v>78</v>
      </c>
      <c r="C38" s="194" t="s">
        <v>79</v>
      </c>
      <c r="D38" s="47"/>
    </row>
    <row r="39" spans="1:4" ht="20.25" customHeight="1">
      <c r="A39" s="47"/>
      <c r="B39" s="46" t="s">
        <v>80</v>
      </c>
      <c r="C39" s="194" t="s">
        <v>81</v>
      </c>
      <c r="D39" s="47"/>
    </row>
    <row r="40" spans="1:4" ht="20.25" customHeight="1">
      <c r="A40" s="47"/>
      <c r="B40" s="46" t="s">
        <v>15</v>
      </c>
      <c r="C40" s="194" t="s">
        <v>82</v>
      </c>
      <c r="D40" s="47"/>
    </row>
    <row r="41" spans="1:4" ht="20.25" customHeight="1">
      <c r="A41" s="47"/>
      <c r="B41" s="46" t="s">
        <v>83</v>
      </c>
      <c r="C41" s="193" t="s">
        <v>84</v>
      </c>
      <c r="D41" s="47"/>
    </row>
    <row r="42" spans="1:4" ht="20.25" customHeight="1">
      <c r="A42" s="47"/>
      <c r="B42" s="192" t="s">
        <v>85</v>
      </c>
      <c r="C42" s="193" t="s">
        <v>86</v>
      </c>
      <c r="D42" s="47"/>
    </row>
    <row r="43" spans="1:4" ht="20.25" customHeight="1">
      <c r="A43" s="47"/>
      <c r="B43" s="192" t="s">
        <v>87</v>
      </c>
      <c r="C43" s="193" t="s">
        <v>86</v>
      </c>
      <c r="D43" s="47"/>
    </row>
    <row r="44" spans="1:4" ht="20.25" customHeight="1">
      <c r="A44" s="47"/>
      <c r="B44" s="192" t="s">
        <v>88</v>
      </c>
      <c r="C44" s="193" t="s">
        <v>86</v>
      </c>
      <c r="D44" s="47"/>
    </row>
    <row r="45" spans="1:4" ht="20.25" customHeight="1">
      <c r="A45" s="47"/>
      <c r="B45" s="192" t="s">
        <v>89</v>
      </c>
      <c r="C45" s="193" t="s">
        <v>86</v>
      </c>
      <c r="D45" s="47"/>
    </row>
    <row r="46" spans="1:4" ht="20.25" customHeight="1">
      <c r="A46" s="47"/>
      <c r="B46" s="192" t="s">
        <v>90</v>
      </c>
      <c r="C46" s="193" t="s">
        <v>86</v>
      </c>
      <c r="D46" s="47"/>
    </row>
    <row r="47" spans="1:4" ht="20.25" customHeight="1">
      <c r="A47" s="47"/>
      <c r="B47" s="192" t="s">
        <v>91</v>
      </c>
      <c r="C47" s="193" t="s">
        <v>86</v>
      </c>
      <c r="D47" s="47"/>
    </row>
    <row r="48" spans="1:4" ht="20.25" customHeight="1">
      <c r="A48" s="47"/>
      <c r="B48" s="192" t="s">
        <v>92</v>
      </c>
      <c r="C48" s="193" t="s">
        <v>86</v>
      </c>
      <c r="D48" s="47"/>
    </row>
    <row r="49" spans="1:4" ht="20.25" customHeight="1">
      <c r="A49" s="47"/>
      <c r="B49" s="192" t="s">
        <v>93</v>
      </c>
      <c r="C49" s="193" t="s">
        <v>86</v>
      </c>
      <c r="D49" s="47"/>
    </row>
    <row r="50" spans="1:4" ht="20.25" customHeight="1">
      <c r="A50" s="47"/>
      <c r="B50" s="192" t="s">
        <v>94</v>
      </c>
      <c r="C50" s="193" t="s">
        <v>86</v>
      </c>
      <c r="D50" s="47"/>
    </row>
    <row r="51" spans="1:4" ht="20.25" customHeight="1">
      <c r="A51" s="47"/>
      <c r="B51" s="192" t="s">
        <v>95</v>
      </c>
      <c r="C51" s="193" t="s">
        <v>86</v>
      </c>
      <c r="D51" s="47"/>
    </row>
    <row r="52" spans="1:4" ht="20.25" customHeight="1">
      <c r="A52" s="47"/>
      <c r="B52" s="192" t="s">
        <v>96</v>
      </c>
      <c r="C52" s="193" t="s">
        <v>86</v>
      </c>
      <c r="D52" s="47"/>
    </row>
    <row r="53" spans="1:4" ht="20.25" customHeight="1">
      <c r="A53" s="47"/>
      <c r="B53" s="192" t="s">
        <v>97</v>
      </c>
      <c r="C53" s="193" t="s">
        <v>86</v>
      </c>
      <c r="D53" s="47"/>
    </row>
    <row r="54" spans="1:4" ht="20.25" customHeight="1">
      <c r="A54" s="47"/>
      <c r="B54" s="192" t="s">
        <v>98</v>
      </c>
      <c r="C54" s="193" t="s">
        <v>86</v>
      </c>
      <c r="D54" s="47"/>
    </row>
    <row r="55" spans="1:4" ht="20.25" customHeight="1">
      <c r="A55" s="47"/>
      <c r="B55" s="192" t="s">
        <v>99</v>
      </c>
      <c r="C55" s="193" t="s">
        <v>86</v>
      </c>
      <c r="D55" s="47"/>
    </row>
    <row r="56" spans="1:4" ht="20.25" customHeight="1">
      <c r="A56" s="47"/>
      <c r="B56" s="192" t="s">
        <v>26</v>
      </c>
      <c r="C56" s="193" t="s">
        <v>100</v>
      </c>
      <c r="D56" s="47"/>
    </row>
    <row r="57" spans="1:4" ht="20.25" hidden="1" customHeight="1">
      <c r="A57" s="47"/>
      <c r="B57" s="47"/>
      <c r="C57" s="48"/>
      <c r="D57" s="47"/>
    </row>
    <row r="58" spans="1:4" ht="20.25" hidden="1" customHeight="1">
      <c r="A58" s="47"/>
      <c r="B58" s="47"/>
      <c r="C58" s="48"/>
      <c r="D58" s="47"/>
    </row>
    <row r="59" spans="1:4" ht="20.25" hidden="1" customHeight="1">
      <c r="A59" s="47"/>
      <c r="B59" s="47"/>
      <c r="C59" s="48"/>
      <c r="D59" s="47"/>
    </row>
    <row r="60" spans="1:4" ht="20.25" hidden="1" customHeight="1">
      <c r="A60" s="47"/>
      <c r="B60" s="47"/>
      <c r="C60" s="48"/>
      <c r="D60" s="47"/>
    </row>
    <row r="61" spans="1:4" ht="20.25" hidden="1" customHeight="1">
      <c r="A61" s="47"/>
      <c r="B61" s="47"/>
      <c r="C61" s="48"/>
      <c r="D61" s="47"/>
    </row>
    <row r="62" spans="1:4" ht="20.25" hidden="1" customHeight="1">
      <c r="A62" s="47"/>
      <c r="B62" s="47"/>
      <c r="C62" s="48"/>
      <c r="D62" s="47"/>
    </row>
    <row r="63" spans="1:4" ht="20.25" hidden="1" customHeight="1">
      <c r="A63" s="47"/>
      <c r="B63" s="47"/>
      <c r="C63" s="48"/>
      <c r="D63" s="47"/>
    </row>
    <row r="64" spans="1:4" ht="20.25" hidden="1" customHeight="1">
      <c r="A64" s="47"/>
      <c r="B64" s="47"/>
      <c r="C64" s="48"/>
      <c r="D64" s="47"/>
    </row>
    <row r="65" spans="1:4" ht="20.25" hidden="1" customHeight="1">
      <c r="A65" s="47"/>
      <c r="B65" s="47"/>
      <c r="C65" s="48"/>
      <c r="D65" s="47"/>
    </row>
    <row r="66" spans="1:4" ht="20.25" hidden="1" customHeight="1">
      <c r="A66" s="47"/>
      <c r="B66" s="47"/>
      <c r="C66" s="48"/>
      <c r="D66" s="47"/>
    </row>
    <row r="67" spans="1:4" ht="20.25" hidden="1" customHeight="1">
      <c r="A67" s="47"/>
      <c r="B67" s="47"/>
      <c r="C67" s="48"/>
      <c r="D67" s="47"/>
    </row>
    <row r="68" spans="1:4" ht="20.25" hidden="1" customHeight="1">
      <c r="A68" s="47"/>
      <c r="B68" s="47"/>
      <c r="C68" s="48"/>
      <c r="D68" s="47"/>
    </row>
    <row r="69" spans="1:4" ht="20.25" hidden="1" customHeight="1">
      <c r="A69" s="47"/>
      <c r="B69" s="47"/>
      <c r="C69" s="48"/>
      <c r="D69" s="47"/>
    </row>
    <row r="70" spans="1:4" ht="20.25" hidden="1" customHeight="1">
      <c r="A70" s="47"/>
      <c r="B70" s="47"/>
      <c r="C70" s="48"/>
      <c r="D70" s="47"/>
    </row>
    <row r="71" spans="1:4" ht="20.25" hidden="1" customHeight="1">
      <c r="A71" s="47"/>
      <c r="B71" s="47"/>
      <c r="C71" s="48"/>
      <c r="D71" s="47"/>
    </row>
    <row r="72" spans="1:4" ht="20.25" hidden="1" customHeight="1">
      <c r="A72" s="47"/>
      <c r="B72" s="47"/>
      <c r="C72" s="48"/>
      <c r="D72" s="47"/>
    </row>
    <row r="73" spans="1:4" ht="20.25" hidden="1" customHeight="1">
      <c r="A73" s="47"/>
      <c r="B73" s="47"/>
      <c r="C73" s="48"/>
      <c r="D73" s="47"/>
    </row>
    <row r="74" spans="1:4" ht="20.25" hidden="1" customHeight="1">
      <c r="A74" s="47"/>
      <c r="B74" s="47"/>
      <c r="C74" s="48"/>
      <c r="D74" s="47"/>
    </row>
    <row r="75" spans="1:4" ht="20.25" hidden="1" customHeight="1">
      <c r="A75" s="47"/>
      <c r="B75" s="47"/>
      <c r="C75" s="48"/>
      <c r="D75" s="47"/>
    </row>
    <row r="76" spans="1:4" ht="20.25" hidden="1" customHeight="1">
      <c r="A76" s="47"/>
      <c r="B76" s="47"/>
      <c r="C76" s="48"/>
      <c r="D76" s="47"/>
    </row>
    <row r="77" spans="1:4" ht="20.25" hidden="1" customHeight="1">
      <c r="A77" s="47"/>
      <c r="B77" s="47"/>
      <c r="C77" s="48"/>
      <c r="D77" s="47"/>
    </row>
    <row r="78" spans="1:4" ht="20.25" hidden="1" customHeight="1">
      <c r="A78" s="47"/>
      <c r="B78" s="47"/>
      <c r="C78" s="48"/>
      <c r="D78" s="47"/>
    </row>
    <row r="79" spans="1:4" ht="20.25" hidden="1" customHeight="1">
      <c r="A79" s="47"/>
      <c r="B79" s="47"/>
      <c r="C79" s="48"/>
      <c r="D79" s="47"/>
    </row>
    <row r="80" spans="1:4" ht="20.25" hidden="1" customHeight="1">
      <c r="A80" s="47"/>
      <c r="B80" s="47"/>
      <c r="C80" s="48"/>
      <c r="D80" s="47"/>
    </row>
    <row r="81" spans="1:4" ht="20.25" hidden="1" customHeight="1">
      <c r="A81" s="47"/>
      <c r="B81" s="47"/>
      <c r="C81" s="48"/>
      <c r="D81" s="47"/>
    </row>
    <row r="82" spans="1:4" ht="20.25" hidden="1" customHeight="1">
      <c r="A82" s="47"/>
      <c r="B82" s="47"/>
      <c r="C82" s="48"/>
      <c r="D82" s="47"/>
    </row>
    <row r="83" spans="1:4" ht="20.25" hidden="1" customHeight="1">
      <c r="A83" s="47"/>
      <c r="B83" s="47"/>
      <c r="C83" s="48"/>
      <c r="D83" s="47"/>
    </row>
    <row r="84" spans="1:4" ht="13.5" customHeight="1"/>
    <row r="85" spans="1:4" ht="13.5" customHeight="1"/>
    <row r="86" spans="1:4" ht="13.5" customHeight="1"/>
    <row r="87" spans="1:4" ht="13.5" customHeight="1"/>
    <row r="88" spans="1:4" ht="13.5" customHeight="1"/>
    <row r="89" spans="1:4" ht="13.5" customHeight="1"/>
    <row r="90" spans="1:4" ht="20.25" hidden="1" customHeight="1"/>
    <row r="91" spans="1:4" ht="20.25" hidden="1" customHeight="1"/>
    <row r="92" spans="1:4" ht="20.25" hidden="1" customHeight="1"/>
    <row r="93" spans="1:4" ht="20.25" hidden="1" customHeight="1"/>
    <row r="94" spans="1:4" ht="20.25" hidden="1" customHeight="1"/>
    <row r="95" spans="1:4" ht="20.25" hidden="1" customHeight="1"/>
    <row r="96" spans="1:4" ht="20.25" hidden="1" customHeight="1"/>
    <row r="97" ht="20.25" hidden="1"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21" ht="13.5" customHeight="1"/>
    <row r="122" ht="13.5" customHeight="1"/>
    <row r="123" ht="13.5" customHeight="1"/>
    <row r="124" ht="13.5" customHeight="1"/>
    <row r="125" ht="13.5" customHeight="1"/>
    <row r="126" ht="13.5" customHeight="1"/>
    <row r="127" ht="13.5" customHeight="1"/>
    <row r="128" ht="13.5" customHeight="1"/>
  </sheetData>
  <hyperlinks>
    <hyperlink ref="C10" r:id="rId1" xr:uid="{9C7145F5-B37B-4F11-8438-B5275515E30C}"/>
  </hyperlinks>
  <pageMargins left="0.7" right="0.7" top="0.75" bottom="0.75" header="0.3" footer="0.3"/>
  <pageSetup paperSize="9" orientation="portrait" r:id="rId2"/>
  <drawing r:id="rId3"/>
  <tableParts count="1">
    <tablePart r:id="rId4"/>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294473-EFB4-444F-BF8B-146302400EE6}">
  <sheetPr>
    <tabColor rgb="FFFFC000"/>
  </sheetPr>
  <dimension ref="A1:O36"/>
  <sheetViews>
    <sheetView topLeftCell="A20" zoomScale="80" zoomScaleNormal="80" workbookViewId="0">
      <selection activeCell="E5" sqref="E5"/>
    </sheetView>
  </sheetViews>
  <sheetFormatPr defaultRowHeight="12.75"/>
  <cols>
    <col min="1" max="1" width="4.42578125" customWidth="1"/>
    <col min="2" max="2" width="28.42578125" customWidth="1"/>
    <col min="3" max="3" width="38" customWidth="1"/>
    <col min="4" max="4" width="15.140625" customWidth="1"/>
    <col min="5" max="5" width="19.28515625" customWidth="1"/>
    <col min="6" max="15" width="10.85546875" customWidth="1"/>
  </cols>
  <sheetData>
    <row r="1" spans="1:15" s="10" customFormat="1" ht="25.5">
      <c r="A1" s="11" t="s">
        <v>310</v>
      </c>
    </row>
    <row r="2" spans="1:15" ht="13.15">
      <c r="A2" s="30"/>
      <c r="B2" s="30"/>
      <c r="C2" s="30"/>
      <c r="D2" s="30"/>
      <c r="E2" s="30"/>
      <c r="F2" s="30"/>
      <c r="G2" s="30"/>
      <c r="H2" s="30"/>
      <c r="I2" s="30"/>
      <c r="J2" s="30"/>
      <c r="K2" s="30"/>
      <c r="L2" s="30"/>
      <c r="M2" s="30"/>
      <c r="N2" s="30"/>
      <c r="O2" s="30"/>
    </row>
    <row r="3" spans="1:15" ht="13.15">
      <c r="A3" s="30"/>
      <c r="B3" s="30"/>
      <c r="C3" s="30"/>
      <c r="D3" s="30"/>
      <c r="E3" s="30"/>
      <c r="F3" s="30"/>
      <c r="G3" s="30"/>
      <c r="H3" s="30"/>
      <c r="I3" s="30"/>
      <c r="J3" s="30"/>
      <c r="K3" s="30"/>
      <c r="L3" s="30"/>
      <c r="M3" s="30"/>
      <c r="N3" s="30"/>
      <c r="O3" s="30"/>
    </row>
    <row r="4" spans="1:15" ht="13.15">
      <c r="A4" s="30"/>
      <c r="B4" s="175" t="s">
        <v>102</v>
      </c>
      <c r="C4" s="176" t="s">
        <v>212</v>
      </c>
      <c r="D4" s="31"/>
      <c r="E4" s="30"/>
      <c r="F4" s="30"/>
      <c r="G4" s="30"/>
      <c r="H4" s="30"/>
      <c r="I4" s="30"/>
      <c r="J4" s="30"/>
      <c r="K4" s="30"/>
      <c r="L4" s="30"/>
      <c r="M4" s="30"/>
      <c r="N4" s="30"/>
      <c r="O4" s="30"/>
    </row>
    <row r="5" spans="1:15" ht="13.15">
      <c r="A5" s="30"/>
      <c r="B5" s="175" t="s">
        <v>104</v>
      </c>
      <c r="C5" s="176" t="s">
        <v>258</v>
      </c>
      <c r="D5" s="31"/>
      <c r="E5" s="30"/>
      <c r="F5" s="30"/>
      <c r="G5" s="30"/>
      <c r="H5" s="30"/>
      <c r="I5" s="30"/>
      <c r="J5" s="30"/>
      <c r="K5" s="30"/>
      <c r="L5" s="30"/>
      <c r="M5" s="30"/>
      <c r="N5" s="30"/>
      <c r="O5" s="30"/>
    </row>
    <row r="6" spans="1:15" ht="13.15">
      <c r="A6" s="30"/>
      <c r="B6" s="175" t="s">
        <v>106</v>
      </c>
      <c r="C6" s="176" t="s">
        <v>259</v>
      </c>
      <c r="D6" s="30"/>
      <c r="E6" s="30"/>
      <c r="F6" s="30"/>
      <c r="G6" s="30"/>
      <c r="H6" s="30"/>
      <c r="I6" s="30"/>
      <c r="J6" s="30"/>
      <c r="K6" s="30"/>
      <c r="L6" s="30"/>
      <c r="M6" s="30"/>
      <c r="N6" s="30"/>
      <c r="O6" s="30"/>
    </row>
    <row r="7" spans="1:15" ht="13.15">
      <c r="A7" s="30"/>
      <c r="B7" s="32"/>
      <c r="C7" s="30"/>
      <c r="D7" s="30"/>
      <c r="E7" s="30"/>
      <c r="F7" s="30"/>
      <c r="G7" s="30"/>
      <c r="H7" s="30"/>
      <c r="I7" s="30"/>
      <c r="J7" s="30"/>
      <c r="K7" s="30"/>
      <c r="L7" s="30"/>
      <c r="M7" s="30"/>
      <c r="N7" s="30"/>
      <c r="O7" s="30"/>
    </row>
    <row r="8" spans="1:15" ht="13.15">
      <c r="A8" s="30"/>
      <c r="B8" s="65" t="s">
        <v>108</v>
      </c>
      <c r="C8" s="286" t="s">
        <v>260</v>
      </c>
      <c r="D8" s="287"/>
      <c r="E8" s="287"/>
      <c r="F8" s="287"/>
      <c r="G8" s="287"/>
      <c r="H8" s="287"/>
      <c r="I8" s="287"/>
      <c r="J8" s="287"/>
      <c r="K8" s="287"/>
      <c r="L8" s="287"/>
      <c r="M8" s="287"/>
      <c r="N8" s="287"/>
      <c r="O8" s="288"/>
    </row>
    <row r="9" spans="1:15" ht="13.15">
      <c r="A9" s="30"/>
      <c r="B9" s="30"/>
      <c r="C9" s="30"/>
      <c r="D9" s="30"/>
      <c r="E9" s="30"/>
      <c r="F9" s="30"/>
      <c r="G9" s="30"/>
      <c r="H9" s="30"/>
      <c r="I9" s="30"/>
      <c r="J9" s="30"/>
      <c r="K9" s="30"/>
      <c r="L9" s="30"/>
      <c r="M9" s="30"/>
      <c r="N9" s="30"/>
      <c r="O9" s="30"/>
    </row>
    <row r="10" spans="1:15" ht="13.15">
      <c r="A10" s="30"/>
      <c r="B10" s="88" t="s">
        <v>53</v>
      </c>
      <c r="C10" s="292" t="s">
        <v>311</v>
      </c>
      <c r="D10" s="292"/>
      <c r="E10" s="292"/>
      <c r="F10" s="292"/>
      <c r="G10" s="292"/>
      <c r="H10" s="292"/>
      <c r="I10" s="292"/>
      <c r="J10" s="292"/>
      <c r="K10" s="292"/>
      <c r="L10" s="292"/>
      <c r="M10" s="182"/>
      <c r="N10" s="182"/>
      <c r="O10" s="182"/>
    </row>
    <row r="11" spans="1:15" ht="126" customHeight="1">
      <c r="A11" s="30"/>
      <c r="B11" s="88" t="s">
        <v>112</v>
      </c>
      <c r="C11" s="292" t="s">
        <v>312</v>
      </c>
      <c r="D11" s="292"/>
      <c r="E11" s="292"/>
      <c r="F11" s="292"/>
      <c r="G11" s="292"/>
      <c r="H11" s="292"/>
      <c r="I11" s="292"/>
      <c r="J11" s="292"/>
      <c r="K11" s="292"/>
      <c r="L11" s="292"/>
      <c r="M11" s="182"/>
      <c r="N11" s="182"/>
      <c r="O11" s="182"/>
    </row>
    <row r="12" spans="1:15" ht="73.5" customHeight="1">
      <c r="A12" s="30"/>
      <c r="B12" s="88" t="s">
        <v>114</v>
      </c>
      <c r="C12" s="292" t="s">
        <v>263</v>
      </c>
      <c r="D12" s="292"/>
      <c r="E12" s="292"/>
      <c r="F12" s="292"/>
      <c r="G12" s="292"/>
      <c r="H12" s="292"/>
      <c r="I12" s="292"/>
      <c r="J12" s="292"/>
      <c r="K12" s="292"/>
      <c r="L12" s="292"/>
      <c r="M12" s="182"/>
      <c r="N12" s="182"/>
      <c r="O12" s="182"/>
    </row>
    <row r="13" spans="1:15" ht="82.5" customHeight="1">
      <c r="A13" s="30"/>
      <c r="B13" s="90" t="s">
        <v>116</v>
      </c>
      <c r="C13" s="296" t="s">
        <v>313</v>
      </c>
      <c r="D13" s="296"/>
      <c r="E13" s="296"/>
      <c r="F13" s="296"/>
      <c r="G13" s="296"/>
      <c r="H13" s="296"/>
      <c r="I13" s="296"/>
      <c r="J13" s="296"/>
      <c r="K13" s="296"/>
      <c r="L13" s="296"/>
      <c r="M13" s="182"/>
      <c r="N13" s="182"/>
      <c r="O13" s="182"/>
    </row>
    <row r="14" spans="1:15" ht="13.15">
      <c r="A14" s="30"/>
      <c r="B14" s="30"/>
      <c r="C14" s="30"/>
      <c r="D14" s="30"/>
      <c r="E14" s="30"/>
      <c r="F14" s="30"/>
      <c r="G14" s="30"/>
      <c r="H14" s="30"/>
      <c r="I14" s="30"/>
      <c r="J14" s="30"/>
      <c r="K14" s="30"/>
      <c r="L14" s="30"/>
      <c r="M14" s="30"/>
      <c r="N14" s="30"/>
      <c r="O14" s="30"/>
    </row>
    <row r="15" spans="1:15" ht="13.15">
      <c r="A15" s="30"/>
      <c r="B15" s="92" t="s">
        <v>265</v>
      </c>
      <c r="C15" s="93" t="s">
        <v>266</v>
      </c>
      <c r="D15" s="93" t="s">
        <v>119</v>
      </c>
      <c r="E15" s="205" t="s">
        <v>267</v>
      </c>
      <c r="F15" s="30"/>
      <c r="G15" s="30"/>
      <c r="H15" s="30"/>
      <c r="I15" s="30"/>
      <c r="J15" s="30"/>
      <c r="K15" s="30"/>
      <c r="L15" s="30"/>
      <c r="M15" s="30"/>
      <c r="N15" s="30"/>
      <c r="O15" s="30"/>
    </row>
    <row r="16" spans="1:15" ht="31.5" customHeight="1">
      <c r="A16" s="30"/>
      <c r="B16" s="177" t="s">
        <v>268</v>
      </c>
      <c r="C16" s="112" t="s">
        <v>314</v>
      </c>
      <c r="D16" s="95" t="s">
        <v>270</v>
      </c>
      <c r="E16" s="206">
        <v>1.3120000000000001</v>
      </c>
      <c r="F16" s="30"/>
      <c r="G16" s="30"/>
      <c r="H16" s="30"/>
      <c r="I16" s="30"/>
      <c r="J16" s="30"/>
      <c r="K16" s="30"/>
      <c r="L16" s="30"/>
      <c r="M16" s="30"/>
      <c r="N16" s="30"/>
      <c r="O16" s="30"/>
    </row>
    <row r="17" spans="1:15" ht="31.5" customHeight="1">
      <c r="A17" s="30"/>
      <c r="B17" s="177" t="s">
        <v>271</v>
      </c>
      <c r="C17" s="112" t="s">
        <v>314</v>
      </c>
      <c r="D17" s="95" t="s">
        <v>270</v>
      </c>
      <c r="E17" s="207">
        <v>11.028</v>
      </c>
      <c r="F17" s="30"/>
      <c r="G17" s="30"/>
      <c r="H17" s="30"/>
      <c r="I17" s="30"/>
      <c r="J17" s="30"/>
      <c r="K17" s="30"/>
      <c r="L17" s="30"/>
      <c r="M17" s="30"/>
      <c r="N17" s="30"/>
      <c r="O17" s="30"/>
    </row>
    <row r="18" spans="1:15" ht="31.5" customHeight="1">
      <c r="A18" s="30"/>
      <c r="B18" s="178" t="s">
        <v>273</v>
      </c>
      <c r="C18" s="112" t="s">
        <v>314</v>
      </c>
      <c r="D18" s="99" t="s">
        <v>270</v>
      </c>
      <c r="E18" s="208">
        <v>10.563000000000001</v>
      </c>
      <c r="F18" s="179"/>
      <c r="G18" s="180"/>
      <c r="H18" s="179"/>
      <c r="I18" s="180"/>
      <c r="J18" s="179"/>
      <c r="K18" s="180"/>
      <c r="L18" s="179"/>
      <c r="M18" s="180"/>
      <c r="N18" s="179"/>
      <c r="O18" s="180"/>
    </row>
    <row r="19" spans="1:15" ht="31.5" customHeight="1">
      <c r="A19" s="30"/>
      <c r="B19" s="177" t="s">
        <v>275</v>
      </c>
      <c r="C19" s="112" t="s">
        <v>314</v>
      </c>
      <c r="D19" s="99" t="s">
        <v>270</v>
      </c>
      <c r="E19" s="208">
        <v>4.3680000000000003</v>
      </c>
      <c r="F19" s="181"/>
      <c r="G19" s="181"/>
      <c r="H19" s="181"/>
      <c r="I19" s="181"/>
      <c r="J19" s="181"/>
      <c r="K19" s="181"/>
      <c r="L19" s="181"/>
      <c r="M19" s="181"/>
      <c r="N19" s="181"/>
      <c r="O19" s="181"/>
    </row>
    <row r="20" spans="1:15" ht="31.5" customHeight="1">
      <c r="A20" s="30"/>
      <c r="B20" s="177" t="s">
        <v>276</v>
      </c>
      <c r="C20" s="112" t="s">
        <v>314</v>
      </c>
      <c r="D20" s="95" t="s">
        <v>270</v>
      </c>
      <c r="E20" s="206">
        <v>3.1829999999999998</v>
      </c>
      <c r="F20" s="30"/>
      <c r="G20" s="30"/>
      <c r="H20" s="30"/>
      <c r="I20" s="30"/>
      <c r="J20" s="30"/>
      <c r="K20" s="30"/>
      <c r="L20" s="30"/>
      <c r="M20" s="30"/>
      <c r="N20" s="30"/>
      <c r="O20" s="30"/>
    </row>
    <row r="21" spans="1:15" ht="31.5" customHeight="1">
      <c r="A21" s="30"/>
      <c r="B21" s="178" t="s">
        <v>277</v>
      </c>
      <c r="C21" s="112" t="s">
        <v>314</v>
      </c>
      <c r="D21" s="95" t="s">
        <v>270</v>
      </c>
      <c r="E21" s="206">
        <v>3.649</v>
      </c>
      <c r="F21" s="30"/>
      <c r="G21" s="30"/>
      <c r="H21" s="30"/>
      <c r="I21" s="30"/>
      <c r="J21" s="30"/>
      <c r="K21" s="30"/>
      <c r="L21" s="30"/>
      <c r="M21" s="30"/>
      <c r="N21" s="30"/>
      <c r="O21" s="30"/>
    </row>
    <row r="22" spans="1:15" ht="31.5" customHeight="1">
      <c r="A22" s="30"/>
      <c r="B22" s="177" t="s">
        <v>278</v>
      </c>
      <c r="C22" s="112" t="s">
        <v>314</v>
      </c>
      <c r="D22" s="95" t="s">
        <v>270</v>
      </c>
      <c r="E22" s="206">
        <v>10.563000000000001</v>
      </c>
      <c r="F22" s="30"/>
      <c r="G22" s="30"/>
      <c r="H22" s="30"/>
      <c r="I22" s="30"/>
      <c r="J22" s="30"/>
      <c r="K22" s="30"/>
      <c r="L22" s="30"/>
      <c r="M22" s="30"/>
      <c r="N22" s="30"/>
      <c r="O22" s="30"/>
    </row>
    <row r="23" spans="1:15" ht="31.5" customHeight="1">
      <c r="B23" s="177" t="s">
        <v>279</v>
      </c>
      <c r="C23" s="112" t="s">
        <v>314</v>
      </c>
      <c r="D23" s="95" t="s">
        <v>270</v>
      </c>
      <c r="E23" s="206">
        <v>6.55</v>
      </c>
    </row>
    <row r="24" spans="1:15" ht="31.5" customHeight="1">
      <c r="B24" s="178" t="s">
        <v>281</v>
      </c>
      <c r="C24" s="112" t="s">
        <v>314</v>
      </c>
      <c r="D24" s="95" t="s">
        <v>270</v>
      </c>
      <c r="E24" s="206">
        <v>11.028</v>
      </c>
    </row>
    <row r="25" spans="1:15" ht="13.15">
      <c r="B25" s="197" t="s">
        <v>315</v>
      </c>
      <c r="C25" s="119"/>
      <c r="D25" s="120"/>
      <c r="E25" s="121"/>
    </row>
    <row r="27" spans="1:15" ht="13.15">
      <c r="B27" s="92" t="s">
        <v>299</v>
      </c>
      <c r="C27" s="101" t="s">
        <v>119</v>
      </c>
      <c r="D27" s="102" t="s">
        <v>127</v>
      </c>
      <c r="E27" s="103" t="s">
        <v>128</v>
      </c>
      <c r="F27" s="102" t="s">
        <v>129</v>
      </c>
      <c r="G27" s="103" t="s">
        <v>130</v>
      </c>
      <c r="H27" s="102" t="s">
        <v>131</v>
      </c>
      <c r="I27" s="103" t="s">
        <v>132</v>
      </c>
      <c r="J27" s="102" t="s">
        <v>133</v>
      </c>
      <c r="K27" s="103" t="s">
        <v>134</v>
      </c>
      <c r="L27" s="102" t="s">
        <v>135</v>
      </c>
      <c r="M27" s="103" t="s">
        <v>136</v>
      </c>
      <c r="N27" s="102" t="s">
        <v>137</v>
      </c>
      <c r="O27" s="103" t="s">
        <v>138</v>
      </c>
    </row>
    <row r="28" spans="1:15" ht="39.4">
      <c r="B28" s="104" t="str">
        <f t="shared" ref="B28:B36" si="0">_xlfn.CONCAT(B16, " - ", C16)</f>
        <v>Reservoir A - New Siphon to deliver drawdown drawdown capacity improvement</v>
      </c>
      <c r="C28" s="89" t="s">
        <v>300</v>
      </c>
      <c r="D28" s="204">
        <v>0</v>
      </c>
      <c r="E28" s="204">
        <v>0</v>
      </c>
      <c r="F28" s="204">
        <v>0</v>
      </c>
      <c r="G28" s="204">
        <v>0</v>
      </c>
      <c r="H28" s="204">
        <v>0</v>
      </c>
      <c r="I28" s="204">
        <v>0</v>
      </c>
      <c r="J28" s="204">
        <v>1</v>
      </c>
      <c r="K28" s="204">
        <v>1</v>
      </c>
      <c r="L28" s="204">
        <v>1</v>
      </c>
      <c r="M28" s="204">
        <v>1</v>
      </c>
      <c r="N28" s="204">
        <v>1</v>
      </c>
      <c r="O28" s="204">
        <v>1</v>
      </c>
    </row>
    <row r="29" spans="1:15" ht="39.4">
      <c r="B29" s="104" t="str">
        <f t="shared" si="0"/>
        <v>Reservoir B - New Siphon to deliver drawdown drawdown capacity improvement</v>
      </c>
      <c r="C29" s="95" t="s">
        <v>300</v>
      </c>
      <c r="D29" s="204">
        <v>0</v>
      </c>
      <c r="E29" s="204">
        <v>0</v>
      </c>
      <c r="F29" s="204">
        <v>0</v>
      </c>
      <c r="G29" s="204">
        <v>0</v>
      </c>
      <c r="H29" s="204">
        <v>0</v>
      </c>
      <c r="I29" s="204">
        <v>0</v>
      </c>
      <c r="J29" s="204">
        <v>1</v>
      </c>
      <c r="K29" s="204">
        <v>1</v>
      </c>
      <c r="L29" s="204">
        <v>1</v>
      </c>
      <c r="M29" s="204">
        <v>1</v>
      </c>
      <c r="N29" s="204">
        <v>1</v>
      </c>
      <c r="O29" s="204">
        <v>1</v>
      </c>
    </row>
    <row r="30" spans="1:15" ht="39.4">
      <c r="B30" s="104" t="str">
        <f t="shared" si="0"/>
        <v>Reservoir C - New Siphon to deliver drawdown drawdown capacity improvement</v>
      </c>
      <c r="C30" s="95" t="s">
        <v>300</v>
      </c>
      <c r="D30" s="204">
        <v>0</v>
      </c>
      <c r="E30" s="204">
        <v>0</v>
      </c>
      <c r="F30" s="204">
        <v>0</v>
      </c>
      <c r="G30" s="204">
        <v>0</v>
      </c>
      <c r="H30" s="204">
        <v>0</v>
      </c>
      <c r="I30" s="204">
        <v>0</v>
      </c>
      <c r="J30" s="204">
        <v>1</v>
      </c>
      <c r="K30" s="204">
        <v>1</v>
      </c>
      <c r="L30" s="204">
        <v>1</v>
      </c>
      <c r="M30" s="204">
        <v>1</v>
      </c>
      <c r="N30" s="204">
        <v>1</v>
      </c>
      <c r="O30" s="204">
        <v>1</v>
      </c>
    </row>
    <row r="31" spans="1:15" ht="39.4">
      <c r="B31" s="104" t="str">
        <f t="shared" si="0"/>
        <v>Reservoir D - New Siphon to deliver drawdown drawdown capacity improvement</v>
      </c>
      <c r="C31" s="95" t="s">
        <v>300</v>
      </c>
      <c r="D31" s="204">
        <v>0</v>
      </c>
      <c r="E31" s="204">
        <v>0</v>
      </c>
      <c r="F31" s="204">
        <v>0</v>
      </c>
      <c r="G31" s="204">
        <v>0</v>
      </c>
      <c r="H31" s="204">
        <v>0</v>
      </c>
      <c r="I31" s="204">
        <v>0</v>
      </c>
      <c r="J31" s="204">
        <v>1</v>
      </c>
      <c r="K31" s="204">
        <v>1</v>
      </c>
      <c r="L31" s="204">
        <v>1</v>
      </c>
      <c r="M31" s="204">
        <v>1</v>
      </c>
      <c r="N31" s="204">
        <v>1</v>
      </c>
      <c r="O31" s="204">
        <v>1</v>
      </c>
    </row>
    <row r="32" spans="1:15" ht="39.4">
      <c r="B32" s="104" t="str">
        <f t="shared" si="0"/>
        <v>Reservoir E - New Siphon to deliver drawdown drawdown capacity improvement</v>
      </c>
      <c r="C32" s="95" t="s">
        <v>300</v>
      </c>
      <c r="D32" s="204">
        <v>0</v>
      </c>
      <c r="E32" s="204">
        <v>0</v>
      </c>
      <c r="F32" s="204">
        <v>0</v>
      </c>
      <c r="G32" s="204">
        <v>0</v>
      </c>
      <c r="H32" s="204">
        <v>0</v>
      </c>
      <c r="I32" s="204">
        <v>0</v>
      </c>
      <c r="J32" s="204">
        <v>1</v>
      </c>
      <c r="K32" s="204">
        <v>1</v>
      </c>
      <c r="L32" s="204">
        <v>1</v>
      </c>
      <c r="M32" s="204">
        <v>1</v>
      </c>
      <c r="N32" s="204">
        <v>1</v>
      </c>
      <c r="O32" s="204">
        <v>1</v>
      </c>
    </row>
    <row r="33" spans="2:15" ht="39.4">
      <c r="B33" s="104" t="str">
        <f t="shared" si="0"/>
        <v>Reservoir F - New Siphon to deliver drawdown drawdown capacity improvement</v>
      </c>
      <c r="C33" s="95" t="s">
        <v>300</v>
      </c>
      <c r="D33" s="204">
        <v>0</v>
      </c>
      <c r="E33" s="204">
        <v>0</v>
      </c>
      <c r="F33" s="204">
        <v>0</v>
      </c>
      <c r="G33" s="204">
        <v>0</v>
      </c>
      <c r="H33" s="204">
        <v>0</v>
      </c>
      <c r="I33" s="204">
        <v>0</v>
      </c>
      <c r="J33" s="204">
        <v>1</v>
      </c>
      <c r="K33" s="204">
        <v>1</v>
      </c>
      <c r="L33" s="204">
        <v>1</v>
      </c>
      <c r="M33" s="204">
        <v>1</v>
      </c>
      <c r="N33" s="204">
        <v>1</v>
      </c>
      <c r="O33" s="204">
        <v>1</v>
      </c>
    </row>
    <row r="34" spans="2:15" ht="39.4">
      <c r="B34" s="104" t="str">
        <f t="shared" si="0"/>
        <v>Reservoir G - New Siphon to deliver drawdown drawdown capacity improvement</v>
      </c>
      <c r="C34" s="95" t="s">
        <v>300</v>
      </c>
      <c r="D34" s="204">
        <v>0</v>
      </c>
      <c r="E34" s="204">
        <v>0</v>
      </c>
      <c r="F34" s="204">
        <v>0</v>
      </c>
      <c r="G34" s="204">
        <v>0</v>
      </c>
      <c r="H34" s="204">
        <v>0</v>
      </c>
      <c r="I34" s="204">
        <v>0</v>
      </c>
      <c r="J34" s="204">
        <v>1</v>
      </c>
      <c r="K34" s="204">
        <v>1</v>
      </c>
      <c r="L34" s="204">
        <v>1</v>
      </c>
      <c r="M34" s="204">
        <v>1</v>
      </c>
      <c r="N34" s="204">
        <v>1</v>
      </c>
      <c r="O34" s="204">
        <v>1</v>
      </c>
    </row>
    <row r="35" spans="2:15" ht="39.4">
      <c r="B35" s="104" t="str">
        <f t="shared" si="0"/>
        <v>Reservoir H - New Siphon to deliver drawdown drawdown capacity improvement</v>
      </c>
      <c r="C35" s="115" t="s">
        <v>300</v>
      </c>
      <c r="D35" s="209">
        <v>0</v>
      </c>
      <c r="E35" s="209">
        <v>0</v>
      </c>
      <c r="F35" s="209">
        <v>0</v>
      </c>
      <c r="G35" s="209">
        <v>0</v>
      </c>
      <c r="H35" s="209">
        <v>0</v>
      </c>
      <c r="I35" s="209">
        <v>0</v>
      </c>
      <c r="J35" s="209">
        <v>1</v>
      </c>
      <c r="K35" s="209">
        <v>1</v>
      </c>
      <c r="L35" s="209">
        <v>1</v>
      </c>
      <c r="M35" s="209">
        <v>1</v>
      </c>
      <c r="N35" s="209">
        <v>1</v>
      </c>
      <c r="O35" s="209">
        <v>1</v>
      </c>
    </row>
    <row r="36" spans="2:15" ht="39.4">
      <c r="B36" s="104" t="str">
        <f t="shared" si="0"/>
        <v>Reservoir I - New Siphon to deliver drawdown drawdown capacity improvement</v>
      </c>
      <c r="C36" s="89" t="s">
        <v>300</v>
      </c>
      <c r="D36" s="210">
        <v>0</v>
      </c>
      <c r="E36" s="210">
        <v>0</v>
      </c>
      <c r="F36" s="210">
        <v>0</v>
      </c>
      <c r="G36" s="210">
        <v>0</v>
      </c>
      <c r="H36" s="210">
        <v>0</v>
      </c>
      <c r="I36" s="210">
        <v>0</v>
      </c>
      <c r="J36" s="210">
        <v>1</v>
      </c>
      <c r="K36" s="210">
        <v>1</v>
      </c>
      <c r="L36" s="210">
        <v>1</v>
      </c>
      <c r="M36" s="210">
        <v>1</v>
      </c>
      <c r="N36" s="210">
        <v>1</v>
      </c>
      <c r="O36" s="210">
        <v>1</v>
      </c>
    </row>
  </sheetData>
  <mergeCells count="5">
    <mergeCell ref="C10:L10"/>
    <mergeCell ref="C11:L11"/>
    <mergeCell ref="C12:L12"/>
    <mergeCell ref="C13:L13"/>
    <mergeCell ref="C8:O8"/>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D3953-E6E6-45CC-99F8-F0006E2270FD}">
  <sheetPr>
    <tabColor rgb="FFFFC000"/>
  </sheetPr>
  <dimension ref="A1:O36"/>
  <sheetViews>
    <sheetView topLeftCell="A12" zoomScale="80" zoomScaleNormal="80" workbookViewId="0">
      <selection activeCell="E16" sqref="E16"/>
    </sheetView>
  </sheetViews>
  <sheetFormatPr defaultRowHeight="12.75"/>
  <cols>
    <col min="1" max="1" width="4.42578125" customWidth="1"/>
    <col min="2" max="2" width="28.42578125" customWidth="1"/>
    <col min="3" max="3" width="22.5703125" customWidth="1"/>
    <col min="4" max="4" width="13.5703125" customWidth="1"/>
    <col min="5" max="5" width="21.42578125" customWidth="1"/>
    <col min="6" max="15" width="10.85546875" customWidth="1"/>
  </cols>
  <sheetData>
    <row r="1" spans="1:15" s="10" customFormat="1" ht="25.5">
      <c r="A1" s="11" t="s">
        <v>316</v>
      </c>
    </row>
    <row r="2" spans="1:15" ht="13.15">
      <c r="A2" s="30"/>
      <c r="B2" s="30"/>
      <c r="C2" s="30"/>
      <c r="D2" s="30"/>
      <c r="E2" s="30"/>
      <c r="F2" s="30"/>
      <c r="G2" s="30"/>
      <c r="H2" s="30"/>
      <c r="I2" s="30"/>
      <c r="J2" s="30"/>
      <c r="K2" s="30"/>
      <c r="L2" s="30"/>
      <c r="M2" s="30"/>
      <c r="N2" s="30"/>
      <c r="O2" s="30"/>
    </row>
    <row r="3" spans="1:15" ht="13.15">
      <c r="A3" s="30"/>
      <c r="B3" s="30"/>
      <c r="C3" s="30"/>
      <c r="D3" s="30"/>
      <c r="E3" s="30"/>
      <c r="F3" s="30"/>
      <c r="G3" s="30"/>
      <c r="H3" s="30"/>
      <c r="I3" s="30"/>
      <c r="J3" s="30"/>
      <c r="K3" s="30"/>
      <c r="L3" s="30"/>
      <c r="M3" s="30"/>
      <c r="N3" s="30"/>
      <c r="O3" s="30"/>
    </row>
    <row r="4" spans="1:15" ht="13.15">
      <c r="A4" s="30"/>
      <c r="B4" s="175" t="s">
        <v>102</v>
      </c>
      <c r="C4" s="176" t="s">
        <v>226</v>
      </c>
      <c r="D4" s="31"/>
      <c r="E4" s="30"/>
      <c r="F4" s="30"/>
      <c r="G4" s="30"/>
      <c r="H4" s="30"/>
      <c r="I4" s="30"/>
      <c r="J4" s="30"/>
      <c r="K4" s="30"/>
      <c r="L4" s="30"/>
      <c r="M4" s="30"/>
      <c r="N4" s="30"/>
      <c r="O4" s="30"/>
    </row>
    <row r="5" spans="1:15" ht="13.15">
      <c r="A5" s="30"/>
      <c r="B5" s="175" t="s">
        <v>104</v>
      </c>
      <c r="C5" s="176" t="s">
        <v>258</v>
      </c>
      <c r="D5" s="31"/>
      <c r="E5" s="30"/>
      <c r="F5" s="30"/>
      <c r="G5" s="30"/>
      <c r="H5" s="30"/>
      <c r="I5" s="30"/>
      <c r="J5" s="30"/>
      <c r="K5" s="30"/>
      <c r="L5" s="30"/>
      <c r="M5" s="30"/>
      <c r="N5" s="30"/>
      <c r="O5" s="30"/>
    </row>
    <row r="6" spans="1:15" ht="13.15">
      <c r="A6" s="30"/>
      <c r="B6" s="175" t="s">
        <v>106</v>
      </c>
      <c r="C6" s="176" t="s">
        <v>259</v>
      </c>
      <c r="D6" s="30"/>
      <c r="E6" s="30"/>
      <c r="F6" s="30"/>
      <c r="G6" s="30"/>
      <c r="H6" s="30"/>
      <c r="I6" s="30"/>
      <c r="J6" s="30"/>
      <c r="K6" s="30"/>
      <c r="L6" s="30"/>
      <c r="M6" s="30"/>
      <c r="N6" s="30"/>
      <c r="O6" s="30"/>
    </row>
    <row r="7" spans="1:15" ht="13.15">
      <c r="A7" s="30"/>
      <c r="B7" s="32"/>
      <c r="C7" s="30"/>
      <c r="D7" s="30"/>
      <c r="E7" s="30"/>
      <c r="F7" s="30"/>
      <c r="G7" s="30"/>
      <c r="H7" s="30"/>
      <c r="I7" s="30"/>
      <c r="J7" s="30"/>
      <c r="K7" s="30"/>
      <c r="L7" s="30"/>
      <c r="M7" s="30"/>
      <c r="N7" s="30"/>
      <c r="O7" s="30"/>
    </row>
    <row r="8" spans="1:15" ht="13.15">
      <c r="A8" s="30"/>
      <c r="B8" s="65" t="s">
        <v>108</v>
      </c>
      <c r="C8" s="286" t="s">
        <v>260</v>
      </c>
      <c r="D8" s="287"/>
      <c r="E8" s="287"/>
      <c r="F8" s="287"/>
      <c r="G8" s="287"/>
      <c r="H8" s="287"/>
      <c r="I8" s="287"/>
      <c r="J8" s="287"/>
      <c r="K8" s="287"/>
      <c r="L8" s="287"/>
      <c r="M8" s="287"/>
      <c r="N8" s="287"/>
      <c r="O8" s="288"/>
    </row>
    <row r="9" spans="1:15" ht="13.15">
      <c r="A9" s="30"/>
      <c r="B9" s="30"/>
      <c r="C9" s="30"/>
      <c r="D9" s="30"/>
      <c r="E9" s="30"/>
      <c r="F9" s="30"/>
      <c r="G9" s="30"/>
      <c r="H9" s="30"/>
      <c r="I9" s="30"/>
      <c r="J9" s="30"/>
      <c r="K9" s="30"/>
      <c r="L9" s="30"/>
      <c r="M9" s="30"/>
      <c r="N9" s="30"/>
      <c r="O9" s="30"/>
    </row>
    <row r="10" spans="1:15" ht="13.15">
      <c r="A10" s="30"/>
      <c r="B10" s="88" t="s">
        <v>53</v>
      </c>
      <c r="C10" s="297" t="s">
        <v>317</v>
      </c>
      <c r="D10" s="298"/>
      <c r="E10" s="298"/>
      <c r="F10" s="298"/>
      <c r="G10" s="298"/>
      <c r="H10" s="298"/>
      <c r="I10" s="298"/>
      <c r="J10" s="298"/>
      <c r="K10" s="298"/>
      <c r="L10" s="299"/>
      <c r="M10" s="182"/>
      <c r="N10" s="182"/>
      <c r="O10" s="182"/>
    </row>
    <row r="11" spans="1:15" ht="122.25" customHeight="1">
      <c r="A11" s="30"/>
      <c r="B11" s="88" t="s">
        <v>112</v>
      </c>
      <c r="C11" s="297" t="s">
        <v>318</v>
      </c>
      <c r="D11" s="298"/>
      <c r="E11" s="298"/>
      <c r="F11" s="298"/>
      <c r="G11" s="298"/>
      <c r="H11" s="298"/>
      <c r="I11" s="298"/>
      <c r="J11" s="298"/>
      <c r="K11" s="298"/>
      <c r="L11" s="299"/>
      <c r="M11" s="182"/>
      <c r="N11" s="182"/>
      <c r="O11" s="182"/>
    </row>
    <row r="12" spans="1:15" ht="106.5" customHeight="1">
      <c r="A12" s="30"/>
      <c r="B12" s="88" t="s">
        <v>114</v>
      </c>
      <c r="C12" s="297" t="s">
        <v>263</v>
      </c>
      <c r="D12" s="298"/>
      <c r="E12" s="298"/>
      <c r="F12" s="298"/>
      <c r="G12" s="298"/>
      <c r="H12" s="298"/>
      <c r="I12" s="298"/>
      <c r="J12" s="298"/>
      <c r="K12" s="298"/>
      <c r="L12" s="299"/>
      <c r="M12" s="182"/>
      <c r="N12" s="182"/>
      <c r="O12" s="182"/>
    </row>
    <row r="13" spans="1:15" ht="79.5" customHeight="1">
      <c r="A13" s="30"/>
      <c r="B13" s="90" t="s">
        <v>116</v>
      </c>
      <c r="C13" s="297" t="s">
        <v>264</v>
      </c>
      <c r="D13" s="298"/>
      <c r="E13" s="298"/>
      <c r="F13" s="298"/>
      <c r="G13" s="298"/>
      <c r="H13" s="298"/>
      <c r="I13" s="298"/>
      <c r="J13" s="298"/>
      <c r="K13" s="298"/>
      <c r="L13" s="299"/>
      <c r="M13" s="182"/>
      <c r="N13" s="182"/>
      <c r="O13" s="182"/>
    </row>
    <row r="14" spans="1:15" ht="13.15">
      <c r="A14" s="30"/>
      <c r="B14" s="30"/>
      <c r="C14" s="30"/>
      <c r="D14" s="30"/>
      <c r="E14" s="30"/>
      <c r="F14" s="30"/>
      <c r="G14" s="30"/>
      <c r="H14" s="30"/>
      <c r="I14" s="30"/>
      <c r="J14" s="30"/>
      <c r="K14" s="30"/>
      <c r="L14" s="30"/>
      <c r="M14" s="30"/>
      <c r="N14" s="30"/>
      <c r="O14" s="30"/>
    </row>
    <row r="15" spans="1:15" ht="13.15">
      <c r="A15" s="30"/>
      <c r="B15" s="92" t="s">
        <v>265</v>
      </c>
      <c r="C15" s="93" t="s">
        <v>266</v>
      </c>
      <c r="D15" s="93" t="s">
        <v>119</v>
      </c>
      <c r="E15" s="93" t="s">
        <v>267</v>
      </c>
      <c r="F15" s="30"/>
      <c r="G15" s="30"/>
      <c r="H15" s="30"/>
      <c r="I15" s="30"/>
      <c r="J15" s="30"/>
      <c r="K15" s="30"/>
      <c r="L15" s="30"/>
      <c r="M15" s="30"/>
      <c r="N15" s="30"/>
      <c r="O15" s="30"/>
    </row>
    <row r="16" spans="1:15" ht="39.4">
      <c r="A16" s="30"/>
      <c r="B16" s="177" t="s">
        <v>268</v>
      </c>
      <c r="C16" s="125" t="s">
        <v>319</v>
      </c>
      <c r="D16" s="115" t="s">
        <v>270</v>
      </c>
      <c r="E16" s="196">
        <v>13.028971010741556</v>
      </c>
      <c r="F16" s="30"/>
      <c r="G16" s="30"/>
      <c r="H16" s="30"/>
      <c r="I16" s="30"/>
      <c r="J16" s="30"/>
      <c r="K16" s="30"/>
      <c r="L16" s="30"/>
      <c r="M16" s="30"/>
      <c r="N16" s="30"/>
      <c r="O16" s="30"/>
    </row>
    <row r="17" spans="1:15" ht="39.4">
      <c r="A17" s="30"/>
      <c r="B17" s="177" t="s">
        <v>271</v>
      </c>
      <c r="C17" s="124" t="s">
        <v>319</v>
      </c>
      <c r="D17" s="114" t="s">
        <v>270</v>
      </c>
      <c r="E17" s="196">
        <v>12.655028989258444</v>
      </c>
      <c r="F17" s="30"/>
      <c r="G17" s="30"/>
      <c r="H17" s="30"/>
      <c r="I17" s="30"/>
      <c r="J17" s="30"/>
      <c r="K17" s="30"/>
      <c r="L17" s="30"/>
      <c r="M17" s="30"/>
      <c r="N17" s="30"/>
      <c r="O17" s="30"/>
    </row>
    <row r="18" spans="1:15" ht="13.15">
      <c r="A18" s="30"/>
      <c r="B18" s="30" t="s">
        <v>320</v>
      </c>
      <c r="C18" s="119"/>
      <c r="D18" s="120"/>
      <c r="E18" s="121"/>
      <c r="F18" s="179"/>
      <c r="G18" s="180"/>
      <c r="H18" s="179"/>
      <c r="I18" s="180"/>
      <c r="J18" s="179"/>
      <c r="K18" s="180"/>
      <c r="L18" s="179"/>
      <c r="M18" s="180"/>
      <c r="N18" s="179"/>
      <c r="O18" s="180"/>
    </row>
    <row r="19" spans="1:15" ht="13.15">
      <c r="A19" s="30"/>
      <c r="B19" s="118"/>
      <c r="C19" s="119"/>
      <c r="D19" s="120"/>
      <c r="E19" s="121"/>
      <c r="F19" s="179"/>
      <c r="G19" s="180"/>
      <c r="H19" s="179"/>
      <c r="I19" s="180"/>
      <c r="J19" s="179"/>
      <c r="K19" s="180"/>
      <c r="L19" s="179"/>
      <c r="M19" s="180"/>
      <c r="N19" s="179"/>
      <c r="O19" s="180"/>
    </row>
    <row r="20" spans="1:15" ht="13.15">
      <c r="A20" s="30"/>
      <c r="B20" s="100" t="s">
        <v>299</v>
      </c>
      <c r="C20" s="126" t="s">
        <v>119</v>
      </c>
      <c r="D20" s="211" t="s">
        <v>127</v>
      </c>
      <c r="E20" s="212" t="s">
        <v>128</v>
      </c>
      <c r="F20" s="213" t="s">
        <v>129</v>
      </c>
      <c r="G20" s="214" t="s">
        <v>130</v>
      </c>
      <c r="H20" s="213" t="s">
        <v>131</v>
      </c>
      <c r="I20" s="214" t="s">
        <v>132</v>
      </c>
      <c r="J20" s="213" t="s">
        <v>133</v>
      </c>
      <c r="K20" s="214" t="s">
        <v>134</v>
      </c>
      <c r="L20" s="213" t="s">
        <v>135</v>
      </c>
      <c r="M20" s="214" t="s">
        <v>136</v>
      </c>
      <c r="N20" s="213" t="s">
        <v>137</v>
      </c>
      <c r="O20" s="214" t="s">
        <v>138</v>
      </c>
    </row>
    <row r="21" spans="1:15" ht="45" customHeight="1">
      <c r="A21" s="30"/>
      <c r="B21" s="183" t="str">
        <f>_xlfn.CONCAT(B16, " - ",C16)</f>
        <v>Reservoir A - Emergency drawdown imrprovements and new auxillary spillway</v>
      </c>
      <c r="C21" s="115" t="s">
        <v>300</v>
      </c>
      <c r="D21" s="215">
        <v>0</v>
      </c>
      <c r="E21" s="215">
        <v>0</v>
      </c>
      <c r="F21" s="216">
        <v>0</v>
      </c>
      <c r="G21" s="216">
        <v>0</v>
      </c>
      <c r="H21" s="216">
        <v>0</v>
      </c>
      <c r="I21" s="216">
        <v>0</v>
      </c>
      <c r="J21" s="216">
        <v>1</v>
      </c>
      <c r="K21" s="216">
        <v>1</v>
      </c>
      <c r="L21" s="216">
        <v>1</v>
      </c>
      <c r="M21" s="216">
        <v>1</v>
      </c>
      <c r="N21" s="216">
        <v>1</v>
      </c>
      <c r="O21" s="216">
        <v>1</v>
      </c>
    </row>
    <row r="22" spans="1:15" ht="43.5" customHeight="1">
      <c r="A22" s="30"/>
      <c r="B22" s="183" t="str">
        <f>_xlfn.CONCAT(B17, " - ",C17)</f>
        <v>Reservoir B - Emergency drawdown imrprovements and new auxillary spillway</v>
      </c>
      <c r="C22" s="184" t="s">
        <v>300</v>
      </c>
      <c r="D22" s="217">
        <v>0</v>
      </c>
      <c r="E22" s="217">
        <v>0</v>
      </c>
      <c r="F22" s="217">
        <v>0</v>
      </c>
      <c r="G22" s="217">
        <v>0</v>
      </c>
      <c r="H22" s="217">
        <v>0</v>
      </c>
      <c r="I22" s="217">
        <v>0</v>
      </c>
      <c r="J22" s="217">
        <v>1</v>
      </c>
      <c r="K22" s="217">
        <v>1</v>
      </c>
      <c r="L22" s="217">
        <v>1</v>
      </c>
      <c r="M22" s="217">
        <v>1</v>
      </c>
      <c r="N22" s="217">
        <v>1</v>
      </c>
      <c r="O22" s="217">
        <v>1</v>
      </c>
    </row>
    <row r="23" spans="1:15" ht="13.15">
      <c r="A23" s="30"/>
      <c r="B23" s="118"/>
      <c r="C23" s="119"/>
      <c r="D23" s="120"/>
      <c r="E23" s="121"/>
      <c r="F23" s="30"/>
      <c r="G23" s="30"/>
      <c r="H23" s="30"/>
      <c r="I23" s="30"/>
      <c r="J23" s="30"/>
      <c r="K23" s="30"/>
      <c r="L23" s="30"/>
      <c r="M23" s="30"/>
      <c r="N23" s="30"/>
      <c r="O23" s="30"/>
    </row>
    <row r="24" spans="1:15" ht="13.15">
      <c r="B24" s="118"/>
      <c r="C24" s="119"/>
      <c r="D24" s="120"/>
      <c r="E24" s="121"/>
    </row>
    <row r="25" spans="1:15" ht="13.15">
      <c r="B25" s="118"/>
      <c r="C25" s="119"/>
      <c r="D25" s="120"/>
      <c r="E25" s="121"/>
    </row>
    <row r="27" spans="1:15" ht="13.15">
      <c r="B27" s="122"/>
      <c r="C27" s="123"/>
      <c r="D27" s="123"/>
      <c r="E27" s="122"/>
      <c r="F27" s="123"/>
      <c r="G27" s="122"/>
      <c r="H27" s="123"/>
      <c r="I27" s="122"/>
      <c r="J27" s="123"/>
      <c r="K27" s="122"/>
      <c r="L27" s="123"/>
      <c r="M27" s="122"/>
      <c r="N27" s="123"/>
      <c r="O27" s="122"/>
    </row>
    <row r="28" spans="1:15" ht="13.15">
      <c r="B28" s="119"/>
      <c r="C28" s="120"/>
      <c r="D28" s="118"/>
      <c r="E28" s="118"/>
      <c r="F28" s="118"/>
      <c r="G28" s="118"/>
      <c r="H28" s="118"/>
      <c r="I28" s="118"/>
      <c r="J28" s="118"/>
      <c r="K28" s="118"/>
      <c r="L28" s="118"/>
      <c r="M28" s="118"/>
      <c r="N28" s="118"/>
      <c r="O28" s="118"/>
    </row>
    <row r="29" spans="1:15" ht="13.15">
      <c r="B29" s="119"/>
      <c r="C29" s="120"/>
      <c r="D29" s="118"/>
      <c r="E29" s="118"/>
      <c r="F29" s="118"/>
      <c r="G29" s="118"/>
      <c r="H29" s="118"/>
      <c r="I29" s="118"/>
      <c r="J29" s="118"/>
      <c r="K29" s="118"/>
      <c r="L29" s="118"/>
      <c r="M29" s="118"/>
      <c r="N29" s="118"/>
      <c r="O29" s="118"/>
    </row>
    <row r="30" spans="1:15" ht="13.15">
      <c r="B30" s="119"/>
      <c r="C30" s="120"/>
      <c r="D30" s="118"/>
      <c r="E30" s="118"/>
      <c r="F30" s="118"/>
      <c r="G30" s="118"/>
      <c r="H30" s="118"/>
      <c r="I30" s="118"/>
      <c r="J30" s="118"/>
      <c r="K30" s="118"/>
      <c r="L30" s="118"/>
      <c r="M30" s="118"/>
      <c r="N30" s="118"/>
      <c r="O30" s="118"/>
    </row>
    <row r="31" spans="1:15" ht="13.15">
      <c r="B31" s="119"/>
      <c r="C31" s="120"/>
      <c r="D31" s="118"/>
      <c r="E31" s="118"/>
      <c r="F31" s="118"/>
      <c r="G31" s="118"/>
      <c r="H31" s="118"/>
      <c r="I31" s="118"/>
      <c r="J31" s="118"/>
      <c r="K31" s="118"/>
      <c r="L31" s="118"/>
      <c r="M31" s="118"/>
      <c r="N31" s="118"/>
      <c r="O31" s="118"/>
    </row>
    <row r="32" spans="1:15" ht="13.15">
      <c r="B32" s="119"/>
      <c r="C32" s="120"/>
      <c r="D32" s="118"/>
      <c r="E32" s="118"/>
      <c r="F32" s="118"/>
      <c r="G32" s="118"/>
      <c r="H32" s="118"/>
      <c r="I32" s="118"/>
      <c r="J32" s="118"/>
      <c r="K32" s="118"/>
      <c r="L32" s="118"/>
      <c r="M32" s="118"/>
      <c r="N32" s="118"/>
      <c r="O32" s="118"/>
    </row>
    <row r="33" spans="2:15" ht="13.15">
      <c r="B33" s="119"/>
      <c r="C33" s="120"/>
      <c r="D33" s="118"/>
      <c r="E33" s="118"/>
      <c r="F33" s="118"/>
      <c r="G33" s="118"/>
      <c r="H33" s="118"/>
      <c r="I33" s="118"/>
      <c r="J33" s="118"/>
      <c r="K33" s="118"/>
      <c r="L33" s="118"/>
      <c r="M33" s="118"/>
      <c r="N33" s="118"/>
      <c r="O33" s="118"/>
    </row>
    <row r="34" spans="2:15" ht="13.15">
      <c r="B34" s="119"/>
      <c r="C34" s="120"/>
      <c r="D34" s="118"/>
      <c r="E34" s="118"/>
      <c r="F34" s="118"/>
      <c r="G34" s="118"/>
      <c r="H34" s="118"/>
      <c r="I34" s="118"/>
      <c r="J34" s="118"/>
      <c r="K34" s="118"/>
      <c r="L34" s="118"/>
      <c r="M34" s="118"/>
      <c r="N34" s="118"/>
      <c r="O34" s="118"/>
    </row>
    <row r="35" spans="2:15" ht="13.15">
      <c r="B35" s="119"/>
      <c r="C35" s="120"/>
      <c r="D35" s="118"/>
      <c r="E35" s="118"/>
      <c r="F35" s="118"/>
      <c r="G35" s="118"/>
      <c r="H35" s="118"/>
      <c r="I35" s="118"/>
      <c r="J35" s="118"/>
      <c r="K35" s="118"/>
      <c r="L35" s="118"/>
      <c r="M35" s="118"/>
      <c r="N35" s="118"/>
      <c r="O35" s="118"/>
    </row>
    <row r="36" spans="2:15" ht="13.15">
      <c r="B36" s="119"/>
      <c r="C36" s="120"/>
      <c r="D36" s="118"/>
      <c r="E36" s="118"/>
      <c r="F36" s="118"/>
      <c r="G36" s="118"/>
      <c r="H36" s="118"/>
      <c r="I36" s="118"/>
      <c r="J36" s="118"/>
      <c r="K36" s="118"/>
      <c r="L36" s="118"/>
      <c r="M36" s="118"/>
      <c r="N36" s="118"/>
      <c r="O36" s="118"/>
    </row>
  </sheetData>
  <mergeCells count="5">
    <mergeCell ref="C10:L10"/>
    <mergeCell ref="C11:L11"/>
    <mergeCell ref="C12:L12"/>
    <mergeCell ref="C13:L13"/>
    <mergeCell ref="C8:O8"/>
  </mergeCells>
  <pageMargins left="0.7" right="0.7" top="0.75" bottom="0.75" header="0.3" footer="0.3"/>
  <pageSetup paperSize="9" orientation="portrai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A5AE9-09E2-4DF4-ABE4-74AB4C5034AE}">
  <sheetPr>
    <tabColor rgb="FFFFC000"/>
  </sheetPr>
  <dimension ref="A1:AE62"/>
  <sheetViews>
    <sheetView zoomScale="80" zoomScaleNormal="80" workbookViewId="0">
      <selection activeCell="L4" sqref="L4"/>
    </sheetView>
  </sheetViews>
  <sheetFormatPr defaultRowHeight="12.75"/>
  <cols>
    <col min="1" max="1" width="4.42578125" customWidth="1"/>
    <col min="2" max="2" width="38.28515625" customWidth="1"/>
    <col min="3" max="3" width="34.5703125" customWidth="1"/>
    <col min="4" max="4" width="44" customWidth="1"/>
    <col min="5" max="5" width="34" customWidth="1"/>
    <col min="6" max="6" width="17.85546875" customWidth="1"/>
    <col min="7" max="13" width="10.85546875" customWidth="1"/>
    <col min="14" max="14" width="10.42578125" customWidth="1"/>
    <col min="15" max="15" width="10.85546875" hidden="1" customWidth="1"/>
    <col min="16" max="16" width="4.5703125" customWidth="1"/>
    <col min="17" max="17" width="43.5703125" customWidth="1"/>
    <col min="18" max="18" width="18.28515625" customWidth="1"/>
    <col min="19" max="19" width="17.42578125" customWidth="1"/>
    <col min="20" max="26" width="9.140625" bestFit="1" customWidth="1"/>
    <col min="27" max="27" width="12.42578125" customWidth="1"/>
    <col min="28" max="28" width="12.85546875" customWidth="1"/>
    <col min="29" max="29" width="26.42578125" customWidth="1"/>
    <col min="30" max="30" width="9.140625" bestFit="1" customWidth="1"/>
    <col min="31" max="31" width="3.28515625" customWidth="1"/>
  </cols>
  <sheetData>
    <row r="1" spans="1:31" s="10" customFormat="1" ht="25.5">
      <c r="A1" s="11" t="s">
        <v>321</v>
      </c>
    </row>
    <row r="2" spans="1:31" ht="13.15">
      <c r="A2" s="30"/>
      <c r="B2" s="30"/>
      <c r="C2" s="30"/>
      <c r="D2" s="30"/>
      <c r="E2" s="30"/>
      <c r="F2" s="30"/>
      <c r="G2" s="30"/>
      <c r="H2" s="30"/>
      <c r="I2" s="30"/>
      <c r="J2" s="30"/>
      <c r="K2" s="30"/>
      <c r="L2" s="30"/>
      <c r="M2" s="30"/>
      <c r="N2" s="30"/>
      <c r="O2" s="30"/>
      <c r="P2" s="30"/>
    </row>
    <row r="3" spans="1:31" ht="13.15">
      <c r="A3" s="30"/>
      <c r="B3" s="30"/>
      <c r="C3" s="30"/>
      <c r="D3" s="30"/>
      <c r="E3" s="30"/>
      <c r="F3" s="30"/>
      <c r="G3" s="30"/>
      <c r="H3" s="30"/>
      <c r="I3" s="30"/>
      <c r="J3" s="30"/>
      <c r="K3" s="30"/>
      <c r="L3" s="30"/>
      <c r="M3" s="30"/>
      <c r="N3" s="30"/>
      <c r="O3" s="30"/>
      <c r="P3" s="30"/>
    </row>
    <row r="4" spans="1:31" ht="13.15">
      <c r="A4" s="30"/>
      <c r="B4" s="175" t="s">
        <v>102</v>
      </c>
      <c r="C4" s="176" t="s">
        <v>322</v>
      </c>
      <c r="D4" s="31"/>
      <c r="E4" s="30"/>
      <c r="F4" s="30"/>
      <c r="G4" s="30"/>
      <c r="H4" s="30"/>
      <c r="I4" s="30"/>
      <c r="J4" s="30"/>
      <c r="K4" s="30"/>
      <c r="L4" s="30"/>
      <c r="M4" s="30"/>
      <c r="N4" s="30"/>
      <c r="O4" s="30"/>
      <c r="P4" s="30"/>
      <c r="Q4" s="30"/>
      <c r="R4" s="30"/>
      <c r="S4" s="30"/>
      <c r="T4" s="30"/>
      <c r="U4" s="30"/>
      <c r="V4" s="30"/>
      <c r="W4" s="30"/>
      <c r="X4" s="30"/>
      <c r="Y4" s="30"/>
      <c r="Z4" s="30"/>
      <c r="AA4" s="30"/>
      <c r="AB4" s="30"/>
      <c r="AC4" s="30"/>
      <c r="AD4" s="30"/>
      <c r="AE4" s="30"/>
    </row>
    <row r="5" spans="1:31" ht="13.15">
      <c r="A5" s="30"/>
      <c r="B5" s="175" t="s">
        <v>104</v>
      </c>
      <c r="C5" s="176" t="s">
        <v>258</v>
      </c>
      <c r="D5" s="31"/>
      <c r="E5" s="30"/>
      <c r="F5" s="30"/>
      <c r="G5" s="30"/>
      <c r="H5" s="30"/>
      <c r="I5" s="30"/>
      <c r="J5" s="30"/>
      <c r="K5" s="30"/>
      <c r="L5" s="30"/>
      <c r="M5" s="30"/>
      <c r="N5" s="30"/>
      <c r="O5" s="30"/>
      <c r="P5" s="30"/>
      <c r="Q5" s="30"/>
      <c r="R5" s="30"/>
      <c r="S5" s="30"/>
      <c r="T5" s="30"/>
      <c r="U5" s="30"/>
      <c r="V5" s="30"/>
      <c r="W5" s="30"/>
      <c r="X5" s="30"/>
      <c r="Y5" s="30"/>
      <c r="Z5" s="30"/>
      <c r="AA5" s="30"/>
      <c r="AB5" s="30"/>
      <c r="AC5" s="30"/>
      <c r="AD5" s="30"/>
      <c r="AE5" s="30"/>
    </row>
    <row r="6" spans="1:31" ht="13.15">
      <c r="A6" s="30"/>
      <c r="B6" s="175" t="s">
        <v>106</v>
      </c>
      <c r="C6" s="176" t="s">
        <v>259</v>
      </c>
      <c r="D6" s="30"/>
      <c r="E6" s="30"/>
      <c r="F6" s="30"/>
      <c r="G6" s="30"/>
      <c r="H6" s="30"/>
      <c r="I6" s="30"/>
      <c r="J6" s="30"/>
      <c r="K6" s="30"/>
      <c r="L6" s="30"/>
      <c r="M6" s="30"/>
      <c r="N6" s="30"/>
      <c r="O6" s="30"/>
      <c r="P6" s="30"/>
      <c r="Q6" s="30"/>
      <c r="R6" s="30"/>
      <c r="S6" s="30"/>
      <c r="T6" s="30"/>
      <c r="U6" s="30"/>
      <c r="V6" s="30"/>
      <c r="W6" s="30"/>
      <c r="X6" s="30"/>
      <c r="Y6" s="30"/>
      <c r="Z6" s="30"/>
      <c r="AA6" s="30"/>
      <c r="AB6" s="30"/>
      <c r="AC6" s="30"/>
      <c r="AD6" s="30"/>
      <c r="AE6" s="30"/>
    </row>
    <row r="7" spans="1:31" ht="13.15">
      <c r="A7" s="30"/>
      <c r="B7" s="63"/>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row>
    <row r="8" spans="1:31" ht="13.15">
      <c r="A8" s="30"/>
      <c r="B8" s="65" t="s">
        <v>108</v>
      </c>
      <c r="C8" s="286" t="s">
        <v>260</v>
      </c>
      <c r="D8" s="287"/>
      <c r="E8" s="287"/>
      <c r="F8" s="287"/>
      <c r="G8" s="287"/>
      <c r="H8" s="287"/>
      <c r="I8" s="287"/>
      <c r="J8" s="287"/>
      <c r="K8" s="287"/>
      <c r="L8" s="287"/>
      <c r="M8" s="287"/>
      <c r="N8" s="287"/>
      <c r="O8" s="288"/>
      <c r="P8" s="30"/>
      <c r="Q8" s="30"/>
      <c r="R8" s="30"/>
      <c r="S8" s="30"/>
      <c r="T8" s="30"/>
      <c r="U8" s="30"/>
      <c r="V8" s="30"/>
      <c r="W8" s="30"/>
      <c r="X8" s="30"/>
      <c r="Y8" s="30"/>
      <c r="Z8" s="30"/>
      <c r="AA8" s="30"/>
      <c r="AB8" s="30"/>
      <c r="AC8" s="30"/>
      <c r="AD8" s="30"/>
      <c r="AE8" s="30"/>
    </row>
    <row r="9" spans="1:31" ht="13.15">
      <c r="A9" s="30"/>
      <c r="B9" s="63"/>
      <c r="C9" s="30"/>
      <c r="D9" s="30"/>
      <c r="E9" s="30"/>
      <c r="F9" s="30"/>
      <c r="G9" s="30"/>
      <c r="H9" s="30"/>
      <c r="I9" s="30"/>
      <c r="J9" s="30"/>
      <c r="K9" s="30"/>
      <c r="L9" s="30"/>
      <c r="M9" s="30"/>
      <c r="N9" s="30"/>
      <c r="O9" s="30"/>
      <c r="P9" s="30"/>
      <c r="Q9" s="30"/>
      <c r="R9" s="30"/>
      <c r="S9" s="30"/>
      <c r="T9" s="30"/>
      <c r="U9" s="30"/>
      <c r="V9" s="30"/>
      <c r="W9" s="30"/>
      <c r="X9" s="30"/>
      <c r="Y9" s="30"/>
      <c r="Z9" s="30"/>
      <c r="AA9" s="30"/>
      <c r="AB9" s="30"/>
      <c r="AC9" s="30"/>
      <c r="AD9" s="30"/>
      <c r="AE9" s="30"/>
    </row>
    <row r="10" spans="1:31" ht="13.15">
      <c r="A10" s="30"/>
      <c r="B10" s="300" t="s">
        <v>323</v>
      </c>
      <c r="C10" s="300"/>
      <c r="D10" s="300"/>
      <c r="E10" s="300"/>
      <c r="F10" s="300"/>
      <c r="G10" s="300"/>
      <c r="H10" s="300"/>
      <c r="I10" s="300"/>
      <c r="J10" s="300"/>
      <c r="K10" s="300"/>
      <c r="L10" s="300"/>
      <c r="M10" s="300"/>
      <c r="N10" s="300"/>
      <c r="O10" s="300"/>
      <c r="P10" s="185"/>
      <c r="Q10" s="301" t="s">
        <v>324</v>
      </c>
      <c r="R10" s="301"/>
      <c r="S10" s="301"/>
      <c r="T10" s="301"/>
      <c r="U10" s="301"/>
      <c r="V10" s="301"/>
      <c r="W10" s="301"/>
      <c r="X10" s="301"/>
      <c r="Y10" s="301"/>
      <c r="Z10" s="301"/>
      <c r="AA10" s="301"/>
      <c r="AB10" s="301"/>
      <c r="AC10" s="301"/>
      <c r="AD10" s="301"/>
      <c r="AE10" s="301"/>
    </row>
    <row r="11" spans="1:31" ht="72.75" customHeight="1">
      <c r="A11" s="30"/>
      <c r="B11" s="186" t="s">
        <v>53</v>
      </c>
      <c r="C11" s="302" t="s">
        <v>325</v>
      </c>
      <c r="D11" s="302"/>
      <c r="E11" s="302"/>
      <c r="F11" s="302"/>
      <c r="G11" s="302"/>
      <c r="H11" s="302"/>
      <c r="I11" s="302"/>
      <c r="J11" s="302"/>
      <c r="K11" s="302"/>
      <c r="L11" s="302"/>
      <c r="M11" s="302"/>
      <c r="N11" s="302"/>
      <c r="O11" s="302"/>
      <c r="P11" s="187"/>
      <c r="Q11" s="303" t="s">
        <v>326</v>
      </c>
      <c r="R11" s="304"/>
      <c r="S11" s="304"/>
      <c r="T11" s="304"/>
      <c r="U11" s="304"/>
      <c r="V11" s="304"/>
      <c r="W11" s="304"/>
      <c r="X11" s="304"/>
      <c r="Y11" s="304"/>
      <c r="Z11" s="304"/>
      <c r="AA11" s="304"/>
      <c r="AB11" s="304"/>
      <c r="AC11" s="304"/>
      <c r="AD11" s="304"/>
      <c r="AE11" s="304"/>
    </row>
    <row r="12" spans="1:31" ht="266.25" customHeight="1">
      <c r="A12" s="30"/>
      <c r="B12" s="186" t="s">
        <v>112</v>
      </c>
      <c r="C12" s="305" t="s">
        <v>327</v>
      </c>
      <c r="D12" s="306"/>
      <c r="E12" s="306"/>
      <c r="F12" s="306"/>
      <c r="G12" s="306"/>
      <c r="H12" s="306"/>
      <c r="I12" s="306"/>
      <c r="J12" s="306"/>
      <c r="K12" s="306"/>
      <c r="L12" s="306"/>
      <c r="M12" s="306"/>
      <c r="N12" s="306"/>
      <c r="O12" s="306"/>
      <c r="P12" s="182"/>
      <c r="Q12" s="307" t="s">
        <v>328</v>
      </c>
      <c r="R12" s="307"/>
      <c r="S12" s="307"/>
      <c r="T12" s="307"/>
      <c r="U12" s="307"/>
      <c r="V12" s="307"/>
      <c r="W12" s="307"/>
      <c r="X12" s="307"/>
      <c r="Y12" s="307"/>
      <c r="Z12" s="307"/>
      <c r="AA12" s="307"/>
      <c r="AB12" s="307"/>
      <c r="AC12" s="307"/>
      <c r="AD12" s="307"/>
      <c r="AE12" s="307"/>
    </row>
    <row r="13" spans="1:31" ht="114" customHeight="1">
      <c r="A13" s="30"/>
      <c r="B13" s="186" t="s">
        <v>114</v>
      </c>
      <c r="C13" s="306" t="s">
        <v>329</v>
      </c>
      <c r="D13" s="306"/>
      <c r="E13" s="306"/>
      <c r="F13" s="306"/>
      <c r="G13" s="306"/>
      <c r="H13" s="306"/>
      <c r="I13" s="306"/>
      <c r="J13" s="306"/>
      <c r="K13" s="306"/>
      <c r="L13" s="306"/>
      <c r="M13" s="306"/>
      <c r="N13" s="306"/>
      <c r="O13" s="306"/>
      <c r="P13" s="182"/>
      <c r="Q13" s="308" t="s">
        <v>330</v>
      </c>
      <c r="R13" s="309"/>
      <c r="S13" s="309"/>
      <c r="T13" s="309"/>
      <c r="U13" s="309"/>
      <c r="V13" s="309"/>
      <c r="W13" s="309"/>
      <c r="X13" s="309"/>
      <c r="Y13" s="309"/>
      <c r="Z13" s="309"/>
      <c r="AA13" s="309"/>
      <c r="AB13" s="309"/>
      <c r="AC13" s="309"/>
      <c r="AD13" s="309"/>
      <c r="AE13" s="309"/>
    </row>
    <row r="14" spans="1:31" ht="72" customHeight="1">
      <c r="A14" s="30"/>
      <c r="B14" s="186" t="s">
        <v>116</v>
      </c>
      <c r="C14" s="310" t="s">
        <v>331</v>
      </c>
      <c r="D14" s="310"/>
      <c r="E14" s="310"/>
      <c r="F14" s="310"/>
      <c r="G14" s="310"/>
      <c r="H14" s="310"/>
      <c r="I14" s="310"/>
      <c r="J14" s="310"/>
      <c r="K14" s="310"/>
      <c r="L14" s="310"/>
      <c r="M14" s="310"/>
      <c r="N14" s="310"/>
      <c r="O14" s="310"/>
      <c r="P14" s="188"/>
      <c r="Q14" s="311" t="s">
        <v>332</v>
      </c>
      <c r="R14" s="312"/>
      <c r="S14" s="312"/>
      <c r="T14" s="312"/>
      <c r="U14" s="312"/>
      <c r="V14" s="312"/>
      <c r="W14" s="312"/>
      <c r="X14" s="312"/>
      <c r="Y14" s="312"/>
      <c r="Z14" s="312"/>
      <c r="AA14" s="312"/>
      <c r="AB14" s="312"/>
      <c r="AC14" s="312"/>
      <c r="AD14" s="312"/>
      <c r="AE14" s="312"/>
    </row>
    <row r="15" spans="1:31" ht="13.15">
      <c r="A15" s="30"/>
      <c r="B15" s="30"/>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row>
    <row r="16" spans="1:31" ht="13.15">
      <c r="A16" s="30"/>
      <c r="B16" s="130" t="s">
        <v>333</v>
      </c>
      <c r="C16" s="130">
        <v>145.22200000000001</v>
      </c>
      <c r="D16" s="30"/>
      <c r="E16" s="30"/>
      <c r="F16" s="30"/>
      <c r="G16" s="30"/>
      <c r="H16" s="30"/>
      <c r="I16" s="30"/>
      <c r="J16" s="30"/>
      <c r="K16" s="30"/>
      <c r="L16" s="30"/>
      <c r="M16" s="30"/>
      <c r="N16" s="30"/>
      <c r="O16" s="30"/>
      <c r="P16" s="30"/>
      <c r="Q16" s="130" t="s">
        <v>333</v>
      </c>
      <c r="R16" s="130">
        <v>145.22200000000001</v>
      </c>
      <c r="S16" s="130" t="s">
        <v>334</v>
      </c>
      <c r="T16" s="30"/>
      <c r="U16" s="30"/>
      <c r="V16" s="30"/>
      <c r="W16" s="30"/>
      <c r="X16" s="30"/>
      <c r="Y16" s="30"/>
      <c r="Z16" s="30"/>
      <c r="AA16" s="30"/>
      <c r="AB16" s="30"/>
      <c r="AC16" s="30"/>
      <c r="AD16" s="30"/>
      <c r="AE16" s="30"/>
    </row>
    <row r="17" spans="1:31" ht="13.15">
      <c r="A17" s="30"/>
      <c r="B17" s="145" t="s">
        <v>335</v>
      </c>
      <c r="C17" s="145">
        <v>102.441</v>
      </c>
      <c r="D17" s="145" t="s">
        <v>334</v>
      </c>
      <c r="E17" s="30"/>
      <c r="F17" s="30"/>
      <c r="G17" s="30"/>
      <c r="H17" s="30"/>
      <c r="I17" s="30"/>
      <c r="J17" s="30"/>
      <c r="K17" s="30"/>
      <c r="L17" s="30"/>
      <c r="M17" s="30"/>
      <c r="N17" s="30"/>
      <c r="O17" s="30"/>
      <c r="P17" s="30"/>
      <c r="Q17" s="129" t="s">
        <v>336</v>
      </c>
      <c r="R17" s="130">
        <v>42.796999999999997</v>
      </c>
      <c r="S17" s="130" t="s">
        <v>334</v>
      </c>
      <c r="T17" s="30"/>
      <c r="U17" s="30"/>
      <c r="V17" s="30"/>
      <c r="W17" s="30"/>
      <c r="X17" s="30"/>
      <c r="Y17" s="30"/>
      <c r="Z17" s="30"/>
      <c r="AA17" s="30"/>
      <c r="AB17" s="30"/>
      <c r="AC17" s="30"/>
      <c r="AD17" s="30"/>
      <c r="AE17" s="30"/>
    </row>
    <row r="18" spans="1:31" ht="13.15">
      <c r="A18" s="30"/>
      <c r="B18" s="129" t="s">
        <v>337</v>
      </c>
      <c r="C18" s="130">
        <v>63.491</v>
      </c>
      <c r="D18" s="130" t="s">
        <v>334</v>
      </c>
      <c r="E18" s="30"/>
      <c r="F18" s="30"/>
      <c r="G18" s="30"/>
      <c r="H18" s="30"/>
      <c r="I18" s="30"/>
      <c r="J18" s="30"/>
      <c r="K18" s="30"/>
      <c r="L18" s="30"/>
      <c r="M18" s="30"/>
      <c r="N18" s="30"/>
      <c r="O18" s="30"/>
      <c r="P18" s="30"/>
      <c r="Q18" s="130" t="s">
        <v>338</v>
      </c>
      <c r="R18" s="130">
        <v>34.56</v>
      </c>
      <c r="S18" s="130" t="s">
        <v>334</v>
      </c>
      <c r="T18" s="30"/>
      <c r="U18" s="30"/>
      <c r="V18" s="30"/>
      <c r="W18" s="30"/>
      <c r="X18" s="30"/>
      <c r="Y18" s="30"/>
      <c r="Z18" s="30"/>
      <c r="AA18" s="30"/>
      <c r="AB18" s="30"/>
      <c r="AC18" s="30"/>
      <c r="AD18" s="30"/>
      <c r="AE18" s="30"/>
    </row>
    <row r="19" spans="1:31" ht="13.15">
      <c r="A19" s="30"/>
      <c r="B19" s="129" t="s">
        <v>339</v>
      </c>
      <c r="C19" s="130">
        <v>38.950000000000003</v>
      </c>
      <c r="D19" s="130" t="s">
        <v>334</v>
      </c>
      <c r="E19" s="30"/>
      <c r="F19" s="30"/>
      <c r="G19" s="30"/>
      <c r="H19" s="30"/>
      <c r="I19" s="30"/>
      <c r="J19" s="30"/>
      <c r="K19" s="30"/>
      <c r="L19" s="30"/>
      <c r="M19" s="30"/>
      <c r="N19" s="30"/>
      <c r="O19" s="30"/>
      <c r="P19" s="30"/>
      <c r="Q19" s="130" t="s">
        <v>340</v>
      </c>
      <c r="R19" s="130">
        <v>77.356999999999999</v>
      </c>
      <c r="S19" s="130" t="s">
        <v>334</v>
      </c>
      <c r="T19" s="30"/>
      <c r="U19" s="30"/>
      <c r="V19" s="30"/>
      <c r="W19" s="30"/>
      <c r="X19" s="30"/>
      <c r="Y19" s="30"/>
      <c r="Z19" s="30"/>
      <c r="AA19" s="30"/>
      <c r="AB19" s="30"/>
      <c r="AC19" s="30"/>
      <c r="AD19" s="30"/>
      <c r="AE19" s="30"/>
    </row>
    <row r="20" spans="1:31" ht="13.15">
      <c r="A20" s="30"/>
      <c r="B20" s="129"/>
      <c r="C20" s="130"/>
      <c r="D20" s="130"/>
      <c r="E20" s="30"/>
      <c r="F20" s="30"/>
      <c r="G20" s="30"/>
      <c r="H20" s="30"/>
      <c r="I20" s="30"/>
      <c r="J20" s="30"/>
      <c r="K20" s="30"/>
      <c r="L20" s="30"/>
      <c r="M20" s="30"/>
      <c r="N20" s="30"/>
      <c r="O20" s="30"/>
      <c r="P20" s="30"/>
      <c r="Q20" s="130"/>
      <c r="R20" s="130"/>
      <c r="S20" s="130"/>
      <c r="T20" s="30"/>
      <c r="U20" s="30"/>
      <c r="V20" s="30"/>
      <c r="W20" s="30"/>
      <c r="X20" s="30"/>
      <c r="Y20" s="30"/>
      <c r="Z20" s="30"/>
      <c r="AA20" s="30"/>
      <c r="AB20" s="30"/>
      <c r="AC20" s="30"/>
      <c r="AD20" s="30"/>
      <c r="AE20" s="30"/>
    </row>
    <row r="21" spans="1:31" ht="33.950000000000003" customHeight="1">
      <c r="A21" s="30"/>
      <c r="B21" s="92" t="s">
        <v>265</v>
      </c>
      <c r="C21" s="93" t="s">
        <v>266</v>
      </c>
      <c r="D21" s="93" t="s">
        <v>119</v>
      </c>
      <c r="E21" s="134" t="s">
        <v>341</v>
      </c>
      <c r="G21" s="30"/>
      <c r="H21" s="30"/>
      <c r="I21" s="30"/>
      <c r="J21" s="30"/>
      <c r="K21" s="30"/>
      <c r="L21" s="30"/>
      <c r="M21" s="30"/>
      <c r="N21" s="30"/>
      <c r="O21" s="30"/>
      <c r="P21" s="30"/>
      <c r="Q21" s="135" t="s">
        <v>342</v>
      </c>
      <c r="R21" s="116" t="s">
        <v>119</v>
      </c>
      <c r="S21" s="116" t="s">
        <v>120</v>
      </c>
      <c r="T21" s="118"/>
      <c r="U21" s="118"/>
      <c r="V21" s="118"/>
      <c r="W21" s="118"/>
      <c r="X21" s="30"/>
      <c r="Y21" s="30"/>
      <c r="Z21" s="30"/>
      <c r="AA21" s="30"/>
      <c r="AB21" s="30"/>
      <c r="AC21" s="30"/>
      <c r="AD21" s="30"/>
      <c r="AE21" s="30"/>
    </row>
    <row r="22" spans="1:31" ht="33.950000000000003" customHeight="1">
      <c r="A22" s="30"/>
      <c r="B22" s="177" t="s">
        <v>268</v>
      </c>
      <c r="C22" s="112" t="s">
        <v>343</v>
      </c>
      <c r="D22" s="95" t="s">
        <v>300</v>
      </c>
      <c r="E22" s="98">
        <v>2.0699999999999998</v>
      </c>
      <c r="G22" s="30"/>
      <c r="H22" s="30"/>
      <c r="I22" s="30"/>
      <c r="J22" s="30"/>
      <c r="K22" s="30"/>
      <c r="L22" s="30"/>
      <c r="M22" s="30"/>
      <c r="N22" s="30"/>
      <c r="O22" s="30"/>
      <c r="P22" s="30"/>
      <c r="Q22" s="189" t="s">
        <v>344</v>
      </c>
      <c r="R22" s="190" t="s">
        <v>345</v>
      </c>
      <c r="S22" s="191" t="s">
        <v>346</v>
      </c>
      <c r="T22" s="118"/>
      <c r="U22" s="118"/>
      <c r="V22" s="118"/>
      <c r="W22" s="118"/>
      <c r="X22" s="30"/>
      <c r="Y22" s="30"/>
      <c r="Z22" s="30"/>
      <c r="AA22" s="30"/>
      <c r="AB22" s="30"/>
      <c r="AC22" s="30"/>
      <c r="AD22" s="30"/>
      <c r="AE22" s="30"/>
    </row>
    <row r="23" spans="1:31" ht="33.950000000000003" customHeight="1">
      <c r="A23" s="30"/>
      <c r="B23" s="177" t="s">
        <v>271</v>
      </c>
      <c r="C23" s="112" t="s">
        <v>343</v>
      </c>
      <c r="D23" s="95" t="s">
        <v>300</v>
      </c>
      <c r="E23" s="98">
        <v>7.4290000000000003</v>
      </c>
      <c r="G23" s="30"/>
      <c r="H23" s="30"/>
      <c r="I23" s="30"/>
      <c r="J23" s="30"/>
      <c r="K23" s="30"/>
      <c r="L23" s="30"/>
      <c r="M23" s="30"/>
      <c r="N23" s="30"/>
      <c r="O23" s="30"/>
      <c r="P23" s="30"/>
      <c r="Q23" s="118"/>
      <c r="R23" s="118"/>
      <c r="S23" s="118"/>
      <c r="T23" s="118"/>
      <c r="U23" s="118"/>
      <c r="V23" s="118"/>
      <c r="W23" s="118"/>
      <c r="X23" s="30"/>
      <c r="Y23" s="30"/>
      <c r="Z23" s="30"/>
      <c r="AA23" s="30"/>
      <c r="AB23" s="30"/>
      <c r="AC23" s="30"/>
      <c r="AD23" s="30"/>
      <c r="AE23" s="30"/>
    </row>
    <row r="24" spans="1:31" ht="33.950000000000003" customHeight="1">
      <c r="A24" s="30"/>
      <c r="B24" s="178" t="s">
        <v>273</v>
      </c>
      <c r="C24" s="112" t="s">
        <v>343</v>
      </c>
      <c r="D24" s="95" t="s">
        <v>300</v>
      </c>
      <c r="E24" s="98">
        <v>5.1150000000000002</v>
      </c>
      <c r="G24" s="180"/>
      <c r="H24" s="179"/>
      <c r="I24" s="180"/>
      <c r="J24" s="179"/>
      <c r="K24" s="180"/>
      <c r="L24" s="179"/>
      <c r="M24" s="180"/>
      <c r="N24" s="179"/>
      <c r="O24" s="180"/>
      <c r="P24" s="180"/>
      <c r="Q24" s="92" t="s">
        <v>299</v>
      </c>
      <c r="R24" s="101" t="s">
        <v>119</v>
      </c>
      <c r="S24" s="102" t="s">
        <v>129</v>
      </c>
      <c r="T24" s="103" t="s">
        <v>130</v>
      </c>
      <c r="U24" s="102" t="s">
        <v>131</v>
      </c>
      <c r="V24" s="103" t="s">
        <v>132</v>
      </c>
      <c r="W24" s="102" t="s">
        <v>133</v>
      </c>
      <c r="X24" s="30"/>
      <c r="Y24" s="30"/>
      <c r="Z24" s="30"/>
      <c r="AA24" s="30"/>
      <c r="AB24" s="30"/>
      <c r="AC24" s="30"/>
      <c r="AD24" s="30"/>
      <c r="AE24" s="30"/>
    </row>
    <row r="25" spans="1:31" ht="33.950000000000003" customHeight="1">
      <c r="A25" s="30"/>
      <c r="B25" s="177" t="s">
        <v>275</v>
      </c>
      <c r="C25" s="112" t="s">
        <v>343</v>
      </c>
      <c r="D25" s="95" t="s">
        <v>300</v>
      </c>
      <c r="E25" s="98">
        <v>7.4039999999999999</v>
      </c>
      <c r="G25" s="181"/>
      <c r="H25" s="181"/>
      <c r="I25" s="181"/>
      <c r="J25" s="181"/>
      <c r="K25" s="181"/>
      <c r="L25" s="181"/>
      <c r="M25" s="181"/>
      <c r="N25" s="181"/>
      <c r="O25" s="181"/>
      <c r="P25" s="181"/>
      <c r="Q25" s="104" t="s">
        <v>344</v>
      </c>
      <c r="R25" s="138" t="s">
        <v>345</v>
      </c>
      <c r="S25" s="136">
        <v>0</v>
      </c>
      <c r="T25" s="137">
        <v>0</v>
      </c>
      <c r="U25" s="137">
        <v>0</v>
      </c>
      <c r="V25" s="137">
        <v>0</v>
      </c>
      <c r="W25" s="137">
        <v>1</v>
      </c>
      <c r="X25" s="30"/>
      <c r="Y25" s="30"/>
      <c r="Z25" s="30"/>
      <c r="AA25" s="30"/>
      <c r="AB25" s="30"/>
      <c r="AC25" s="30"/>
      <c r="AD25" s="30"/>
      <c r="AE25" s="30"/>
    </row>
    <row r="26" spans="1:31" ht="33.950000000000003" customHeight="1">
      <c r="A26" s="30"/>
      <c r="B26" s="177" t="s">
        <v>276</v>
      </c>
      <c r="C26" s="112" t="s">
        <v>343</v>
      </c>
      <c r="D26" s="95" t="s">
        <v>300</v>
      </c>
      <c r="E26" s="98">
        <v>8.5250000000000004</v>
      </c>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row>
    <row r="27" spans="1:31" ht="33.950000000000003" customHeight="1">
      <c r="A27" s="30"/>
      <c r="B27" s="178" t="s">
        <v>277</v>
      </c>
      <c r="C27" s="112" t="s">
        <v>343</v>
      </c>
      <c r="D27" s="95" t="s">
        <v>300</v>
      </c>
      <c r="E27" s="98">
        <v>7.3070000000000004</v>
      </c>
      <c r="G27" s="30"/>
      <c r="H27" s="30"/>
      <c r="I27" s="30"/>
      <c r="J27" s="30"/>
      <c r="K27" s="30"/>
      <c r="L27" s="30"/>
      <c r="M27" s="30"/>
      <c r="N27" s="30"/>
      <c r="O27" s="30"/>
      <c r="P27" s="30"/>
      <c r="Q27" s="313" t="s">
        <v>347</v>
      </c>
      <c r="R27" s="314"/>
      <c r="S27" s="314"/>
      <c r="T27" s="314"/>
      <c r="U27" s="314"/>
      <c r="V27" s="314"/>
      <c r="W27" s="314"/>
      <c r="X27" s="314"/>
      <c r="Y27" s="314"/>
      <c r="Z27" s="314"/>
      <c r="AA27" s="314"/>
      <c r="AB27" s="314"/>
      <c r="AC27" s="314"/>
      <c r="AD27" s="30"/>
      <c r="AE27" s="30"/>
    </row>
    <row r="28" spans="1:31" ht="33.950000000000003" customHeight="1">
      <c r="A28" s="30"/>
      <c r="B28" s="177" t="s">
        <v>278</v>
      </c>
      <c r="C28" s="112" t="s">
        <v>343</v>
      </c>
      <c r="D28" s="95" t="s">
        <v>300</v>
      </c>
      <c r="E28" s="131">
        <v>3.8969999999999998</v>
      </c>
      <c r="G28" s="30"/>
      <c r="H28" s="30"/>
      <c r="I28" s="30"/>
      <c r="J28" s="30"/>
      <c r="K28" s="30"/>
      <c r="L28" s="30"/>
      <c r="M28" s="30"/>
      <c r="N28" s="30"/>
      <c r="O28" s="30"/>
      <c r="P28" s="30"/>
      <c r="Q28" s="320" t="s">
        <v>348</v>
      </c>
      <c r="R28" s="321" t="s">
        <v>349</v>
      </c>
      <c r="S28" s="322"/>
      <c r="T28" s="142" t="s">
        <v>129</v>
      </c>
      <c r="U28" s="143" t="s">
        <v>130</v>
      </c>
      <c r="V28" s="142" t="s">
        <v>131</v>
      </c>
      <c r="W28" s="143" t="s">
        <v>132</v>
      </c>
      <c r="X28" s="142" t="s">
        <v>133</v>
      </c>
      <c r="Y28" s="118"/>
      <c r="Z28" s="146" t="s">
        <v>350</v>
      </c>
      <c r="AA28" s="144" t="s">
        <v>351</v>
      </c>
      <c r="AB28" s="144" t="s">
        <v>352</v>
      </c>
      <c r="AC28" s="144" t="s">
        <v>353</v>
      </c>
      <c r="AD28" s="30"/>
      <c r="AE28" s="30"/>
    </row>
    <row r="29" spans="1:31" ht="33.950000000000003" customHeight="1">
      <c r="B29" s="177" t="s">
        <v>279</v>
      </c>
      <c r="C29" s="112" t="s">
        <v>343</v>
      </c>
      <c r="D29" s="95" t="s">
        <v>300</v>
      </c>
      <c r="E29" s="131">
        <v>4.8959999999999999</v>
      </c>
      <c r="G29" s="30"/>
      <c r="H29" s="30"/>
      <c r="I29" s="30"/>
      <c r="J29" s="30"/>
      <c r="K29" s="30"/>
      <c r="L29" s="30"/>
      <c r="M29" s="30"/>
      <c r="N29" s="30"/>
      <c r="O29" s="30"/>
      <c r="P29" s="30"/>
      <c r="Q29" s="320"/>
      <c r="R29" s="335" t="s">
        <v>354</v>
      </c>
      <c r="S29" s="336"/>
      <c r="T29" s="140" t="s">
        <v>355</v>
      </c>
      <c r="U29" s="140" t="s">
        <v>355</v>
      </c>
      <c r="V29" s="140" t="s">
        <v>355</v>
      </c>
      <c r="W29" s="140" t="s">
        <v>355</v>
      </c>
      <c r="X29" s="139">
        <v>77.356999999999999</v>
      </c>
      <c r="Y29" s="118"/>
      <c r="Z29" s="111" t="s">
        <v>356</v>
      </c>
      <c r="AA29" s="131" t="s">
        <v>356</v>
      </c>
      <c r="AB29" s="131" t="s">
        <v>356</v>
      </c>
      <c r="AC29" s="131" t="s">
        <v>356</v>
      </c>
      <c r="AD29" s="30"/>
      <c r="AE29" s="30"/>
    </row>
    <row r="30" spans="1:31" ht="33.950000000000003" customHeight="1">
      <c r="B30" s="178" t="s">
        <v>281</v>
      </c>
      <c r="C30" s="112" t="s">
        <v>343</v>
      </c>
      <c r="D30" s="95" t="s">
        <v>300</v>
      </c>
      <c r="E30" s="131">
        <v>15.101000000000001</v>
      </c>
      <c r="G30" s="30"/>
      <c r="H30" s="30"/>
      <c r="I30" s="30"/>
      <c r="J30" s="30"/>
      <c r="K30" s="30"/>
      <c r="L30" s="30"/>
      <c r="M30" s="30"/>
      <c r="N30" s="30"/>
      <c r="O30" s="30"/>
      <c r="P30" s="30"/>
      <c r="Q30" s="320"/>
      <c r="R30" s="335" t="s">
        <v>357</v>
      </c>
      <c r="S30" s="336"/>
      <c r="T30" s="141" t="s">
        <v>355</v>
      </c>
      <c r="U30" s="141" t="s">
        <v>355</v>
      </c>
      <c r="V30" s="141" t="s">
        <v>355</v>
      </c>
      <c r="W30" s="141" t="s">
        <v>355</v>
      </c>
      <c r="X30" s="94">
        <v>77.356999999999999</v>
      </c>
      <c r="Y30" s="118"/>
      <c r="Z30" s="111" t="s">
        <v>356</v>
      </c>
      <c r="AA30" s="131" t="s">
        <v>356</v>
      </c>
      <c r="AB30" s="131" t="s">
        <v>356</v>
      </c>
      <c r="AC30" s="131" t="s">
        <v>356</v>
      </c>
      <c r="AD30" s="30"/>
      <c r="AE30" s="30"/>
    </row>
    <row r="31" spans="1:31" ht="33.950000000000003" customHeight="1">
      <c r="B31" s="178" t="s">
        <v>282</v>
      </c>
      <c r="C31" s="112" t="s">
        <v>358</v>
      </c>
      <c r="D31" s="95" t="s">
        <v>300</v>
      </c>
      <c r="E31" s="131">
        <v>1.7470000000000001</v>
      </c>
      <c r="G31" s="30"/>
      <c r="H31" s="30"/>
      <c r="I31" s="30"/>
      <c r="J31" s="30"/>
      <c r="K31" s="30"/>
      <c r="L31" s="30"/>
      <c r="M31" s="30"/>
      <c r="N31" s="30"/>
      <c r="O31" s="30"/>
      <c r="P31" s="30"/>
      <c r="Q31" s="320"/>
      <c r="R31" s="335" t="s">
        <v>353</v>
      </c>
      <c r="S31" s="336"/>
      <c r="T31" s="141" t="s">
        <v>355</v>
      </c>
      <c r="U31" s="141" t="s">
        <v>355</v>
      </c>
      <c r="V31" s="141" t="s">
        <v>355</v>
      </c>
      <c r="W31" s="141" t="s">
        <v>355</v>
      </c>
      <c r="X31" s="94">
        <v>0</v>
      </c>
      <c r="Y31" s="118"/>
      <c r="Z31" s="111">
        <v>77.356999999999999</v>
      </c>
      <c r="AA31" s="131">
        <v>42.796999999999997</v>
      </c>
      <c r="AB31" s="131">
        <v>34.56</v>
      </c>
      <c r="AC31" s="131" t="s">
        <v>359</v>
      </c>
      <c r="AD31" s="30"/>
      <c r="AE31" s="30"/>
    </row>
    <row r="32" spans="1:31" ht="10.5" customHeight="1">
      <c r="B32" s="132" t="s">
        <v>356</v>
      </c>
      <c r="C32" s="133" t="s">
        <v>356</v>
      </c>
      <c r="D32" s="133" t="s">
        <v>356</v>
      </c>
      <c r="E32" s="133" t="s">
        <v>356</v>
      </c>
      <c r="G32" s="30"/>
      <c r="H32" s="30"/>
      <c r="I32" s="30"/>
      <c r="J32" s="30"/>
      <c r="K32" s="30"/>
      <c r="L32" s="30"/>
      <c r="M32" s="30"/>
      <c r="N32" s="30"/>
      <c r="O32" s="30"/>
      <c r="P32" s="30"/>
      <c r="Q32" s="320"/>
      <c r="R32" s="118"/>
      <c r="S32" s="118"/>
      <c r="T32" s="118"/>
      <c r="U32" s="118"/>
      <c r="V32" s="118"/>
      <c r="W32" s="118"/>
      <c r="X32" s="118"/>
      <c r="Y32" s="118"/>
      <c r="Z32" s="118"/>
      <c r="AA32" s="118"/>
      <c r="AB32" s="118"/>
      <c r="AC32" s="118"/>
      <c r="AD32" s="30"/>
      <c r="AE32" s="30"/>
    </row>
    <row r="33" spans="2:31" ht="33.950000000000003" customHeight="1">
      <c r="B33" s="178" t="s">
        <v>283</v>
      </c>
      <c r="C33" s="112" t="s">
        <v>360</v>
      </c>
      <c r="D33" s="95" t="s">
        <v>361</v>
      </c>
      <c r="E33" s="131">
        <v>6.69</v>
      </c>
      <c r="G33" s="30"/>
      <c r="H33" s="30"/>
      <c r="I33" s="30"/>
      <c r="J33" s="30"/>
      <c r="K33" s="30"/>
      <c r="L33" s="30"/>
      <c r="M33" s="30"/>
      <c r="N33" s="30"/>
      <c r="O33" s="30"/>
      <c r="P33" s="30"/>
      <c r="Q33" s="320"/>
      <c r="R33" s="318" t="s">
        <v>362</v>
      </c>
      <c r="S33" s="319"/>
      <c r="T33" s="116" t="s">
        <v>129</v>
      </c>
      <c r="U33" s="117" t="s">
        <v>130</v>
      </c>
      <c r="V33" s="116" t="s">
        <v>131</v>
      </c>
      <c r="W33" s="117" t="s">
        <v>132</v>
      </c>
      <c r="X33" s="116" t="s">
        <v>133</v>
      </c>
      <c r="Y33" s="118"/>
      <c r="Z33" s="92" t="s">
        <v>350</v>
      </c>
      <c r="AA33" s="93" t="s">
        <v>351</v>
      </c>
      <c r="AB33" s="93" t="s">
        <v>352</v>
      </c>
      <c r="AC33" s="93" t="s">
        <v>353</v>
      </c>
      <c r="AD33" s="30"/>
      <c r="AE33" s="30"/>
    </row>
    <row r="34" spans="2:31" ht="33.950000000000003" customHeight="1">
      <c r="B34" s="178" t="s">
        <v>284</v>
      </c>
      <c r="C34" s="112" t="s">
        <v>360</v>
      </c>
      <c r="D34" s="95" t="s">
        <v>361</v>
      </c>
      <c r="E34" s="131">
        <v>2.0499999999999998</v>
      </c>
      <c r="G34" s="30"/>
      <c r="H34" s="30"/>
      <c r="I34" s="30"/>
      <c r="J34" s="30"/>
      <c r="K34" s="30"/>
      <c r="L34" s="30"/>
      <c r="M34" s="30"/>
      <c r="N34" s="30"/>
      <c r="O34" s="30"/>
      <c r="P34" s="30"/>
      <c r="Q34" s="320"/>
      <c r="R34" s="335" t="s">
        <v>354</v>
      </c>
      <c r="S34" s="336"/>
      <c r="T34" s="140" t="s">
        <v>355</v>
      </c>
      <c r="U34" s="140" t="s">
        <v>355</v>
      </c>
      <c r="V34" s="140" t="s">
        <v>355</v>
      </c>
      <c r="W34" s="140" t="s">
        <v>355</v>
      </c>
      <c r="X34" s="139">
        <v>77.356999999999999</v>
      </c>
      <c r="Y34" s="118"/>
      <c r="Z34" s="111" t="s">
        <v>356</v>
      </c>
      <c r="AA34" s="131" t="s">
        <v>356</v>
      </c>
      <c r="AB34" s="131" t="s">
        <v>356</v>
      </c>
      <c r="AC34" s="131" t="s">
        <v>356</v>
      </c>
      <c r="AD34" s="30"/>
      <c r="AE34" s="30"/>
    </row>
    <row r="35" spans="2:31" ht="33.950000000000003" customHeight="1">
      <c r="B35" s="178" t="s">
        <v>285</v>
      </c>
      <c r="C35" s="112" t="s">
        <v>360</v>
      </c>
      <c r="D35" s="95" t="s">
        <v>361</v>
      </c>
      <c r="E35" s="131">
        <v>10.97</v>
      </c>
      <c r="G35" s="30"/>
      <c r="H35" s="30"/>
      <c r="I35" s="30"/>
      <c r="J35" s="30"/>
      <c r="K35" s="30"/>
      <c r="L35" s="30"/>
      <c r="M35" s="30"/>
      <c r="N35" s="30"/>
      <c r="O35" s="30"/>
      <c r="P35" s="30"/>
      <c r="Q35" s="320"/>
      <c r="R35" s="335" t="s">
        <v>357</v>
      </c>
      <c r="S35" s="336"/>
      <c r="T35" s="141" t="s">
        <v>355</v>
      </c>
      <c r="U35" s="141" t="s">
        <v>355</v>
      </c>
      <c r="V35" s="141" t="s">
        <v>355</v>
      </c>
      <c r="W35" s="141" t="s">
        <v>355</v>
      </c>
      <c r="X35" s="94">
        <v>70</v>
      </c>
      <c r="Y35" s="118"/>
      <c r="Z35" s="111" t="s">
        <v>356</v>
      </c>
      <c r="AA35" s="131" t="s">
        <v>356</v>
      </c>
      <c r="AB35" s="131" t="s">
        <v>356</v>
      </c>
      <c r="AC35" s="131" t="s">
        <v>356</v>
      </c>
      <c r="AD35" s="30"/>
      <c r="AE35" s="30"/>
    </row>
    <row r="36" spans="2:31" ht="33.950000000000003" customHeight="1">
      <c r="B36" s="178" t="s">
        <v>363</v>
      </c>
      <c r="C36" s="112" t="s">
        <v>360</v>
      </c>
      <c r="D36" s="95" t="s">
        <v>361</v>
      </c>
      <c r="E36" s="131">
        <v>2.5299999999999998</v>
      </c>
      <c r="G36" s="30"/>
      <c r="H36" s="30"/>
      <c r="I36" s="30"/>
      <c r="J36" s="30"/>
      <c r="K36" s="30"/>
      <c r="L36" s="30"/>
      <c r="M36" s="30"/>
      <c r="N36" s="30"/>
      <c r="O36" s="30"/>
      <c r="P36" s="30"/>
      <c r="Q36" s="320"/>
      <c r="R36" s="335" t="s">
        <v>353</v>
      </c>
      <c r="S36" s="336"/>
      <c r="T36" s="141" t="s">
        <v>355</v>
      </c>
      <c r="U36" s="141" t="s">
        <v>355</v>
      </c>
      <c r="V36" s="141" t="s">
        <v>355</v>
      </c>
      <c r="W36" s="141" t="s">
        <v>355</v>
      </c>
      <c r="X36" s="94">
        <v>5.7969999999999997</v>
      </c>
      <c r="Y36" s="118"/>
      <c r="Z36" s="111">
        <v>70</v>
      </c>
      <c r="AA36" s="131">
        <v>42.796999999999997</v>
      </c>
      <c r="AB36" s="131">
        <v>27.2</v>
      </c>
      <c r="AC36" s="131">
        <v>7.36</v>
      </c>
      <c r="AD36" s="30"/>
      <c r="AE36" s="30"/>
    </row>
    <row r="37" spans="2:31" ht="33.950000000000003" customHeight="1">
      <c r="B37" s="178" t="s">
        <v>287</v>
      </c>
      <c r="C37" s="112" t="s">
        <v>360</v>
      </c>
      <c r="D37" s="95" t="s">
        <v>361</v>
      </c>
      <c r="E37" s="131">
        <v>2.38</v>
      </c>
      <c r="G37" s="30"/>
      <c r="H37" s="30"/>
      <c r="I37" s="30"/>
      <c r="J37" s="30"/>
      <c r="K37" s="30"/>
      <c r="L37" s="30"/>
      <c r="M37" s="30"/>
      <c r="N37" s="30"/>
      <c r="O37" s="30"/>
      <c r="P37" s="30"/>
      <c r="Q37" s="320"/>
      <c r="R37" s="118"/>
      <c r="S37" s="118"/>
      <c r="T37" s="118"/>
      <c r="U37" s="118"/>
      <c r="V37" s="118"/>
      <c r="W37" s="118"/>
      <c r="X37" s="118"/>
      <c r="Y37" s="118"/>
      <c r="Z37" s="118"/>
      <c r="AA37" s="118"/>
      <c r="AB37" s="118"/>
      <c r="AC37" s="118"/>
      <c r="AD37" s="30"/>
      <c r="AE37" s="30"/>
    </row>
    <row r="38" spans="2:31" ht="33.950000000000003" customHeight="1">
      <c r="B38" s="178" t="s">
        <v>288</v>
      </c>
      <c r="C38" s="112" t="s">
        <v>360</v>
      </c>
      <c r="D38" s="95" t="s">
        <v>361</v>
      </c>
      <c r="E38" s="131">
        <v>5.85</v>
      </c>
      <c r="G38" s="30"/>
      <c r="H38" s="30"/>
      <c r="I38" s="30"/>
      <c r="J38" s="30"/>
      <c r="K38" s="30"/>
      <c r="L38" s="30"/>
      <c r="M38" s="30"/>
      <c r="N38" s="30"/>
      <c r="O38" s="30"/>
      <c r="P38" s="30"/>
      <c r="Q38" s="320"/>
      <c r="R38" s="318" t="s">
        <v>364</v>
      </c>
      <c r="S38" s="319"/>
      <c r="T38" s="116" t="s">
        <v>129</v>
      </c>
      <c r="U38" s="117" t="s">
        <v>130</v>
      </c>
      <c r="V38" s="116" t="s">
        <v>131</v>
      </c>
      <c r="W38" s="117" t="s">
        <v>132</v>
      </c>
      <c r="X38" s="116" t="s">
        <v>133</v>
      </c>
      <c r="Y38" s="118"/>
      <c r="Z38" s="92" t="s">
        <v>350</v>
      </c>
      <c r="AA38" s="93" t="s">
        <v>351</v>
      </c>
      <c r="AB38" s="93" t="s">
        <v>352</v>
      </c>
      <c r="AC38" s="93" t="s">
        <v>353</v>
      </c>
      <c r="AD38" s="30"/>
      <c r="AE38" s="30"/>
    </row>
    <row r="39" spans="2:31" ht="33.950000000000003" customHeight="1">
      <c r="B39" s="178" t="s">
        <v>289</v>
      </c>
      <c r="C39" s="112" t="s">
        <v>360</v>
      </c>
      <c r="D39" s="95" t="s">
        <v>361</v>
      </c>
      <c r="E39" s="131">
        <v>4.4800000000000004</v>
      </c>
      <c r="G39" s="30"/>
      <c r="H39" s="30"/>
      <c r="I39" s="30"/>
      <c r="J39" s="30"/>
      <c r="K39" s="30"/>
      <c r="L39" s="30"/>
      <c r="M39" s="30"/>
      <c r="N39" s="30"/>
      <c r="O39" s="30"/>
      <c r="P39" s="30"/>
      <c r="Q39" s="320"/>
      <c r="R39" s="335" t="s">
        <v>354</v>
      </c>
      <c r="S39" s="336"/>
      <c r="T39" s="140" t="s">
        <v>355</v>
      </c>
      <c r="U39" s="140" t="s">
        <v>355</v>
      </c>
      <c r="V39" s="140" t="s">
        <v>355</v>
      </c>
      <c r="W39" s="140" t="s">
        <v>355</v>
      </c>
      <c r="X39" s="139">
        <v>77.356999999999999</v>
      </c>
      <c r="Y39" s="118"/>
      <c r="Z39" s="111" t="s">
        <v>356</v>
      </c>
      <c r="AA39" s="131" t="s">
        <v>356</v>
      </c>
      <c r="AB39" s="131" t="s">
        <v>356</v>
      </c>
      <c r="AC39" s="131" t="s">
        <v>356</v>
      </c>
      <c r="AD39" s="30"/>
      <c r="AE39" s="30"/>
    </row>
    <row r="40" spans="2:31" ht="33.950000000000003" customHeight="1">
      <c r="B40" s="178" t="s">
        <v>290</v>
      </c>
      <c r="C40" s="112" t="s">
        <v>360</v>
      </c>
      <c r="D40" s="95" t="s">
        <v>361</v>
      </c>
      <c r="E40" s="131">
        <v>4.01</v>
      </c>
      <c r="G40" s="30"/>
      <c r="H40" s="30"/>
      <c r="I40" s="30"/>
      <c r="J40" s="30"/>
      <c r="K40" s="30"/>
      <c r="L40" s="30"/>
      <c r="M40" s="30"/>
      <c r="N40" s="30"/>
      <c r="O40" s="30"/>
      <c r="P40" s="30"/>
      <c r="Q40" s="320"/>
      <c r="R40" s="335" t="s">
        <v>357</v>
      </c>
      <c r="S40" s="336"/>
      <c r="T40" s="141" t="s">
        <v>355</v>
      </c>
      <c r="U40" s="141" t="s">
        <v>355</v>
      </c>
      <c r="V40" s="141" t="s">
        <v>355</v>
      </c>
      <c r="W40" s="141" t="s">
        <v>355</v>
      </c>
      <c r="X40" s="94">
        <v>80</v>
      </c>
      <c r="Y40" s="118"/>
      <c r="Z40" s="111" t="s">
        <v>356</v>
      </c>
      <c r="AA40" s="131" t="s">
        <v>356</v>
      </c>
      <c r="AB40" s="131" t="s">
        <v>356</v>
      </c>
      <c r="AC40" s="131" t="s">
        <v>356</v>
      </c>
      <c r="AD40" s="30"/>
      <c r="AE40" s="30"/>
    </row>
    <row r="41" spans="2:31" ht="13.15">
      <c r="B41" s="30" t="s">
        <v>365</v>
      </c>
      <c r="C41" s="30"/>
      <c r="D41" s="30"/>
      <c r="E41" s="30"/>
      <c r="F41" s="30"/>
      <c r="G41" s="30"/>
      <c r="H41" s="30"/>
      <c r="I41" s="30"/>
      <c r="J41" s="30"/>
      <c r="K41" s="30"/>
      <c r="L41" s="30"/>
      <c r="M41" s="30"/>
      <c r="N41" s="30"/>
      <c r="O41" s="30"/>
      <c r="P41" s="30"/>
      <c r="Q41" s="320"/>
      <c r="R41" s="335" t="s">
        <v>353</v>
      </c>
      <c r="S41" s="336"/>
      <c r="T41" s="141" t="s">
        <v>355</v>
      </c>
      <c r="U41" s="141" t="s">
        <v>355</v>
      </c>
      <c r="V41" s="141" t="s">
        <v>355</v>
      </c>
      <c r="W41" s="141" t="s">
        <v>355</v>
      </c>
      <c r="X41" s="94">
        <v>0</v>
      </c>
      <c r="Y41" s="118"/>
      <c r="Z41" s="111">
        <v>80</v>
      </c>
      <c r="AA41" s="131">
        <v>42.796999999999997</v>
      </c>
      <c r="AB41" s="131">
        <v>37.200000000000003</v>
      </c>
      <c r="AC41" s="131" t="s">
        <v>359</v>
      </c>
      <c r="AD41" s="30"/>
      <c r="AE41" s="30"/>
    </row>
    <row r="42" spans="2:31" ht="13.15">
      <c r="B42" s="30"/>
      <c r="C42" s="30"/>
      <c r="D42" s="30"/>
      <c r="E42" s="30"/>
      <c r="F42" s="30"/>
      <c r="G42" s="30"/>
      <c r="H42" s="30"/>
      <c r="I42" s="30"/>
      <c r="J42" s="30"/>
      <c r="K42" s="30"/>
      <c r="L42" s="30"/>
      <c r="M42" s="30"/>
      <c r="N42" s="30"/>
      <c r="O42" s="30"/>
      <c r="P42" s="30"/>
      <c r="Q42" s="129"/>
      <c r="R42" s="118"/>
      <c r="S42" s="118"/>
      <c r="T42" s="121"/>
      <c r="U42" s="121"/>
      <c r="V42" s="121"/>
      <c r="W42" s="121"/>
      <c r="X42" s="121"/>
      <c r="Y42" s="118"/>
      <c r="Z42" s="118"/>
      <c r="AA42" s="118"/>
      <c r="AB42" s="118"/>
      <c r="AC42" s="118"/>
      <c r="AD42" s="30"/>
      <c r="AE42" s="30"/>
    </row>
    <row r="43" spans="2:31" ht="13.15">
      <c r="B43" s="236" t="s">
        <v>299</v>
      </c>
      <c r="C43" s="237" t="s">
        <v>119</v>
      </c>
      <c r="D43" s="237" t="s">
        <v>127</v>
      </c>
      <c r="E43" s="236" t="s">
        <v>128</v>
      </c>
      <c r="F43" s="237" t="s">
        <v>129</v>
      </c>
      <c r="G43" s="236" t="s">
        <v>130</v>
      </c>
      <c r="H43" s="237" t="s">
        <v>131</v>
      </c>
      <c r="I43" s="236" t="s">
        <v>132</v>
      </c>
      <c r="J43" s="237" t="s">
        <v>133</v>
      </c>
      <c r="K43" s="236" t="s">
        <v>134</v>
      </c>
      <c r="L43" s="237" t="s">
        <v>135</v>
      </c>
      <c r="M43" s="236" t="s">
        <v>136</v>
      </c>
      <c r="N43" s="237" t="s">
        <v>137</v>
      </c>
      <c r="O43" s="203" t="s">
        <v>138</v>
      </c>
      <c r="P43" s="238"/>
      <c r="Q43" s="30"/>
      <c r="R43" s="30"/>
      <c r="S43" s="30"/>
      <c r="T43" s="30"/>
      <c r="U43" s="30"/>
      <c r="V43" s="30"/>
      <c r="W43" s="30"/>
      <c r="X43" s="30"/>
      <c r="Y43" s="30"/>
      <c r="Z43" s="30"/>
      <c r="AA43" s="30"/>
      <c r="AB43" s="30"/>
      <c r="AC43" s="30"/>
      <c r="AD43" s="30"/>
      <c r="AE43" s="30"/>
    </row>
    <row r="44" spans="2:31" ht="26.25">
      <c r="B44" s="235" t="s">
        <v>268</v>
      </c>
      <c r="C44" s="219" t="s">
        <v>300</v>
      </c>
      <c r="D44" s="204">
        <v>0</v>
      </c>
      <c r="E44" s="204">
        <v>0</v>
      </c>
      <c r="F44" s="204">
        <v>0</v>
      </c>
      <c r="G44" s="204">
        <v>0</v>
      </c>
      <c r="H44" s="204">
        <v>0</v>
      </c>
      <c r="I44" s="204">
        <v>0</v>
      </c>
      <c r="J44" s="204">
        <v>1</v>
      </c>
      <c r="K44" s="204">
        <v>1</v>
      </c>
      <c r="L44" s="204">
        <v>1</v>
      </c>
      <c r="M44" s="204">
        <v>1</v>
      </c>
      <c r="N44" s="204">
        <v>1</v>
      </c>
      <c r="O44" s="204">
        <v>1</v>
      </c>
      <c r="P44" s="118"/>
      <c r="Q44" s="30"/>
      <c r="R44" s="30"/>
      <c r="S44" s="30"/>
      <c r="T44" s="30"/>
      <c r="U44" s="30"/>
      <c r="V44" s="30"/>
      <c r="W44" s="30"/>
      <c r="X44" s="30"/>
      <c r="Y44" s="30"/>
      <c r="Z44" s="30"/>
      <c r="AA44" s="30"/>
      <c r="AB44" s="30"/>
      <c r="AC44" s="30"/>
      <c r="AD44" s="30"/>
      <c r="AE44" s="30"/>
    </row>
    <row r="45" spans="2:31" ht="26.25">
      <c r="B45" s="218" t="s">
        <v>271</v>
      </c>
      <c r="C45" s="219" t="s">
        <v>300</v>
      </c>
      <c r="D45" s="204">
        <v>0</v>
      </c>
      <c r="E45" s="204">
        <v>0</v>
      </c>
      <c r="F45" s="204">
        <v>0</v>
      </c>
      <c r="G45" s="204">
        <v>0</v>
      </c>
      <c r="H45" s="204">
        <v>0</v>
      </c>
      <c r="I45" s="204">
        <v>0</v>
      </c>
      <c r="J45" s="204">
        <v>1</v>
      </c>
      <c r="K45" s="204">
        <v>1</v>
      </c>
      <c r="L45" s="204">
        <v>1</v>
      </c>
      <c r="M45" s="204">
        <v>1</v>
      </c>
      <c r="N45" s="204">
        <v>1</v>
      </c>
      <c r="O45" s="204">
        <v>1</v>
      </c>
      <c r="P45" s="118"/>
      <c r="Q45" s="30"/>
      <c r="R45" s="30"/>
      <c r="S45" s="30"/>
      <c r="T45" s="30"/>
      <c r="U45" s="30"/>
      <c r="V45" s="30"/>
      <c r="W45" s="30"/>
      <c r="X45" s="30"/>
      <c r="Y45" s="30"/>
      <c r="Z45" s="30"/>
      <c r="AA45" s="30"/>
      <c r="AB45" s="30"/>
      <c r="AC45" s="30"/>
      <c r="AD45" s="30"/>
      <c r="AE45" s="30"/>
    </row>
    <row r="46" spans="2:31" ht="26.25">
      <c r="B46" s="220" t="s">
        <v>273</v>
      </c>
      <c r="C46" s="219" t="s">
        <v>300</v>
      </c>
      <c r="D46" s="204">
        <v>0</v>
      </c>
      <c r="E46" s="204">
        <v>0</v>
      </c>
      <c r="F46" s="204">
        <v>0</v>
      </c>
      <c r="G46" s="204">
        <v>0</v>
      </c>
      <c r="H46" s="204">
        <v>0</v>
      </c>
      <c r="I46" s="204">
        <v>0</v>
      </c>
      <c r="J46" s="204">
        <v>1</v>
      </c>
      <c r="K46" s="204">
        <v>1</v>
      </c>
      <c r="L46" s="204">
        <v>1</v>
      </c>
      <c r="M46" s="204">
        <v>1</v>
      </c>
      <c r="N46" s="204">
        <v>1</v>
      </c>
      <c r="O46" s="204">
        <v>1</v>
      </c>
      <c r="P46" s="118"/>
      <c r="Q46" s="30"/>
      <c r="R46" s="30"/>
      <c r="S46" s="30"/>
      <c r="T46" s="30"/>
      <c r="U46" s="30"/>
      <c r="V46" s="30"/>
      <c r="W46" s="30"/>
      <c r="X46" s="30"/>
      <c r="Y46" s="30"/>
      <c r="Z46" s="30"/>
      <c r="AA46" s="30"/>
      <c r="AB46" s="30"/>
      <c r="AC46" s="30"/>
      <c r="AD46" s="30"/>
      <c r="AE46" s="30"/>
    </row>
    <row r="47" spans="2:31" ht="26.25">
      <c r="B47" s="218" t="s">
        <v>275</v>
      </c>
      <c r="C47" s="219" t="s">
        <v>300</v>
      </c>
      <c r="D47" s="204">
        <v>0</v>
      </c>
      <c r="E47" s="204">
        <v>0</v>
      </c>
      <c r="F47" s="204">
        <v>0</v>
      </c>
      <c r="G47" s="204">
        <v>0</v>
      </c>
      <c r="H47" s="204">
        <v>0</v>
      </c>
      <c r="I47" s="204">
        <v>0</v>
      </c>
      <c r="J47" s="204">
        <v>1</v>
      </c>
      <c r="K47" s="204">
        <v>1</v>
      </c>
      <c r="L47" s="204">
        <v>1</v>
      </c>
      <c r="M47" s="204">
        <v>1</v>
      </c>
      <c r="N47" s="204">
        <v>1</v>
      </c>
      <c r="O47" s="204">
        <v>1</v>
      </c>
      <c r="P47" s="118"/>
      <c r="Q47" s="30"/>
      <c r="R47" s="30"/>
      <c r="S47" s="30"/>
      <c r="T47" s="30"/>
      <c r="U47" s="30"/>
      <c r="V47" s="30"/>
      <c r="W47" s="30"/>
      <c r="X47" s="30"/>
      <c r="Y47" s="30"/>
      <c r="Z47" s="30"/>
      <c r="AA47" s="30"/>
      <c r="AB47" s="30"/>
      <c r="AC47" s="30"/>
      <c r="AD47" s="30"/>
      <c r="AE47" s="30"/>
    </row>
    <row r="48" spans="2:31" ht="26.25">
      <c r="B48" s="218" t="s">
        <v>276</v>
      </c>
      <c r="C48" s="219" t="s">
        <v>300</v>
      </c>
      <c r="D48" s="204">
        <v>0</v>
      </c>
      <c r="E48" s="204">
        <v>0</v>
      </c>
      <c r="F48" s="204">
        <v>0</v>
      </c>
      <c r="G48" s="204">
        <v>0</v>
      </c>
      <c r="H48" s="204">
        <v>0</v>
      </c>
      <c r="I48" s="204">
        <v>0</v>
      </c>
      <c r="J48" s="204">
        <v>1</v>
      </c>
      <c r="K48" s="204">
        <v>1</v>
      </c>
      <c r="L48" s="204">
        <v>1</v>
      </c>
      <c r="M48" s="204">
        <v>1</v>
      </c>
      <c r="N48" s="204">
        <v>1</v>
      </c>
      <c r="O48" s="204">
        <v>1</v>
      </c>
      <c r="P48" s="118"/>
      <c r="Q48" s="30"/>
      <c r="R48" s="30"/>
      <c r="S48" s="30"/>
      <c r="T48" s="30"/>
      <c r="U48" s="30"/>
      <c r="V48" s="30"/>
      <c r="W48" s="30"/>
      <c r="X48" s="30"/>
      <c r="Y48" s="30"/>
      <c r="Z48" s="30"/>
      <c r="AA48" s="30"/>
      <c r="AB48" s="30"/>
      <c r="AC48" s="30"/>
      <c r="AD48" s="30"/>
      <c r="AE48" s="30"/>
    </row>
    <row r="49" spans="2:31" ht="26.25">
      <c r="B49" s="220" t="s">
        <v>277</v>
      </c>
      <c r="C49" s="219" t="s">
        <v>300</v>
      </c>
      <c r="D49" s="204">
        <v>0</v>
      </c>
      <c r="E49" s="204">
        <v>0</v>
      </c>
      <c r="F49" s="204">
        <v>0</v>
      </c>
      <c r="G49" s="204">
        <v>0</v>
      </c>
      <c r="H49" s="204">
        <v>0</v>
      </c>
      <c r="I49" s="204">
        <v>0</v>
      </c>
      <c r="J49" s="204">
        <v>1</v>
      </c>
      <c r="K49" s="204">
        <v>1</v>
      </c>
      <c r="L49" s="204">
        <v>1</v>
      </c>
      <c r="M49" s="204">
        <v>1</v>
      </c>
      <c r="N49" s="204">
        <v>1</v>
      </c>
      <c r="O49" s="204">
        <v>1</v>
      </c>
      <c r="P49" s="118"/>
      <c r="Q49" s="30"/>
      <c r="R49" s="30"/>
      <c r="S49" s="30"/>
      <c r="T49" s="30"/>
      <c r="U49" s="30"/>
      <c r="V49" s="30"/>
      <c r="W49" s="30"/>
      <c r="X49" s="30"/>
      <c r="Y49" s="30"/>
      <c r="Z49" s="30"/>
      <c r="AA49" s="30"/>
      <c r="AB49" s="30"/>
      <c r="AC49" s="30"/>
      <c r="AD49" s="30"/>
      <c r="AE49" s="30"/>
    </row>
    <row r="50" spans="2:31" ht="26.25">
      <c r="B50" s="218" t="s">
        <v>278</v>
      </c>
      <c r="C50" s="219" t="s">
        <v>300</v>
      </c>
      <c r="D50" s="204">
        <v>0</v>
      </c>
      <c r="E50" s="204">
        <v>0</v>
      </c>
      <c r="F50" s="204">
        <v>0</v>
      </c>
      <c r="G50" s="204">
        <v>0</v>
      </c>
      <c r="H50" s="204">
        <v>0</v>
      </c>
      <c r="I50" s="204">
        <v>0</v>
      </c>
      <c r="J50" s="204">
        <v>1</v>
      </c>
      <c r="K50" s="204">
        <v>1</v>
      </c>
      <c r="L50" s="204">
        <v>1</v>
      </c>
      <c r="M50" s="204">
        <v>1</v>
      </c>
      <c r="N50" s="204">
        <v>1</v>
      </c>
      <c r="O50" s="204">
        <v>1</v>
      </c>
      <c r="P50" s="118"/>
      <c r="Q50" s="30"/>
      <c r="R50" s="30"/>
      <c r="S50" s="30"/>
      <c r="T50" s="30"/>
      <c r="U50" s="30"/>
      <c r="V50" s="30"/>
      <c r="W50" s="30"/>
      <c r="X50" s="30"/>
      <c r="Y50" s="30"/>
      <c r="Z50" s="30"/>
      <c r="AA50" s="30"/>
      <c r="AB50" s="30"/>
      <c r="AC50" s="30"/>
      <c r="AD50" s="30"/>
      <c r="AE50" s="30"/>
    </row>
    <row r="51" spans="2:31" ht="26.25">
      <c r="B51" s="218" t="s">
        <v>279</v>
      </c>
      <c r="C51" s="219" t="s">
        <v>300</v>
      </c>
      <c r="D51" s="209">
        <v>0</v>
      </c>
      <c r="E51" s="209">
        <v>0</v>
      </c>
      <c r="F51" s="209">
        <v>0</v>
      </c>
      <c r="G51" s="209">
        <v>0</v>
      </c>
      <c r="H51" s="209">
        <v>0</v>
      </c>
      <c r="I51" s="204">
        <v>0</v>
      </c>
      <c r="J51" s="209">
        <v>1</v>
      </c>
      <c r="K51" s="209">
        <v>1</v>
      </c>
      <c r="L51" s="209">
        <v>1</v>
      </c>
      <c r="M51" s="209">
        <v>1</v>
      </c>
      <c r="N51" s="209">
        <v>1</v>
      </c>
      <c r="O51" s="209">
        <v>1</v>
      </c>
      <c r="P51" s="118"/>
      <c r="Q51" s="30"/>
      <c r="R51" s="30"/>
      <c r="S51" s="30"/>
      <c r="T51" s="30"/>
      <c r="U51" s="30"/>
      <c r="V51" s="30"/>
      <c r="W51" s="30"/>
      <c r="X51" s="30"/>
      <c r="Y51" s="30"/>
      <c r="Z51" s="30"/>
      <c r="AA51" s="30"/>
      <c r="AB51" s="30"/>
      <c r="AC51" s="30"/>
      <c r="AD51" s="30"/>
      <c r="AE51" s="30"/>
    </row>
    <row r="52" spans="2:31" ht="26.25">
      <c r="B52" s="220" t="s">
        <v>281</v>
      </c>
      <c r="C52" s="219" t="s">
        <v>300</v>
      </c>
      <c r="D52" s="221">
        <v>0</v>
      </c>
      <c r="E52" s="221">
        <v>0</v>
      </c>
      <c r="F52" s="221">
        <v>0</v>
      </c>
      <c r="G52" s="221">
        <v>0</v>
      </c>
      <c r="H52" s="221">
        <v>0</v>
      </c>
      <c r="I52" s="204">
        <v>0</v>
      </c>
      <c r="J52" s="221">
        <v>1</v>
      </c>
      <c r="K52" s="221">
        <v>1</v>
      </c>
      <c r="L52" s="221">
        <v>1</v>
      </c>
      <c r="M52" s="221">
        <v>1</v>
      </c>
      <c r="N52" s="221">
        <v>1</v>
      </c>
      <c r="O52" s="221">
        <v>1</v>
      </c>
      <c r="P52" s="118"/>
      <c r="Q52" s="30"/>
      <c r="R52" s="30"/>
      <c r="S52" s="30"/>
      <c r="T52" s="30"/>
      <c r="U52" s="30"/>
      <c r="V52" s="30"/>
      <c r="W52" s="30"/>
      <c r="X52" s="30"/>
      <c r="Y52" s="30"/>
      <c r="Z52" s="30"/>
      <c r="AA52" s="30"/>
      <c r="AB52" s="30"/>
      <c r="AC52" s="30"/>
      <c r="AD52" s="30"/>
      <c r="AE52" s="30"/>
    </row>
    <row r="53" spans="2:31" ht="26.25">
      <c r="B53" s="220" t="s">
        <v>282</v>
      </c>
      <c r="C53" s="219" t="s">
        <v>300</v>
      </c>
      <c r="D53" s="204">
        <v>0</v>
      </c>
      <c r="E53" s="204">
        <v>0</v>
      </c>
      <c r="F53" s="204">
        <v>0</v>
      </c>
      <c r="G53" s="204">
        <v>0</v>
      </c>
      <c r="H53" s="204">
        <v>0</v>
      </c>
      <c r="I53" s="204">
        <v>0</v>
      </c>
      <c r="J53" s="204">
        <v>1</v>
      </c>
      <c r="K53" s="204">
        <v>1</v>
      </c>
      <c r="L53" s="204">
        <v>1</v>
      </c>
      <c r="M53" s="204">
        <v>1</v>
      </c>
      <c r="N53" s="204">
        <v>1</v>
      </c>
      <c r="O53" s="204">
        <v>1</v>
      </c>
      <c r="P53" s="118"/>
      <c r="Q53" s="30"/>
      <c r="R53" s="30"/>
      <c r="S53" s="30"/>
      <c r="T53" s="30"/>
      <c r="U53" s="30"/>
      <c r="V53" s="30"/>
      <c r="W53" s="30"/>
      <c r="X53" s="30"/>
      <c r="Y53" s="30"/>
      <c r="Z53" s="30"/>
      <c r="AA53" s="30"/>
      <c r="AB53" s="30"/>
      <c r="AC53" s="30"/>
      <c r="AD53" s="30"/>
      <c r="AE53" s="30"/>
    </row>
    <row r="54" spans="2:31" ht="13.15">
      <c r="B54" s="315" t="s">
        <v>356</v>
      </c>
      <c r="C54" s="316"/>
      <c r="D54" s="316"/>
      <c r="E54" s="316"/>
      <c r="F54" s="316"/>
      <c r="G54" s="316"/>
      <c r="H54" s="316"/>
      <c r="I54" s="316"/>
      <c r="J54" s="316"/>
      <c r="K54" s="316"/>
      <c r="L54" s="316"/>
      <c r="M54" s="316"/>
      <c r="N54" s="316"/>
      <c r="O54" s="317"/>
      <c r="P54" s="119"/>
      <c r="Q54" s="30"/>
      <c r="R54" s="30"/>
      <c r="S54" s="30"/>
      <c r="T54" s="30"/>
      <c r="U54" s="30"/>
      <c r="V54" s="30"/>
      <c r="W54" s="30"/>
      <c r="X54" s="30"/>
      <c r="Y54" s="30"/>
      <c r="Z54" s="30"/>
      <c r="AA54" s="30"/>
      <c r="AB54" s="30"/>
      <c r="AC54" s="30"/>
      <c r="AD54" s="30"/>
      <c r="AE54" s="30"/>
    </row>
    <row r="55" spans="2:31" ht="13.15">
      <c r="B55" s="220" t="s">
        <v>283</v>
      </c>
      <c r="C55" s="234" t="s">
        <v>361</v>
      </c>
      <c r="D55" s="221">
        <v>0</v>
      </c>
      <c r="E55" s="221">
        <v>0</v>
      </c>
      <c r="F55" s="221">
        <v>0</v>
      </c>
      <c r="G55" s="221">
        <v>0</v>
      </c>
      <c r="H55" s="221">
        <v>0</v>
      </c>
      <c r="I55" s="221">
        <v>0</v>
      </c>
      <c r="J55" s="221">
        <v>1</v>
      </c>
      <c r="K55" s="221">
        <v>1</v>
      </c>
      <c r="L55" s="221">
        <v>1</v>
      </c>
      <c r="M55" s="221">
        <v>1</v>
      </c>
      <c r="N55" s="221">
        <v>1</v>
      </c>
      <c r="O55" s="221">
        <v>1</v>
      </c>
      <c r="P55" s="118"/>
      <c r="Q55" s="30"/>
      <c r="R55" s="30"/>
      <c r="S55" s="30"/>
      <c r="T55" s="30"/>
      <c r="U55" s="30"/>
      <c r="V55" s="30"/>
      <c r="W55" s="30"/>
      <c r="X55" s="30"/>
      <c r="Y55" s="30"/>
      <c r="Z55" s="30"/>
      <c r="AA55" s="30"/>
      <c r="AB55" s="30"/>
      <c r="AC55" s="30"/>
      <c r="AD55" s="30"/>
      <c r="AE55" s="30"/>
    </row>
    <row r="56" spans="2:31" ht="13.15">
      <c r="B56" s="220" t="s">
        <v>284</v>
      </c>
      <c r="C56" s="219" t="s">
        <v>361</v>
      </c>
      <c r="D56" s="204">
        <v>0</v>
      </c>
      <c r="E56" s="204">
        <v>0</v>
      </c>
      <c r="F56" s="204">
        <v>0</v>
      </c>
      <c r="G56" s="204">
        <v>0</v>
      </c>
      <c r="H56" s="204">
        <v>0</v>
      </c>
      <c r="I56" s="204">
        <v>0</v>
      </c>
      <c r="J56" s="204">
        <v>1</v>
      </c>
      <c r="K56" s="204">
        <v>1</v>
      </c>
      <c r="L56" s="204">
        <v>1</v>
      </c>
      <c r="M56" s="204">
        <v>1</v>
      </c>
      <c r="N56" s="204">
        <v>1</v>
      </c>
      <c r="O56" s="204">
        <v>1</v>
      </c>
      <c r="P56" s="118"/>
      <c r="Q56" s="30"/>
      <c r="R56" s="30"/>
      <c r="S56" s="30"/>
      <c r="T56" s="30"/>
      <c r="U56" s="30"/>
      <c r="V56" s="30"/>
      <c r="W56" s="30"/>
      <c r="X56" s="30"/>
      <c r="Y56" s="30"/>
      <c r="Z56" s="30"/>
      <c r="AA56" s="30"/>
      <c r="AB56" s="30"/>
      <c r="AC56" s="30"/>
      <c r="AD56" s="30"/>
      <c r="AE56" s="30"/>
    </row>
    <row r="57" spans="2:31" ht="13.15">
      <c r="B57" s="220" t="s">
        <v>285</v>
      </c>
      <c r="C57" s="219" t="s">
        <v>361</v>
      </c>
      <c r="D57" s="204">
        <v>0</v>
      </c>
      <c r="E57" s="204">
        <v>0</v>
      </c>
      <c r="F57" s="204">
        <v>0</v>
      </c>
      <c r="G57" s="204">
        <v>0</v>
      </c>
      <c r="H57" s="204">
        <v>0</v>
      </c>
      <c r="I57" s="204">
        <v>0</v>
      </c>
      <c r="J57" s="204">
        <v>1</v>
      </c>
      <c r="K57" s="204">
        <v>1</v>
      </c>
      <c r="L57" s="204">
        <v>1</v>
      </c>
      <c r="M57" s="204">
        <v>1</v>
      </c>
      <c r="N57" s="204">
        <v>1</v>
      </c>
      <c r="O57" s="204">
        <v>1</v>
      </c>
      <c r="P57" s="118"/>
      <c r="Q57" s="30"/>
      <c r="R57" s="30"/>
      <c r="S57" s="30"/>
      <c r="T57" s="30"/>
      <c r="U57" s="30"/>
      <c r="V57" s="30"/>
      <c r="W57" s="30"/>
      <c r="X57" s="30"/>
      <c r="Y57" s="30"/>
      <c r="Z57" s="30"/>
      <c r="AA57" s="30"/>
      <c r="AB57" s="30"/>
      <c r="AC57" s="30"/>
      <c r="AD57" s="30"/>
      <c r="AE57" s="30"/>
    </row>
    <row r="58" spans="2:31" ht="13.15">
      <c r="B58" s="220" t="s">
        <v>363</v>
      </c>
      <c r="C58" s="219" t="s">
        <v>361</v>
      </c>
      <c r="D58" s="204">
        <v>0</v>
      </c>
      <c r="E58" s="204">
        <v>0</v>
      </c>
      <c r="F58" s="204">
        <v>0</v>
      </c>
      <c r="G58" s="204">
        <v>0</v>
      </c>
      <c r="H58" s="204">
        <v>0</v>
      </c>
      <c r="I58" s="204">
        <v>0</v>
      </c>
      <c r="J58" s="204">
        <v>1</v>
      </c>
      <c r="K58" s="204">
        <v>1</v>
      </c>
      <c r="L58" s="204">
        <v>1</v>
      </c>
      <c r="M58" s="204">
        <v>1</v>
      </c>
      <c r="N58" s="204">
        <v>1</v>
      </c>
      <c r="O58" s="204">
        <v>1</v>
      </c>
      <c r="P58" s="118"/>
      <c r="Q58" s="30"/>
      <c r="R58" s="30"/>
      <c r="S58" s="30"/>
      <c r="T58" s="30"/>
      <c r="U58" s="30"/>
      <c r="V58" s="30"/>
      <c r="W58" s="30"/>
      <c r="X58" s="30"/>
      <c r="Y58" s="30"/>
      <c r="Z58" s="30"/>
      <c r="AA58" s="30"/>
      <c r="AB58" s="30"/>
      <c r="AC58" s="30"/>
      <c r="AD58" s="30"/>
      <c r="AE58" s="30"/>
    </row>
    <row r="59" spans="2:31" ht="13.15">
      <c r="B59" s="220" t="s">
        <v>287</v>
      </c>
      <c r="C59" s="219" t="s">
        <v>361</v>
      </c>
      <c r="D59" s="209">
        <v>0</v>
      </c>
      <c r="E59" s="209">
        <v>0</v>
      </c>
      <c r="F59" s="209">
        <v>0</v>
      </c>
      <c r="G59" s="209">
        <v>0</v>
      </c>
      <c r="H59" s="209">
        <v>0</v>
      </c>
      <c r="I59" s="204">
        <v>0</v>
      </c>
      <c r="J59" s="209">
        <v>1</v>
      </c>
      <c r="K59" s="209">
        <v>1</v>
      </c>
      <c r="L59" s="209">
        <v>1</v>
      </c>
      <c r="M59" s="209">
        <v>1</v>
      </c>
      <c r="N59" s="209">
        <v>1</v>
      </c>
      <c r="O59" s="209">
        <v>1</v>
      </c>
      <c r="P59" s="118"/>
      <c r="Q59" s="30"/>
      <c r="R59" s="30"/>
      <c r="S59" s="30"/>
      <c r="T59" s="30"/>
      <c r="U59" s="30"/>
      <c r="V59" s="30"/>
      <c r="W59" s="30"/>
      <c r="X59" s="30"/>
      <c r="Y59" s="30"/>
      <c r="Z59" s="30"/>
      <c r="AA59" s="30"/>
      <c r="AB59" s="30"/>
      <c r="AC59" s="30"/>
      <c r="AD59" s="30"/>
      <c r="AE59" s="30"/>
    </row>
    <row r="60" spans="2:31" ht="13.15">
      <c r="B60" s="220" t="s">
        <v>288</v>
      </c>
      <c r="C60" s="219" t="s">
        <v>361</v>
      </c>
      <c r="D60" s="210">
        <v>0</v>
      </c>
      <c r="E60" s="210">
        <v>0</v>
      </c>
      <c r="F60" s="210">
        <v>0</v>
      </c>
      <c r="G60" s="210">
        <v>0</v>
      </c>
      <c r="H60" s="210">
        <v>0</v>
      </c>
      <c r="I60" s="222">
        <v>0</v>
      </c>
      <c r="J60" s="223">
        <v>1</v>
      </c>
      <c r="K60" s="210">
        <v>1</v>
      </c>
      <c r="L60" s="210">
        <v>1</v>
      </c>
      <c r="M60" s="210">
        <v>1</v>
      </c>
      <c r="N60" s="210">
        <v>1</v>
      </c>
      <c r="O60" s="210">
        <v>1</v>
      </c>
      <c r="P60" s="118"/>
      <c r="Q60" s="30"/>
      <c r="R60" s="30"/>
      <c r="S60" s="30"/>
      <c r="T60" s="30"/>
      <c r="U60" s="30"/>
      <c r="V60" s="30"/>
      <c r="W60" s="30"/>
      <c r="X60" s="30"/>
      <c r="Y60" s="30"/>
      <c r="Z60" s="30"/>
      <c r="AA60" s="30"/>
      <c r="AB60" s="30"/>
      <c r="AC60" s="30"/>
      <c r="AD60" s="30"/>
      <c r="AE60" s="30"/>
    </row>
    <row r="61" spans="2:31" ht="13.15">
      <c r="B61" s="220" t="s">
        <v>289</v>
      </c>
      <c r="C61" s="219" t="s">
        <v>361</v>
      </c>
      <c r="D61" s="224">
        <v>0</v>
      </c>
      <c r="E61" s="224">
        <v>0</v>
      </c>
      <c r="F61" s="224">
        <v>0</v>
      </c>
      <c r="G61" s="224">
        <v>0</v>
      </c>
      <c r="H61" s="224">
        <v>0</v>
      </c>
      <c r="I61" s="222">
        <v>0</v>
      </c>
      <c r="J61" s="225">
        <v>1</v>
      </c>
      <c r="K61" s="224">
        <v>1</v>
      </c>
      <c r="L61" s="224">
        <v>1</v>
      </c>
      <c r="M61" s="224">
        <v>1</v>
      </c>
      <c r="N61" s="224">
        <v>1</v>
      </c>
      <c r="O61" s="224">
        <v>1</v>
      </c>
      <c r="P61" s="118"/>
      <c r="Q61" s="30"/>
      <c r="R61" s="30"/>
      <c r="S61" s="30"/>
      <c r="T61" s="30"/>
      <c r="U61" s="30"/>
      <c r="V61" s="30"/>
      <c r="W61" s="30"/>
      <c r="X61" s="30"/>
      <c r="Y61" s="30"/>
      <c r="Z61" s="30"/>
      <c r="AA61" s="30"/>
      <c r="AB61" s="30"/>
      <c r="AC61" s="30"/>
      <c r="AD61" s="30"/>
      <c r="AE61" s="30"/>
    </row>
    <row r="62" spans="2:31" ht="13.15">
      <c r="B62" s="220" t="s">
        <v>290</v>
      </c>
      <c r="C62" s="219" t="s">
        <v>361</v>
      </c>
      <c r="D62" s="224">
        <v>0</v>
      </c>
      <c r="E62" s="224">
        <v>0</v>
      </c>
      <c r="F62" s="224">
        <v>0</v>
      </c>
      <c r="G62" s="224">
        <v>0</v>
      </c>
      <c r="H62" s="224">
        <v>0</v>
      </c>
      <c r="I62" s="222">
        <v>0</v>
      </c>
      <c r="J62" s="225">
        <v>1</v>
      </c>
      <c r="K62" s="224">
        <v>1</v>
      </c>
      <c r="L62" s="224">
        <v>1</v>
      </c>
      <c r="M62" s="224">
        <v>1</v>
      </c>
      <c r="N62" s="224">
        <v>1</v>
      </c>
      <c r="O62" s="224">
        <v>1</v>
      </c>
      <c r="P62" s="118"/>
      <c r="Q62" s="30"/>
      <c r="R62" s="30"/>
      <c r="S62" s="30"/>
      <c r="T62" s="30"/>
      <c r="U62" s="30"/>
      <c r="V62" s="30"/>
      <c r="W62" s="30"/>
      <c r="X62" s="30"/>
      <c r="Y62" s="30"/>
      <c r="Z62" s="30"/>
      <c r="AA62" s="30"/>
      <c r="AB62" s="30"/>
      <c r="AC62" s="30"/>
      <c r="AD62" s="30"/>
      <c r="AE62" s="30"/>
    </row>
  </sheetData>
  <mergeCells count="26">
    <mergeCell ref="Q27:AC27"/>
    <mergeCell ref="R40:S40"/>
    <mergeCell ref="R41:S41"/>
    <mergeCell ref="B54:O54"/>
    <mergeCell ref="R33:S33"/>
    <mergeCell ref="R34:S34"/>
    <mergeCell ref="R35:S35"/>
    <mergeCell ref="R36:S36"/>
    <mergeCell ref="R38:S38"/>
    <mergeCell ref="R39:S39"/>
    <mergeCell ref="Q28:Q41"/>
    <mergeCell ref="R28:S28"/>
    <mergeCell ref="R29:S29"/>
    <mergeCell ref="R30:S30"/>
    <mergeCell ref="R31:S31"/>
    <mergeCell ref="C12:O12"/>
    <mergeCell ref="Q12:AE12"/>
    <mergeCell ref="C13:O13"/>
    <mergeCell ref="Q13:AE13"/>
    <mergeCell ref="C14:O14"/>
    <mergeCell ref="Q14:AE14"/>
    <mergeCell ref="C8:O8"/>
    <mergeCell ref="B10:O10"/>
    <mergeCell ref="Q10:AE10"/>
    <mergeCell ref="C11:O11"/>
    <mergeCell ref="Q11:AE11"/>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DA0CED-990C-4C22-BA07-88220B6B2575}">
  <dimension ref="A1:P36"/>
  <sheetViews>
    <sheetView workbookViewId="0">
      <selection activeCell="C8" sqref="C8"/>
    </sheetView>
  </sheetViews>
  <sheetFormatPr defaultColWidth="9" defaultRowHeight="12.75"/>
  <cols>
    <col min="1" max="1" width="9" style="14"/>
    <col min="2" max="2" width="45.42578125" style="14" bestFit="1" customWidth="1"/>
    <col min="3" max="3" width="22.7109375" style="14" customWidth="1"/>
    <col min="4" max="15" width="16.7109375" style="14" customWidth="1"/>
    <col min="16" max="16384" width="9" style="14"/>
  </cols>
  <sheetData>
    <row r="1" spans="1:16" ht="25.5">
      <c r="A1" s="323" t="s">
        <v>366</v>
      </c>
      <c r="B1" s="323"/>
      <c r="C1" s="323"/>
      <c r="D1" s="148" t="s">
        <v>356</v>
      </c>
      <c r="E1" s="148" t="s">
        <v>356</v>
      </c>
      <c r="F1" s="148" t="s">
        <v>356</v>
      </c>
      <c r="G1" s="148" t="s">
        <v>356</v>
      </c>
      <c r="H1" s="148" t="s">
        <v>356</v>
      </c>
      <c r="I1" s="148" t="s">
        <v>356</v>
      </c>
      <c r="J1" s="148" t="s">
        <v>356</v>
      </c>
      <c r="K1" s="148" t="s">
        <v>356</v>
      </c>
      <c r="L1" s="148" t="s">
        <v>356</v>
      </c>
      <c r="M1" s="148" t="s">
        <v>356</v>
      </c>
      <c r="N1" s="148" t="s">
        <v>356</v>
      </c>
      <c r="O1" s="148" t="s">
        <v>356</v>
      </c>
      <c r="P1" s="148" t="s">
        <v>356</v>
      </c>
    </row>
    <row r="2" spans="1:16">
      <c r="A2" s="149"/>
      <c r="B2" s="149"/>
      <c r="C2" s="149"/>
      <c r="D2" s="149"/>
      <c r="E2" s="149"/>
      <c r="F2" s="149"/>
      <c r="G2" s="149"/>
      <c r="H2" s="149"/>
      <c r="I2" s="149"/>
      <c r="J2" s="149"/>
      <c r="K2" s="149"/>
      <c r="L2" s="149"/>
      <c r="M2" s="149"/>
      <c r="N2" s="149"/>
      <c r="O2" s="149"/>
      <c r="P2" s="149"/>
    </row>
    <row r="3" spans="1:16">
      <c r="A3" s="149"/>
      <c r="B3" s="149"/>
      <c r="C3" s="149"/>
      <c r="D3" s="149"/>
      <c r="E3" s="149"/>
      <c r="F3" s="149"/>
      <c r="G3" s="149"/>
      <c r="H3" s="149"/>
      <c r="I3" s="149"/>
      <c r="J3" s="149"/>
      <c r="K3" s="149"/>
      <c r="L3" s="149"/>
      <c r="M3" s="149"/>
      <c r="N3" s="149"/>
      <c r="O3" s="149"/>
      <c r="P3" s="149"/>
    </row>
    <row r="4" spans="1:16" ht="39.4">
      <c r="A4" s="149"/>
      <c r="B4" s="135" t="s">
        <v>102</v>
      </c>
      <c r="C4" s="150" t="s">
        <v>367</v>
      </c>
      <c r="D4" s="149" t="s">
        <v>356</v>
      </c>
      <c r="E4" s="149"/>
      <c r="F4" s="149"/>
      <c r="G4" s="149"/>
      <c r="H4" s="149"/>
      <c r="I4" s="149"/>
      <c r="J4" s="149"/>
      <c r="K4" s="149"/>
      <c r="L4" s="149"/>
      <c r="M4" s="149"/>
      <c r="N4" s="149"/>
      <c r="O4" s="149"/>
      <c r="P4" s="149"/>
    </row>
    <row r="5" spans="1:16" ht="26.25">
      <c r="A5" s="149"/>
      <c r="B5" s="135" t="s">
        <v>104</v>
      </c>
      <c r="C5" s="151" t="s">
        <v>368</v>
      </c>
      <c r="D5" s="149" t="s">
        <v>356</v>
      </c>
      <c r="E5" s="149"/>
      <c r="F5" s="149"/>
      <c r="G5" s="149"/>
      <c r="H5" s="149"/>
      <c r="I5" s="149"/>
      <c r="J5" s="149"/>
      <c r="K5" s="149"/>
      <c r="L5" s="149"/>
      <c r="M5" s="149"/>
      <c r="N5" s="149"/>
      <c r="O5" s="149"/>
      <c r="P5" s="149"/>
    </row>
    <row r="6" spans="1:16" ht="13.15">
      <c r="A6" s="149"/>
      <c r="B6" s="135" t="s">
        <v>106</v>
      </c>
      <c r="C6" s="151" t="s">
        <v>369</v>
      </c>
      <c r="D6" s="149"/>
      <c r="E6" s="149"/>
      <c r="F6" s="149"/>
      <c r="G6" s="149"/>
      <c r="H6" s="149"/>
      <c r="I6" s="149"/>
      <c r="J6" s="149"/>
      <c r="K6" s="149"/>
      <c r="L6" s="149"/>
      <c r="M6" s="149"/>
      <c r="N6" s="149"/>
      <c r="O6" s="149"/>
      <c r="P6" s="149"/>
    </row>
    <row r="7" spans="1:16">
      <c r="A7" s="149"/>
      <c r="B7" s="152" t="s">
        <v>356</v>
      </c>
      <c r="C7" s="149"/>
      <c r="D7" s="149"/>
      <c r="E7" s="149"/>
      <c r="F7" s="149"/>
      <c r="G7" s="149"/>
      <c r="H7" s="149"/>
      <c r="I7" s="149"/>
      <c r="J7" s="149"/>
      <c r="K7" s="149"/>
      <c r="L7" s="149"/>
      <c r="M7" s="149"/>
      <c r="N7" s="149"/>
      <c r="O7" s="149"/>
      <c r="P7" s="149"/>
    </row>
    <row r="8" spans="1:16" ht="13.15">
      <c r="A8" s="149"/>
      <c r="B8" s="153" t="s">
        <v>108</v>
      </c>
      <c r="C8" s="154" t="s">
        <v>370</v>
      </c>
      <c r="D8" s="154"/>
      <c r="E8" s="154"/>
      <c r="F8" s="154"/>
      <c r="G8" s="154"/>
      <c r="H8" s="154"/>
      <c r="I8" s="154"/>
      <c r="J8" s="154"/>
      <c r="K8" s="154"/>
      <c r="L8" s="154"/>
      <c r="M8" s="154"/>
      <c r="N8" s="154"/>
      <c r="O8" s="155"/>
      <c r="P8" s="149"/>
    </row>
    <row r="9" spans="1:16">
      <c r="A9" s="149"/>
      <c r="B9" s="156" t="s">
        <v>356</v>
      </c>
      <c r="C9" s="149"/>
      <c r="D9" s="149"/>
      <c r="E9" s="149"/>
      <c r="F9" s="149"/>
      <c r="G9" s="149"/>
      <c r="H9" s="149"/>
      <c r="I9" s="149"/>
      <c r="J9" s="149"/>
      <c r="K9" s="149"/>
      <c r="L9" s="149"/>
      <c r="M9" s="149"/>
      <c r="N9" s="149"/>
      <c r="O9" s="149"/>
      <c r="P9" s="149"/>
    </row>
    <row r="10" spans="1:16" ht="13.15">
      <c r="A10" s="149"/>
      <c r="B10" s="157" t="s">
        <v>110</v>
      </c>
      <c r="C10" s="149"/>
      <c r="D10" s="149"/>
      <c r="E10" s="149"/>
      <c r="F10" s="149"/>
      <c r="G10" s="149"/>
      <c r="H10" s="149"/>
      <c r="I10" s="149"/>
      <c r="J10" s="149"/>
      <c r="K10" s="149"/>
      <c r="L10" s="149"/>
      <c r="M10" s="149"/>
      <c r="N10" s="149"/>
      <c r="O10" s="149"/>
      <c r="P10" s="149"/>
    </row>
    <row r="11" spans="1:16" ht="13.15">
      <c r="A11" s="149"/>
      <c r="B11" s="135" t="s">
        <v>53</v>
      </c>
      <c r="C11" s="324" t="s">
        <v>371</v>
      </c>
      <c r="D11" s="324"/>
      <c r="E11" s="324"/>
      <c r="F11" s="324"/>
      <c r="G11" s="324"/>
      <c r="H11" s="324"/>
      <c r="I11" s="324"/>
      <c r="J11" s="324"/>
      <c r="K11" s="324"/>
      <c r="L11" s="324"/>
      <c r="M11" s="324"/>
      <c r="N11" s="324"/>
      <c r="O11" s="325"/>
      <c r="P11" s="149"/>
    </row>
    <row r="12" spans="1:16" ht="13.15">
      <c r="A12" s="149"/>
      <c r="B12" s="135" t="s">
        <v>112</v>
      </c>
      <c r="C12" s="324" t="s">
        <v>372</v>
      </c>
      <c r="D12" s="324"/>
      <c r="E12" s="324"/>
      <c r="F12" s="324"/>
      <c r="G12" s="324"/>
      <c r="H12" s="324"/>
      <c r="I12" s="324"/>
      <c r="J12" s="324"/>
      <c r="K12" s="324"/>
      <c r="L12" s="324"/>
      <c r="M12" s="324"/>
      <c r="N12" s="324"/>
      <c r="O12" s="325"/>
      <c r="P12" s="149" t="s">
        <v>356</v>
      </c>
    </row>
    <row r="13" spans="1:16" ht="13.15">
      <c r="A13" s="149"/>
      <c r="B13" s="135" t="s">
        <v>114</v>
      </c>
      <c r="C13" s="326" t="s">
        <v>373</v>
      </c>
      <c r="D13" s="327"/>
      <c r="E13" s="327"/>
      <c r="F13" s="327"/>
      <c r="G13" s="327"/>
      <c r="H13" s="327"/>
      <c r="I13" s="327"/>
      <c r="J13" s="327"/>
      <c r="K13" s="327"/>
      <c r="L13" s="327"/>
      <c r="M13" s="327"/>
      <c r="N13" s="327"/>
      <c r="O13" s="328"/>
      <c r="P13" s="149" t="s">
        <v>356</v>
      </c>
    </row>
    <row r="14" spans="1:16" s="147" customFormat="1" ht="13.15">
      <c r="A14" s="158"/>
      <c r="B14" s="159" t="s">
        <v>116</v>
      </c>
      <c r="C14" s="326" t="s">
        <v>374</v>
      </c>
      <c r="D14" s="327"/>
      <c r="E14" s="327"/>
      <c r="F14" s="327"/>
      <c r="G14" s="327"/>
      <c r="H14" s="327"/>
      <c r="I14" s="327"/>
      <c r="J14" s="327"/>
      <c r="K14" s="327"/>
      <c r="L14" s="327"/>
      <c r="M14" s="327"/>
      <c r="N14" s="327"/>
      <c r="O14" s="328"/>
      <c r="P14" s="158" t="s">
        <v>356</v>
      </c>
    </row>
    <row r="15" spans="1:16">
      <c r="A15" s="149"/>
      <c r="B15" s="61"/>
      <c r="C15" s="149"/>
      <c r="D15" s="149"/>
      <c r="E15" s="149"/>
      <c r="F15" s="149"/>
      <c r="G15" s="149"/>
      <c r="H15" s="149"/>
      <c r="I15" s="149"/>
      <c r="J15" s="149"/>
      <c r="K15" s="149"/>
      <c r="L15" s="149"/>
      <c r="M15" s="149"/>
      <c r="N15" s="149"/>
      <c r="O15" s="149"/>
      <c r="P15" s="149"/>
    </row>
    <row r="16" spans="1:16" ht="13.15">
      <c r="B16" s="160" t="s">
        <v>118</v>
      </c>
      <c r="C16" s="161" t="s">
        <v>119</v>
      </c>
      <c r="D16" s="161" t="s">
        <v>120</v>
      </c>
    </row>
    <row r="17" spans="1:16" ht="13.15">
      <c r="B17" s="162" t="s">
        <v>375</v>
      </c>
      <c r="C17" s="163"/>
      <c r="D17" s="164"/>
    </row>
    <row r="19" spans="1:16" ht="13.15">
      <c r="A19" s="149"/>
      <c r="B19" s="165" t="s">
        <v>123</v>
      </c>
      <c r="C19" s="166" t="s">
        <v>119</v>
      </c>
      <c r="D19" s="166" t="s">
        <v>120</v>
      </c>
      <c r="E19" s="166" t="s">
        <v>124</v>
      </c>
      <c r="F19" s="149"/>
      <c r="G19" s="149"/>
      <c r="H19" s="149"/>
      <c r="I19" s="149"/>
      <c r="J19" s="149"/>
      <c r="K19" s="149"/>
      <c r="L19" s="149"/>
      <c r="M19" s="149"/>
      <c r="N19" s="149"/>
      <c r="O19" s="149"/>
      <c r="P19" s="149"/>
    </row>
    <row r="20" spans="1:16">
      <c r="A20" s="149"/>
      <c r="B20" s="162" t="s">
        <v>375</v>
      </c>
      <c r="C20" s="162" t="s">
        <v>375</v>
      </c>
      <c r="D20" s="162" t="s">
        <v>375</v>
      </c>
      <c r="E20" s="162" t="s">
        <v>375</v>
      </c>
      <c r="F20" s="149"/>
      <c r="G20" s="149"/>
      <c r="H20" s="149"/>
      <c r="I20" s="149"/>
      <c r="J20" s="149"/>
      <c r="K20" s="149"/>
      <c r="L20" s="149"/>
      <c r="M20" s="149"/>
      <c r="N20" s="149"/>
      <c r="O20" s="149"/>
      <c r="P20" s="149"/>
    </row>
    <row r="21" spans="1:16">
      <c r="A21" s="149"/>
      <c r="B21" s="61"/>
      <c r="C21" s="149"/>
      <c r="D21" s="149"/>
      <c r="E21" s="149"/>
      <c r="F21" s="149"/>
      <c r="G21" s="149"/>
      <c r="H21" s="149"/>
      <c r="I21" s="149"/>
      <c r="J21" s="149"/>
      <c r="K21" s="149"/>
      <c r="L21" s="149"/>
      <c r="M21" s="149"/>
      <c r="N21" s="149"/>
      <c r="O21" s="149"/>
      <c r="P21" s="149"/>
    </row>
    <row r="22" spans="1:16" ht="13.15">
      <c r="A22" s="149"/>
      <c r="B22" s="165" t="s">
        <v>126</v>
      </c>
      <c r="C22" s="167" t="s">
        <v>119</v>
      </c>
      <c r="D22" s="167" t="s">
        <v>127</v>
      </c>
      <c r="E22" s="167" t="s">
        <v>128</v>
      </c>
      <c r="F22" s="167" t="s">
        <v>129</v>
      </c>
      <c r="G22" s="167" t="s">
        <v>130</v>
      </c>
      <c r="H22" s="167" t="s">
        <v>131</v>
      </c>
      <c r="I22" s="167" t="s">
        <v>132</v>
      </c>
      <c r="J22" s="167" t="s">
        <v>133</v>
      </c>
      <c r="K22" s="167" t="s">
        <v>134</v>
      </c>
      <c r="L22" s="167" t="s">
        <v>135</v>
      </c>
      <c r="M22" s="167" t="s">
        <v>136</v>
      </c>
      <c r="N22" s="167" t="s">
        <v>137</v>
      </c>
      <c r="O22" s="167" t="s">
        <v>138</v>
      </c>
      <c r="P22" s="149"/>
    </row>
    <row r="23" spans="1:16" ht="13.15">
      <c r="A23" s="149"/>
      <c r="B23" s="168" t="s">
        <v>376</v>
      </c>
      <c r="C23" s="163" t="s">
        <v>377</v>
      </c>
      <c r="D23" s="169"/>
      <c r="E23" s="169"/>
      <c r="F23" s="169"/>
      <c r="G23" s="169"/>
      <c r="H23" s="169"/>
      <c r="I23" s="169"/>
      <c r="J23" s="164">
        <v>12.223000000000001</v>
      </c>
      <c r="K23" s="169"/>
      <c r="L23" s="169"/>
      <c r="M23" s="169"/>
      <c r="N23" s="169" t="s">
        <v>356</v>
      </c>
      <c r="O23" s="169" t="s">
        <v>356</v>
      </c>
      <c r="P23" s="149"/>
    </row>
    <row r="24" spans="1:16" ht="13.15">
      <c r="B24" s="168" t="s">
        <v>378</v>
      </c>
      <c r="C24" s="163" t="s">
        <v>377</v>
      </c>
      <c r="D24" s="169"/>
      <c r="E24" s="169"/>
      <c r="F24" s="169"/>
      <c r="G24" s="169"/>
      <c r="H24" s="169"/>
      <c r="I24" s="169"/>
      <c r="J24" s="164">
        <v>8.8411547019631591</v>
      </c>
      <c r="K24" s="169"/>
      <c r="L24" s="169"/>
      <c r="M24" s="169"/>
      <c r="N24" s="169" t="s">
        <v>356</v>
      </c>
      <c r="O24" s="169" t="s">
        <v>356</v>
      </c>
    </row>
    <row r="25" spans="1:16" ht="13.15">
      <c r="B25" s="168" t="s">
        <v>379</v>
      </c>
      <c r="C25" s="163" t="s">
        <v>377</v>
      </c>
      <c r="D25" s="169"/>
      <c r="E25" s="169"/>
      <c r="F25" s="169"/>
      <c r="G25" s="169"/>
      <c r="H25" s="169"/>
      <c r="I25" s="169"/>
      <c r="J25" s="164">
        <v>0.90200000000000002</v>
      </c>
      <c r="K25" s="169"/>
      <c r="L25" s="169"/>
      <c r="M25" s="169"/>
      <c r="N25" s="169"/>
      <c r="O25" s="169"/>
    </row>
    <row r="26" spans="1:16" ht="13.15">
      <c r="B26" s="168" t="s">
        <v>380</v>
      </c>
      <c r="C26" s="163" t="s">
        <v>377</v>
      </c>
      <c r="D26" s="169"/>
      <c r="E26" s="169"/>
      <c r="F26" s="169"/>
      <c r="G26" s="169"/>
      <c r="H26" s="169"/>
      <c r="I26" s="169"/>
      <c r="J26" s="164">
        <v>9.8567392507302802</v>
      </c>
      <c r="K26" s="169"/>
      <c r="L26" s="169"/>
      <c r="M26" s="169"/>
      <c r="N26" s="169"/>
      <c r="O26" s="169"/>
    </row>
    <row r="27" spans="1:16" ht="13.15">
      <c r="B27" s="168" t="s">
        <v>381</v>
      </c>
      <c r="C27" s="163" t="s">
        <v>377</v>
      </c>
      <c r="D27" s="169"/>
      <c r="E27" s="169"/>
      <c r="F27" s="169"/>
      <c r="G27" s="169"/>
      <c r="H27" s="169"/>
      <c r="I27" s="169"/>
      <c r="J27" s="164">
        <v>20.116</v>
      </c>
      <c r="K27" s="169"/>
      <c r="L27" s="169"/>
      <c r="M27" s="169"/>
      <c r="N27" s="169"/>
      <c r="O27" s="169"/>
    </row>
    <row r="28" spans="1:16" ht="13.15">
      <c r="B28" s="168" t="s">
        <v>382</v>
      </c>
      <c r="C28" s="163" t="s">
        <v>377</v>
      </c>
      <c r="D28" s="169"/>
      <c r="E28" s="169"/>
      <c r="F28" s="169"/>
      <c r="G28" s="169"/>
      <c r="H28" s="169"/>
      <c r="I28" s="169"/>
      <c r="J28" s="164">
        <v>5.8042630111457703</v>
      </c>
      <c r="K28" s="169"/>
      <c r="L28" s="169"/>
      <c r="M28" s="169"/>
      <c r="N28" s="169"/>
      <c r="O28" s="169"/>
    </row>
    <row r="29" spans="1:16" ht="13.15">
      <c r="B29" s="168" t="s">
        <v>383</v>
      </c>
      <c r="C29" s="163" t="s">
        <v>377</v>
      </c>
      <c r="D29" s="169"/>
      <c r="E29" s="169"/>
      <c r="F29" s="169"/>
      <c r="G29" s="169"/>
      <c r="H29" s="169"/>
      <c r="I29" s="169"/>
      <c r="J29" s="164">
        <v>32.909867321495597</v>
      </c>
      <c r="K29" s="169"/>
      <c r="L29" s="169"/>
      <c r="M29" s="169"/>
      <c r="N29" s="169"/>
      <c r="O29" s="169"/>
    </row>
    <row r="30" spans="1:16" ht="13.15">
      <c r="B30" s="168" t="s">
        <v>384</v>
      </c>
      <c r="C30" s="163" t="s">
        <v>377</v>
      </c>
      <c r="D30" s="169"/>
      <c r="E30" s="169"/>
      <c r="F30" s="169"/>
      <c r="G30" s="169"/>
      <c r="H30" s="169"/>
      <c r="I30" s="169"/>
      <c r="J30" s="164">
        <v>17.303927230417798</v>
      </c>
      <c r="K30" s="169"/>
      <c r="L30" s="169"/>
      <c r="M30" s="169"/>
      <c r="N30" s="169"/>
      <c r="O30" s="169"/>
    </row>
    <row r="31" spans="1:16" ht="13.15">
      <c r="B31" s="168" t="s">
        <v>385</v>
      </c>
      <c r="C31" s="163" t="s">
        <v>377</v>
      </c>
      <c r="D31" s="169"/>
      <c r="E31" s="169"/>
      <c r="F31" s="169"/>
      <c r="G31" s="169"/>
      <c r="H31" s="169"/>
      <c r="I31" s="169"/>
      <c r="J31" s="164">
        <v>3.5849354838128926</v>
      </c>
      <c r="K31" s="169"/>
      <c r="L31" s="169"/>
      <c r="M31" s="169"/>
      <c r="N31" s="169"/>
      <c r="O31" s="169"/>
    </row>
    <row r="32" spans="1:16" ht="13.15">
      <c r="B32" s="168" t="s">
        <v>386</v>
      </c>
      <c r="C32" s="163" t="s">
        <v>377</v>
      </c>
      <c r="D32" s="169"/>
      <c r="E32" s="169"/>
      <c r="F32" s="169"/>
      <c r="G32" s="169"/>
      <c r="H32" s="169"/>
      <c r="I32" s="169"/>
      <c r="J32" s="164">
        <v>11.820915788041296</v>
      </c>
      <c r="K32" s="169"/>
      <c r="L32" s="169"/>
      <c r="M32" s="169"/>
      <c r="N32" s="169"/>
      <c r="O32" s="169"/>
    </row>
    <row r="33" spans="2:15" ht="13.15">
      <c r="B33" s="168" t="s">
        <v>387</v>
      </c>
      <c r="C33" s="163" t="s">
        <v>377</v>
      </c>
      <c r="D33" s="169"/>
      <c r="E33" s="169"/>
      <c r="F33" s="169"/>
      <c r="G33" s="169"/>
      <c r="H33" s="169"/>
      <c r="I33" s="169"/>
      <c r="J33" s="164">
        <v>8.6159999999999997</v>
      </c>
      <c r="K33" s="169"/>
      <c r="L33" s="169"/>
      <c r="M33" s="169"/>
      <c r="N33" s="169"/>
      <c r="O33" s="169"/>
    </row>
    <row r="34" spans="2:15" ht="13.15">
      <c r="B34" s="168" t="s">
        <v>388</v>
      </c>
      <c r="C34" s="163" t="s">
        <v>377</v>
      </c>
      <c r="D34" s="169"/>
      <c r="E34" s="169"/>
      <c r="F34" s="169"/>
      <c r="G34" s="169"/>
      <c r="H34" s="169"/>
      <c r="I34" s="169"/>
      <c r="J34" s="164">
        <v>1.3298742416604983</v>
      </c>
      <c r="K34" s="169"/>
      <c r="L34" s="169"/>
      <c r="M34" s="169"/>
      <c r="N34" s="169"/>
      <c r="O34" s="169"/>
    </row>
    <row r="35" spans="2:15" ht="13.15">
      <c r="B35" s="168" t="s">
        <v>389</v>
      </c>
      <c r="C35" s="163" t="s">
        <v>377</v>
      </c>
      <c r="D35" s="169"/>
      <c r="E35" s="169"/>
      <c r="F35" s="169"/>
      <c r="G35" s="169"/>
      <c r="H35" s="169"/>
      <c r="I35" s="169"/>
      <c r="J35" s="164">
        <v>3.7745800814892756</v>
      </c>
      <c r="K35" s="169"/>
      <c r="L35" s="169"/>
      <c r="M35" s="169"/>
      <c r="N35" s="169"/>
      <c r="O35" s="169"/>
    </row>
    <row r="36" spans="2:15" ht="13.15">
      <c r="B36" s="168" t="s">
        <v>390</v>
      </c>
      <c r="C36" s="163" t="s">
        <v>377</v>
      </c>
      <c r="D36" s="169"/>
      <c r="E36" s="169"/>
      <c r="F36" s="169"/>
      <c r="G36" s="169"/>
      <c r="H36" s="169"/>
      <c r="I36" s="169"/>
      <c r="J36" s="164">
        <v>1.3382681183125578</v>
      </c>
      <c r="K36" s="169"/>
      <c r="L36" s="169"/>
      <c r="M36" s="169"/>
      <c r="N36" s="169"/>
      <c r="O36" s="169"/>
    </row>
  </sheetData>
  <mergeCells count="5">
    <mergeCell ref="A1:C1"/>
    <mergeCell ref="C11:O11"/>
    <mergeCell ref="C12:O12"/>
    <mergeCell ref="C13:O13"/>
    <mergeCell ref="C14:O14"/>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2460B-6D26-479D-82F5-BAB63CCBD49C}">
  <sheetPr>
    <tabColor theme="3" tint="0.39997558519241921"/>
  </sheetPr>
  <dimension ref="A1:P23"/>
  <sheetViews>
    <sheetView zoomScale="80" zoomScaleNormal="80" workbookViewId="0">
      <selection activeCell="C8" sqref="C8"/>
    </sheetView>
  </sheetViews>
  <sheetFormatPr defaultColWidth="9" defaultRowHeight="12.75"/>
  <cols>
    <col min="1" max="1" width="9" style="14"/>
    <col min="2" max="2" width="45.42578125" style="14" bestFit="1" customWidth="1"/>
    <col min="3" max="3" width="22.7109375" style="14" customWidth="1"/>
    <col min="4" max="15" width="16.7109375" style="14" customWidth="1"/>
    <col min="16" max="16384" width="9" style="14"/>
  </cols>
  <sheetData>
    <row r="1" spans="1:16" ht="25.5">
      <c r="A1" s="323" t="e">
        <f ca="1" xml:space="preserve"> RIGHT(CELL("filename", $A$1), LEN(CELL("filename", $A$1)) - SEARCH("]", CELL("filename", $A$1)))</f>
        <v>#VALUE!</v>
      </c>
      <c r="B1" s="323"/>
      <c r="C1" s="323"/>
      <c r="D1" s="148" t="s">
        <v>356</v>
      </c>
      <c r="E1" s="148" t="s">
        <v>356</v>
      </c>
      <c r="F1" s="148" t="s">
        <v>356</v>
      </c>
      <c r="G1" s="148" t="s">
        <v>356</v>
      </c>
      <c r="H1" s="148" t="s">
        <v>356</v>
      </c>
      <c r="I1" s="148" t="s">
        <v>356</v>
      </c>
      <c r="J1" s="148" t="s">
        <v>356</v>
      </c>
      <c r="K1" s="148" t="s">
        <v>356</v>
      </c>
      <c r="L1" s="148" t="s">
        <v>356</v>
      </c>
      <c r="M1" s="148" t="s">
        <v>356</v>
      </c>
      <c r="N1" s="148" t="s">
        <v>356</v>
      </c>
      <c r="O1" s="148" t="s">
        <v>356</v>
      </c>
      <c r="P1" s="148" t="s">
        <v>356</v>
      </c>
    </row>
    <row r="2" spans="1:16">
      <c r="A2" s="149"/>
      <c r="B2" s="149"/>
      <c r="C2" s="149"/>
      <c r="D2" s="149"/>
      <c r="E2" s="149"/>
      <c r="F2" s="149"/>
      <c r="G2" s="149"/>
      <c r="H2" s="149"/>
      <c r="I2" s="149"/>
      <c r="J2" s="149"/>
      <c r="K2" s="149"/>
      <c r="L2" s="149"/>
      <c r="M2" s="149"/>
      <c r="N2" s="149"/>
      <c r="O2" s="149"/>
      <c r="P2" s="149"/>
    </row>
    <row r="3" spans="1:16">
      <c r="A3" s="149"/>
      <c r="B3" s="149"/>
      <c r="C3" s="149"/>
      <c r="D3" s="149"/>
      <c r="E3" s="149"/>
      <c r="F3" s="149"/>
      <c r="G3" s="149"/>
      <c r="H3" s="149"/>
      <c r="I3" s="149"/>
      <c r="J3" s="149"/>
      <c r="K3" s="149"/>
      <c r="L3" s="149"/>
      <c r="M3" s="149"/>
      <c r="N3" s="149"/>
      <c r="O3" s="149"/>
      <c r="P3" s="149"/>
    </row>
    <row r="4" spans="1:16" ht="13.15">
      <c r="A4" s="149"/>
      <c r="B4" s="135" t="s">
        <v>102</v>
      </c>
      <c r="C4" s="150" t="s">
        <v>103</v>
      </c>
      <c r="D4" s="149" t="s">
        <v>356</v>
      </c>
      <c r="E4" s="149"/>
      <c r="F4" s="149"/>
      <c r="G4" s="149"/>
      <c r="H4" s="149"/>
      <c r="I4" s="149"/>
      <c r="J4" s="149"/>
      <c r="K4" s="149"/>
      <c r="L4" s="149"/>
      <c r="M4" s="149"/>
      <c r="N4" s="149"/>
      <c r="O4" s="149"/>
      <c r="P4" s="149"/>
    </row>
    <row r="5" spans="1:16" ht="26.25">
      <c r="A5" s="149"/>
      <c r="B5" s="135" t="s">
        <v>104</v>
      </c>
      <c r="C5" s="151" t="s">
        <v>368</v>
      </c>
      <c r="D5" s="149" t="s">
        <v>356</v>
      </c>
      <c r="E5" s="149"/>
      <c r="F5" s="149"/>
      <c r="G5" s="149"/>
      <c r="H5" s="149"/>
      <c r="I5" s="149"/>
      <c r="J5" s="149"/>
      <c r="K5" s="149"/>
      <c r="L5" s="149"/>
      <c r="M5" s="149"/>
      <c r="N5" s="149"/>
      <c r="O5" s="149"/>
      <c r="P5" s="149"/>
    </row>
    <row r="6" spans="1:16" ht="13.15">
      <c r="A6" s="149"/>
      <c r="B6" s="135" t="s">
        <v>106</v>
      </c>
      <c r="C6" s="151" t="s">
        <v>369</v>
      </c>
      <c r="D6" s="149"/>
      <c r="E6" s="149"/>
      <c r="F6" s="149"/>
      <c r="G6" s="149"/>
      <c r="H6" s="149"/>
      <c r="I6" s="149"/>
      <c r="J6" s="149"/>
      <c r="K6" s="149"/>
      <c r="L6" s="149"/>
      <c r="M6" s="149"/>
      <c r="N6" s="149"/>
      <c r="O6" s="149"/>
      <c r="P6" s="149"/>
    </row>
    <row r="7" spans="1:16">
      <c r="A7" s="149"/>
      <c r="B7" s="152" t="s">
        <v>356</v>
      </c>
      <c r="C7" s="149"/>
      <c r="D7" s="149"/>
      <c r="E7" s="149"/>
      <c r="F7" s="149"/>
      <c r="G7" s="149"/>
      <c r="H7" s="149"/>
      <c r="I7" s="149"/>
      <c r="J7" s="149"/>
      <c r="K7" s="149"/>
      <c r="L7" s="149"/>
      <c r="M7" s="149"/>
      <c r="N7" s="149"/>
      <c r="O7" s="149"/>
      <c r="P7" s="149"/>
    </row>
    <row r="8" spans="1:16" ht="13.15">
      <c r="A8" s="149"/>
      <c r="B8" s="153" t="s">
        <v>108</v>
      </c>
      <c r="C8" s="154" t="s">
        <v>370</v>
      </c>
      <c r="D8" s="154"/>
      <c r="E8" s="154"/>
      <c r="F8" s="154"/>
      <c r="G8" s="154"/>
      <c r="H8" s="154"/>
      <c r="I8" s="154"/>
      <c r="J8" s="154"/>
      <c r="K8" s="154"/>
      <c r="L8" s="154"/>
      <c r="M8" s="154"/>
      <c r="N8" s="154"/>
      <c r="O8" s="155"/>
      <c r="P8" s="149"/>
    </row>
    <row r="9" spans="1:16">
      <c r="A9" s="149"/>
      <c r="B9" s="156" t="s">
        <v>356</v>
      </c>
      <c r="C9" s="149"/>
      <c r="D9" s="149"/>
      <c r="E9" s="149"/>
      <c r="F9" s="149"/>
      <c r="G9" s="149"/>
      <c r="H9" s="149"/>
      <c r="I9" s="149"/>
      <c r="J9" s="149"/>
      <c r="K9" s="149"/>
      <c r="L9" s="149"/>
      <c r="M9" s="149"/>
      <c r="N9" s="149"/>
      <c r="O9" s="149"/>
      <c r="P9" s="149"/>
    </row>
    <row r="10" spans="1:16" ht="13.15">
      <c r="A10" s="149"/>
      <c r="B10" s="157" t="s">
        <v>110</v>
      </c>
      <c r="C10" s="149"/>
      <c r="D10" s="149"/>
      <c r="E10" s="149"/>
      <c r="F10" s="149"/>
      <c r="G10" s="149"/>
      <c r="H10" s="149"/>
      <c r="I10" s="149"/>
      <c r="J10" s="149"/>
      <c r="K10" s="149"/>
      <c r="L10" s="149"/>
      <c r="M10" s="149"/>
      <c r="N10" s="149"/>
      <c r="O10" s="149"/>
      <c r="P10" s="149"/>
    </row>
    <row r="11" spans="1:16" ht="13.15">
      <c r="A11" s="149"/>
      <c r="B11" s="135" t="s">
        <v>53</v>
      </c>
      <c r="C11" s="324" t="s">
        <v>371</v>
      </c>
      <c r="D11" s="324"/>
      <c r="E11" s="324"/>
      <c r="F11" s="324"/>
      <c r="G11" s="324"/>
      <c r="H11" s="324"/>
      <c r="I11" s="324"/>
      <c r="J11" s="324"/>
      <c r="K11" s="324"/>
      <c r="L11" s="324"/>
      <c r="M11" s="324"/>
      <c r="N11" s="324"/>
      <c r="O11" s="325"/>
      <c r="P11" s="149"/>
    </row>
    <row r="12" spans="1:16" ht="13.15">
      <c r="A12" s="149"/>
      <c r="B12" s="135" t="s">
        <v>112</v>
      </c>
      <c r="C12" s="324" t="s">
        <v>372</v>
      </c>
      <c r="D12" s="324"/>
      <c r="E12" s="324"/>
      <c r="F12" s="324"/>
      <c r="G12" s="324"/>
      <c r="H12" s="324"/>
      <c r="I12" s="324"/>
      <c r="J12" s="324"/>
      <c r="K12" s="324"/>
      <c r="L12" s="324"/>
      <c r="M12" s="324"/>
      <c r="N12" s="324"/>
      <c r="O12" s="325"/>
      <c r="P12" s="149" t="s">
        <v>356</v>
      </c>
    </row>
    <row r="13" spans="1:16" ht="13.15">
      <c r="A13" s="149"/>
      <c r="B13" s="135" t="s">
        <v>114</v>
      </c>
      <c r="C13" s="326" t="s">
        <v>373</v>
      </c>
      <c r="D13" s="327"/>
      <c r="E13" s="327"/>
      <c r="F13" s="327"/>
      <c r="G13" s="327"/>
      <c r="H13" s="327"/>
      <c r="I13" s="327"/>
      <c r="J13" s="327"/>
      <c r="K13" s="327"/>
      <c r="L13" s="327"/>
      <c r="M13" s="327"/>
      <c r="N13" s="327"/>
      <c r="O13" s="328"/>
      <c r="P13" s="149" t="s">
        <v>356</v>
      </c>
    </row>
    <row r="14" spans="1:16" s="147" customFormat="1" ht="24.75" customHeight="1">
      <c r="A14" s="158"/>
      <c r="B14" s="159" t="s">
        <v>116</v>
      </c>
      <c r="C14" s="326" t="s">
        <v>374</v>
      </c>
      <c r="D14" s="327"/>
      <c r="E14" s="327"/>
      <c r="F14" s="327"/>
      <c r="G14" s="327"/>
      <c r="H14" s="327"/>
      <c r="I14" s="327"/>
      <c r="J14" s="327"/>
      <c r="K14" s="327"/>
      <c r="L14" s="327"/>
      <c r="M14" s="327"/>
      <c r="N14" s="327"/>
      <c r="O14" s="328"/>
      <c r="P14" s="158" t="s">
        <v>356</v>
      </c>
    </row>
    <row r="15" spans="1:16">
      <c r="A15" s="149"/>
      <c r="B15" s="61"/>
      <c r="C15" s="149"/>
      <c r="D15" s="149"/>
      <c r="E15" s="149"/>
      <c r="F15" s="149"/>
      <c r="G15" s="149"/>
      <c r="H15" s="149"/>
      <c r="I15" s="149"/>
      <c r="J15" s="149"/>
      <c r="K15" s="149"/>
      <c r="L15" s="149"/>
      <c r="M15" s="149"/>
      <c r="N15" s="149"/>
      <c r="O15" s="149"/>
      <c r="P15" s="149"/>
    </row>
    <row r="16" spans="1:16" ht="13.15">
      <c r="B16" s="160" t="s">
        <v>118</v>
      </c>
      <c r="C16" s="161" t="s">
        <v>119</v>
      </c>
      <c r="D16" s="161" t="s">
        <v>120</v>
      </c>
    </row>
    <row r="17" spans="1:16" ht="13.15">
      <c r="B17" s="170" t="s">
        <v>391</v>
      </c>
      <c r="C17" s="171" t="s">
        <v>392</v>
      </c>
      <c r="D17" s="228">
        <f>12.223/100</f>
        <v>0.12223000000000001</v>
      </c>
    </row>
    <row r="19" spans="1:16" ht="13.15">
      <c r="A19" s="149"/>
      <c r="B19" s="165" t="s">
        <v>123</v>
      </c>
      <c r="C19" s="166" t="s">
        <v>119</v>
      </c>
      <c r="D19" s="166" t="s">
        <v>120</v>
      </c>
      <c r="E19" s="166" t="s">
        <v>124</v>
      </c>
      <c r="F19" s="149"/>
      <c r="G19" s="149"/>
      <c r="H19" s="149"/>
      <c r="I19" s="149"/>
      <c r="J19" s="149"/>
      <c r="K19" s="149"/>
      <c r="L19" s="149"/>
      <c r="M19" s="149"/>
      <c r="N19" s="149"/>
      <c r="O19" s="149"/>
      <c r="P19" s="149"/>
    </row>
    <row r="20" spans="1:16">
      <c r="A20" s="149"/>
      <c r="B20" s="162" t="s">
        <v>375</v>
      </c>
      <c r="C20" s="162" t="s">
        <v>375</v>
      </c>
      <c r="D20" s="162" t="s">
        <v>375</v>
      </c>
      <c r="E20" s="162" t="s">
        <v>375</v>
      </c>
      <c r="F20" s="149"/>
      <c r="G20" s="149"/>
      <c r="H20" s="149"/>
      <c r="I20" s="149"/>
      <c r="J20" s="149"/>
      <c r="K20" s="149"/>
      <c r="L20" s="149"/>
      <c r="M20" s="149"/>
      <c r="N20" s="149"/>
      <c r="O20" s="149"/>
      <c r="P20" s="149"/>
    </row>
    <row r="21" spans="1:16">
      <c r="A21" s="149"/>
      <c r="B21" s="61"/>
      <c r="C21" s="149"/>
      <c r="D21" s="149"/>
      <c r="E21" s="149"/>
      <c r="F21" s="149"/>
      <c r="G21" s="149"/>
      <c r="H21" s="149"/>
      <c r="I21" s="149"/>
      <c r="J21" s="149"/>
      <c r="K21" s="149"/>
      <c r="L21" s="149"/>
      <c r="M21" s="149"/>
      <c r="N21" s="149"/>
      <c r="O21" s="149"/>
      <c r="P21" s="149"/>
    </row>
    <row r="22" spans="1:16" ht="13.15">
      <c r="A22" s="149"/>
      <c r="B22" s="165" t="s">
        <v>126</v>
      </c>
      <c r="C22" s="167" t="s">
        <v>119</v>
      </c>
      <c r="D22" s="167" t="s">
        <v>127</v>
      </c>
      <c r="E22" s="167" t="s">
        <v>128</v>
      </c>
      <c r="F22" s="167" t="s">
        <v>129</v>
      </c>
      <c r="G22" s="167" t="s">
        <v>130</v>
      </c>
      <c r="H22" s="167" t="s">
        <v>131</v>
      </c>
      <c r="I22" s="167" t="s">
        <v>132</v>
      </c>
      <c r="J22" s="167" t="s">
        <v>133</v>
      </c>
      <c r="K22" s="167" t="s">
        <v>134</v>
      </c>
      <c r="L22" s="167" t="s">
        <v>135</v>
      </c>
      <c r="M22" s="167" t="s">
        <v>136</v>
      </c>
      <c r="N22" s="167" t="s">
        <v>137</v>
      </c>
      <c r="O22" s="167" t="s">
        <v>138</v>
      </c>
      <c r="P22" s="149"/>
    </row>
    <row r="23" spans="1:16" ht="13.15">
      <c r="A23" s="149"/>
      <c r="B23" s="173" t="s">
        <v>393</v>
      </c>
      <c r="C23" s="174" t="s">
        <v>235</v>
      </c>
      <c r="D23" s="226">
        <v>0</v>
      </c>
      <c r="E23" s="226">
        <v>0</v>
      </c>
      <c r="F23" s="226">
        <v>0</v>
      </c>
      <c r="G23" s="226">
        <v>0</v>
      </c>
      <c r="H23" s="226">
        <v>0</v>
      </c>
      <c r="I23" s="226">
        <v>0</v>
      </c>
      <c r="J23" s="227">
        <v>100</v>
      </c>
      <c r="K23" s="226">
        <v>0</v>
      </c>
      <c r="L23" s="226">
        <v>0</v>
      </c>
      <c r="M23" s="226">
        <v>0</v>
      </c>
      <c r="N23" s="226">
        <v>0</v>
      </c>
      <c r="O23" s="226">
        <v>0</v>
      </c>
      <c r="P23" s="149"/>
    </row>
  </sheetData>
  <mergeCells count="5">
    <mergeCell ref="A1:C1"/>
    <mergeCell ref="C11:O11"/>
    <mergeCell ref="C12:O12"/>
    <mergeCell ref="C13:O13"/>
    <mergeCell ref="C14:O14"/>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7FC06-0A71-4F96-9F01-A8F2232377FE}">
  <sheetPr>
    <tabColor theme="3" tint="0.39997558519241921"/>
  </sheetPr>
  <dimension ref="A1:P23"/>
  <sheetViews>
    <sheetView zoomScale="80" zoomScaleNormal="80" workbookViewId="0">
      <selection activeCell="D17" sqref="D17"/>
    </sheetView>
  </sheetViews>
  <sheetFormatPr defaultColWidth="9" defaultRowHeight="12.75"/>
  <cols>
    <col min="1" max="1" width="9" style="14"/>
    <col min="2" max="2" width="45.42578125" style="14" bestFit="1" customWidth="1"/>
    <col min="3" max="3" width="22.7109375" style="14" customWidth="1"/>
    <col min="4" max="15" width="16.7109375" style="14" customWidth="1"/>
    <col min="16" max="16384" width="9" style="14"/>
  </cols>
  <sheetData>
    <row r="1" spans="1:16" ht="25.5">
      <c r="A1" s="323" t="e">
        <f ca="1" xml:space="preserve"> RIGHT(CELL("filename", $A$1), LEN(CELL("filename", $A$1)) - SEARCH("]", CELL("filename", $A$1)))</f>
        <v>#VALUE!</v>
      </c>
      <c r="B1" s="323"/>
      <c r="C1" s="323"/>
      <c r="D1" s="148" t="s">
        <v>356</v>
      </c>
      <c r="E1" s="148" t="s">
        <v>356</v>
      </c>
      <c r="F1" s="148" t="s">
        <v>356</v>
      </c>
      <c r="G1" s="148" t="s">
        <v>356</v>
      </c>
      <c r="H1" s="148" t="s">
        <v>356</v>
      </c>
      <c r="I1" s="148" t="s">
        <v>356</v>
      </c>
      <c r="J1" s="148" t="s">
        <v>356</v>
      </c>
      <c r="K1" s="148" t="s">
        <v>356</v>
      </c>
      <c r="L1" s="148" t="s">
        <v>356</v>
      </c>
      <c r="M1" s="148" t="s">
        <v>356</v>
      </c>
      <c r="N1" s="148" t="s">
        <v>356</v>
      </c>
      <c r="O1" s="148" t="s">
        <v>356</v>
      </c>
      <c r="P1" s="148" t="s">
        <v>356</v>
      </c>
    </row>
    <row r="2" spans="1:16">
      <c r="A2" s="149"/>
      <c r="B2" s="149"/>
      <c r="C2" s="149"/>
      <c r="D2" s="149"/>
      <c r="E2" s="149"/>
      <c r="F2" s="149"/>
      <c r="G2" s="149"/>
      <c r="H2" s="149"/>
      <c r="I2" s="149"/>
      <c r="J2" s="149"/>
      <c r="K2" s="149"/>
      <c r="L2" s="149"/>
      <c r="M2" s="149"/>
      <c r="N2" s="149"/>
      <c r="O2" s="149"/>
      <c r="P2" s="149"/>
    </row>
    <row r="3" spans="1:16">
      <c r="A3" s="149"/>
      <c r="B3" s="149"/>
      <c r="C3" s="149"/>
      <c r="D3" s="149"/>
      <c r="E3" s="149"/>
      <c r="F3" s="149"/>
      <c r="G3" s="149"/>
      <c r="H3" s="149"/>
      <c r="I3" s="149"/>
      <c r="J3" s="149"/>
      <c r="K3" s="149"/>
      <c r="L3" s="149"/>
      <c r="M3" s="149"/>
      <c r="N3" s="149"/>
      <c r="O3" s="149"/>
      <c r="P3" s="149"/>
    </row>
    <row r="4" spans="1:16" ht="13.15">
      <c r="A4" s="149"/>
      <c r="B4" s="135" t="s">
        <v>102</v>
      </c>
      <c r="C4" s="150" t="s">
        <v>141</v>
      </c>
      <c r="D4" s="149" t="s">
        <v>356</v>
      </c>
      <c r="E4" s="149"/>
      <c r="F4" s="149"/>
      <c r="G4" s="149"/>
      <c r="H4" s="149"/>
      <c r="I4" s="149"/>
      <c r="J4" s="149"/>
      <c r="K4" s="149"/>
      <c r="L4" s="149"/>
      <c r="M4" s="149"/>
      <c r="N4" s="149"/>
      <c r="O4" s="149"/>
      <c r="P4" s="149"/>
    </row>
    <row r="5" spans="1:16" ht="26.25">
      <c r="A5" s="149"/>
      <c r="B5" s="135" t="s">
        <v>104</v>
      </c>
      <c r="C5" s="151" t="s">
        <v>368</v>
      </c>
      <c r="D5" s="149" t="s">
        <v>356</v>
      </c>
      <c r="E5" s="149"/>
      <c r="F5" s="149"/>
      <c r="G5" s="149"/>
      <c r="H5" s="149"/>
      <c r="I5" s="149"/>
      <c r="J5" s="149"/>
      <c r="K5" s="149"/>
      <c r="L5" s="149"/>
      <c r="M5" s="149"/>
      <c r="N5" s="149"/>
      <c r="O5" s="149"/>
      <c r="P5" s="149"/>
    </row>
    <row r="6" spans="1:16" ht="13.15">
      <c r="A6" s="149"/>
      <c r="B6" s="135" t="s">
        <v>106</v>
      </c>
      <c r="C6" s="151" t="s">
        <v>369</v>
      </c>
      <c r="D6" s="149"/>
      <c r="E6" s="149"/>
      <c r="F6" s="149"/>
      <c r="G6" s="149"/>
      <c r="H6" s="149"/>
      <c r="I6" s="149"/>
      <c r="J6" s="149"/>
      <c r="K6" s="149"/>
      <c r="L6" s="149"/>
      <c r="M6" s="149"/>
      <c r="N6" s="149"/>
      <c r="O6" s="149"/>
      <c r="P6" s="149"/>
    </row>
    <row r="7" spans="1:16">
      <c r="A7" s="149"/>
      <c r="B7" s="152" t="s">
        <v>356</v>
      </c>
      <c r="C7" s="149"/>
      <c r="D7" s="149"/>
      <c r="E7" s="149"/>
      <c r="F7" s="149"/>
      <c r="G7" s="149"/>
      <c r="H7" s="149"/>
      <c r="I7" s="149"/>
      <c r="J7" s="149"/>
      <c r="K7" s="149"/>
      <c r="L7" s="149"/>
      <c r="M7" s="149"/>
      <c r="N7" s="149"/>
      <c r="O7" s="149"/>
      <c r="P7" s="149"/>
    </row>
    <row r="8" spans="1:16" ht="13.15">
      <c r="A8" s="149"/>
      <c r="B8" s="153" t="s">
        <v>108</v>
      </c>
      <c r="C8" s="154" t="s">
        <v>370</v>
      </c>
      <c r="D8" s="154"/>
      <c r="E8" s="154"/>
      <c r="F8" s="154"/>
      <c r="G8" s="154"/>
      <c r="H8" s="154"/>
      <c r="I8" s="154"/>
      <c r="J8" s="154"/>
      <c r="K8" s="154"/>
      <c r="L8" s="154"/>
      <c r="M8" s="154"/>
      <c r="N8" s="154"/>
      <c r="O8" s="155"/>
      <c r="P8" s="149"/>
    </row>
    <row r="9" spans="1:16">
      <c r="A9" s="149"/>
      <c r="B9" s="156" t="s">
        <v>356</v>
      </c>
      <c r="C9" s="149"/>
      <c r="D9" s="149"/>
      <c r="E9" s="149"/>
      <c r="F9" s="149"/>
      <c r="G9" s="149"/>
      <c r="H9" s="149"/>
      <c r="I9" s="149"/>
      <c r="J9" s="149"/>
      <c r="K9" s="149"/>
      <c r="L9" s="149"/>
      <c r="M9" s="149"/>
      <c r="N9" s="149"/>
      <c r="O9" s="149"/>
      <c r="P9" s="149"/>
    </row>
    <row r="10" spans="1:16" ht="13.15">
      <c r="A10" s="149"/>
      <c r="B10" s="157" t="s">
        <v>110</v>
      </c>
      <c r="C10" s="149"/>
      <c r="D10" s="149"/>
      <c r="E10" s="149"/>
      <c r="F10" s="149"/>
      <c r="G10" s="149"/>
      <c r="H10" s="149"/>
      <c r="I10" s="149"/>
      <c r="J10" s="149"/>
      <c r="K10" s="149"/>
      <c r="L10" s="149"/>
      <c r="M10" s="149"/>
      <c r="N10" s="149"/>
      <c r="O10" s="149"/>
      <c r="P10" s="149"/>
    </row>
    <row r="11" spans="1:16" ht="13.15">
      <c r="A11" s="149"/>
      <c r="B11" s="135" t="s">
        <v>53</v>
      </c>
      <c r="C11" s="324" t="s">
        <v>371</v>
      </c>
      <c r="D11" s="324"/>
      <c r="E11" s="324"/>
      <c r="F11" s="324"/>
      <c r="G11" s="324"/>
      <c r="H11" s="324"/>
      <c r="I11" s="324"/>
      <c r="J11" s="324"/>
      <c r="K11" s="324"/>
      <c r="L11" s="324"/>
      <c r="M11" s="324"/>
      <c r="N11" s="324"/>
      <c r="O11" s="325"/>
      <c r="P11" s="149"/>
    </row>
    <row r="12" spans="1:16" ht="13.15">
      <c r="A12" s="149"/>
      <c r="B12" s="135" t="s">
        <v>112</v>
      </c>
      <c r="C12" s="324" t="s">
        <v>372</v>
      </c>
      <c r="D12" s="324"/>
      <c r="E12" s="324"/>
      <c r="F12" s="324"/>
      <c r="G12" s="324"/>
      <c r="H12" s="324"/>
      <c r="I12" s="324"/>
      <c r="J12" s="324"/>
      <c r="K12" s="324"/>
      <c r="L12" s="324"/>
      <c r="M12" s="324"/>
      <c r="N12" s="324"/>
      <c r="O12" s="325"/>
      <c r="P12" s="149" t="s">
        <v>356</v>
      </c>
    </row>
    <row r="13" spans="1:16" ht="13.15">
      <c r="A13" s="149"/>
      <c r="B13" s="135" t="s">
        <v>114</v>
      </c>
      <c r="C13" s="326" t="s">
        <v>373</v>
      </c>
      <c r="D13" s="327"/>
      <c r="E13" s="327"/>
      <c r="F13" s="327"/>
      <c r="G13" s="327"/>
      <c r="H13" s="327"/>
      <c r="I13" s="327"/>
      <c r="J13" s="327"/>
      <c r="K13" s="327"/>
      <c r="L13" s="327"/>
      <c r="M13" s="327"/>
      <c r="N13" s="327"/>
      <c r="O13" s="328"/>
      <c r="P13" s="149" t="s">
        <v>356</v>
      </c>
    </row>
    <row r="14" spans="1:16" s="147" customFormat="1" ht="13.15">
      <c r="A14" s="158"/>
      <c r="B14" s="159" t="s">
        <v>116</v>
      </c>
      <c r="C14" s="326" t="s">
        <v>374</v>
      </c>
      <c r="D14" s="327"/>
      <c r="E14" s="327"/>
      <c r="F14" s="327"/>
      <c r="G14" s="327"/>
      <c r="H14" s="327"/>
      <c r="I14" s="327"/>
      <c r="J14" s="327"/>
      <c r="K14" s="327"/>
      <c r="L14" s="327"/>
      <c r="M14" s="327"/>
      <c r="N14" s="327"/>
      <c r="O14" s="328"/>
      <c r="P14" s="158" t="s">
        <v>356</v>
      </c>
    </row>
    <row r="15" spans="1:16">
      <c r="A15" s="149"/>
      <c r="B15" s="61"/>
      <c r="C15" s="149"/>
      <c r="D15" s="149"/>
      <c r="E15" s="149"/>
      <c r="F15" s="149"/>
      <c r="G15" s="149"/>
      <c r="H15" s="149"/>
      <c r="I15" s="149"/>
      <c r="J15" s="149"/>
      <c r="K15" s="149"/>
      <c r="L15" s="149"/>
      <c r="M15" s="149"/>
      <c r="N15" s="149"/>
      <c r="O15" s="149"/>
      <c r="P15" s="149"/>
    </row>
    <row r="16" spans="1:16" ht="13.15">
      <c r="B16" s="160" t="s">
        <v>118</v>
      </c>
      <c r="C16" s="161" t="s">
        <v>119</v>
      </c>
      <c r="D16" s="161" t="s">
        <v>120</v>
      </c>
    </row>
    <row r="17" spans="1:16" ht="13.15">
      <c r="B17" s="170" t="s">
        <v>391</v>
      </c>
      <c r="C17" s="171" t="s">
        <v>392</v>
      </c>
      <c r="D17" s="172">
        <f>8.84115470196316/100</f>
        <v>8.8411547019631595E-2</v>
      </c>
    </row>
    <row r="19" spans="1:16" ht="13.15">
      <c r="A19" s="149"/>
      <c r="B19" s="165" t="s">
        <v>123</v>
      </c>
      <c r="C19" s="166" t="s">
        <v>119</v>
      </c>
      <c r="D19" s="166" t="s">
        <v>120</v>
      </c>
      <c r="E19" s="166" t="s">
        <v>124</v>
      </c>
      <c r="F19" s="149"/>
      <c r="G19" s="149"/>
      <c r="H19" s="149"/>
      <c r="I19" s="149"/>
      <c r="J19" s="149"/>
      <c r="K19" s="149"/>
      <c r="L19" s="149"/>
      <c r="M19" s="149"/>
      <c r="N19" s="149"/>
      <c r="O19" s="149"/>
      <c r="P19" s="149"/>
    </row>
    <row r="20" spans="1:16">
      <c r="A20" s="149"/>
      <c r="B20" s="162" t="s">
        <v>375</v>
      </c>
      <c r="C20" s="162" t="s">
        <v>375</v>
      </c>
      <c r="D20" s="162" t="s">
        <v>375</v>
      </c>
      <c r="E20" s="162" t="s">
        <v>375</v>
      </c>
      <c r="F20" s="149"/>
      <c r="G20" s="149"/>
      <c r="H20" s="149"/>
      <c r="I20" s="149"/>
      <c r="J20" s="149"/>
      <c r="K20" s="149"/>
      <c r="L20" s="149"/>
      <c r="M20" s="149"/>
      <c r="N20" s="149"/>
      <c r="O20" s="149"/>
      <c r="P20" s="149"/>
    </row>
    <row r="21" spans="1:16">
      <c r="A21" s="149"/>
      <c r="B21" s="61"/>
      <c r="C21" s="149"/>
      <c r="D21" s="149"/>
      <c r="E21" s="149"/>
      <c r="F21" s="149"/>
      <c r="G21" s="149"/>
      <c r="H21" s="149"/>
      <c r="I21" s="149"/>
      <c r="J21" s="149"/>
      <c r="K21" s="149"/>
      <c r="L21" s="149"/>
      <c r="M21" s="149"/>
      <c r="N21" s="149"/>
      <c r="O21" s="149"/>
      <c r="P21" s="149"/>
    </row>
    <row r="22" spans="1:16" ht="13.15">
      <c r="A22" s="149"/>
      <c r="B22" s="165" t="s">
        <v>126</v>
      </c>
      <c r="C22" s="167" t="s">
        <v>119</v>
      </c>
      <c r="D22" s="167" t="s">
        <v>127</v>
      </c>
      <c r="E22" s="167" t="s">
        <v>128</v>
      </c>
      <c r="F22" s="167" t="s">
        <v>129</v>
      </c>
      <c r="G22" s="167" t="s">
        <v>130</v>
      </c>
      <c r="H22" s="167" t="s">
        <v>131</v>
      </c>
      <c r="I22" s="167" t="s">
        <v>132</v>
      </c>
      <c r="J22" s="167" t="s">
        <v>133</v>
      </c>
      <c r="K22" s="167" t="s">
        <v>134</v>
      </c>
      <c r="L22" s="167" t="s">
        <v>135</v>
      </c>
      <c r="M22" s="167" t="s">
        <v>136</v>
      </c>
      <c r="N22" s="167" t="s">
        <v>137</v>
      </c>
      <c r="O22" s="167" t="s">
        <v>138</v>
      </c>
      <c r="P22" s="149"/>
    </row>
    <row r="23" spans="1:16" ht="13.15">
      <c r="A23" s="149"/>
      <c r="B23" s="173" t="s">
        <v>393</v>
      </c>
      <c r="C23" s="174" t="s">
        <v>235</v>
      </c>
      <c r="D23" s="226">
        <v>0</v>
      </c>
      <c r="E23" s="226">
        <v>0</v>
      </c>
      <c r="F23" s="226">
        <v>0</v>
      </c>
      <c r="G23" s="226">
        <v>0</v>
      </c>
      <c r="H23" s="226">
        <v>0</v>
      </c>
      <c r="I23" s="226">
        <v>0</v>
      </c>
      <c r="J23" s="227">
        <v>100</v>
      </c>
      <c r="K23" s="226">
        <v>0</v>
      </c>
      <c r="L23" s="226">
        <v>0</v>
      </c>
      <c r="M23" s="226">
        <v>0</v>
      </c>
      <c r="N23" s="226">
        <v>0</v>
      </c>
      <c r="O23" s="226">
        <v>0</v>
      </c>
      <c r="P23" s="149"/>
    </row>
  </sheetData>
  <mergeCells count="5">
    <mergeCell ref="A1:C1"/>
    <mergeCell ref="C11:O11"/>
    <mergeCell ref="C12:O12"/>
    <mergeCell ref="C13:O13"/>
    <mergeCell ref="C14:O14"/>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F3CB3-EEA4-4CC7-969E-26791C2BF2DB}">
  <sheetPr>
    <tabColor theme="3" tint="0.39997558519241921"/>
  </sheetPr>
  <dimension ref="A1:P23"/>
  <sheetViews>
    <sheetView workbookViewId="0">
      <selection activeCell="C8" sqref="C8"/>
    </sheetView>
  </sheetViews>
  <sheetFormatPr defaultColWidth="9" defaultRowHeight="12.75"/>
  <cols>
    <col min="1" max="1" width="9" style="14"/>
    <col min="2" max="2" width="45.42578125" style="14" bestFit="1" customWidth="1"/>
    <col min="3" max="3" width="22.7109375" style="14" customWidth="1"/>
    <col min="4" max="15" width="16.7109375" style="14" customWidth="1"/>
    <col min="16" max="16384" width="9" style="14"/>
  </cols>
  <sheetData>
    <row r="1" spans="1:16" ht="25.5">
      <c r="A1" s="323" t="e">
        <f ca="1" xml:space="preserve"> RIGHT(CELL("filename", $A$1), LEN(CELL("filename", $A$1)) - SEARCH("]", CELL("filename", $A$1)))</f>
        <v>#VALUE!</v>
      </c>
      <c r="B1" s="323"/>
      <c r="C1" s="323"/>
      <c r="D1" s="148" t="s">
        <v>356</v>
      </c>
      <c r="E1" s="148" t="s">
        <v>356</v>
      </c>
      <c r="F1" s="148" t="s">
        <v>356</v>
      </c>
      <c r="G1" s="148" t="s">
        <v>356</v>
      </c>
      <c r="H1" s="148" t="s">
        <v>356</v>
      </c>
      <c r="I1" s="148" t="s">
        <v>356</v>
      </c>
      <c r="J1" s="148" t="s">
        <v>356</v>
      </c>
      <c r="K1" s="148" t="s">
        <v>356</v>
      </c>
      <c r="L1" s="148" t="s">
        <v>356</v>
      </c>
      <c r="M1" s="148" t="s">
        <v>356</v>
      </c>
      <c r="N1" s="148" t="s">
        <v>356</v>
      </c>
      <c r="O1" s="148" t="s">
        <v>356</v>
      </c>
      <c r="P1" s="148" t="s">
        <v>356</v>
      </c>
    </row>
    <row r="2" spans="1:16">
      <c r="A2" s="149"/>
      <c r="B2" s="149"/>
      <c r="C2" s="149"/>
      <c r="D2" s="149"/>
      <c r="E2" s="149"/>
      <c r="F2" s="149"/>
      <c r="G2" s="149"/>
      <c r="H2" s="149"/>
      <c r="I2" s="149"/>
      <c r="J2" s="149"/>
      <c r="K2" s="149"/>
      <c r="L2" s="149"/>
      <c r="M2" s="149"/>
      <c r="N2" s="149"/>
      <c r="O2" s="149"/>
      <c r="P2" s="149"/>
    </row>
    <row r="3" spans="1:16">
      <c r="A3" s="149"/>
      <c r="B3" s="149"/>
      <c r="C3" s="149"/>
      <c r="D3" s="149"/>
      <c r="E3" s="149"/>
      <c r="F3" s="149"/>
      <c r="G3" s="149"/>
      <c r="H3" s="149"/>
      <c r="I3" s="149"/>
      <c r="J3" s="149"/>
      <c r="K3" s="149"/>
      <c r="L3" s="149"/>
      <c r="M3" s="149"/>
      <c r="N3" s="149"/>
      <c r="O3" s="149"/>
      <c r="P3" s="149"/>
    </row>
    <row r="4" spans="1:16" ht="13.15">
      <c r="A4" s="149"/>
      <c r="B4" s="135" t="s">
        <v>102</v>
      </c>
      <c r="C4" s="150" t="s">
        <v>302</v>
      </c>
      <c r="D4" s="149" t="s">
        <v>356</v>
      </c>
      <c r="E4" s="149"/>
      <c r="F4" s="149"/>
      <c r="G4" s="149"/>
      <c r="H4" s="149"/>
      <c r="I4" s="149"/>
      <c r="J4" s="149"/>
      <c r="K4" s="149"/>
      <c r="L4" s="149"/>
      <c r="M4" s="149"/>
      <c r="N4" s="149"/>
      <c r="O4" s="149"/>
      <c r="P4" s="149"/>
    </row>
    <row r="5" spans="1:16" ht="26.25">
      <c r="A5" s="149"/>
      <c r="B5" s="135" t="s">
        <v>104</v>
      </c>
      <c r="C5" s="151" t="s">
        <v>368</v>
      </c>
      <c r="D5" s="149" t="s">
        <v>356</v>
      </c>
      <c r="E5" s="149"/>
      <c r="F5" s="149"/>
      <c r="G5" s="149"/>
      <c r="H5" s="149"/>
      <c r="I5" s="149"/>
      <c r="J5" s="149"/>
      <c r="K5" s="149"/>
      <c r="L5" s="149"/>
      <c r="M5" s="149"/>
      <c r="N5" s="149"/>
      <c r="O5" s="149"/>
      <c r="P5" s="149"/>
    </row>
    <row r="6" spans="1:16" ht="13.15">
      <c r="A6" s="149"/>
      <c r="B6" s="135" t="s">
        <v>106</v>
      </c>
      <c r="C6" s="151" t="s">
        <v>369</v>
      </c>
      <c r="D6" s="149"/>
      <c r="E6" s="149"/>
      <c r="F6" s="149"/>
      <c r="G6" s="149"/>
      <c r="H6" s="149"/>
      <c r="I6" s="149"/>
      <c r="J6" s="149"/>
      <c r="K6" s="149"/>
      <c r="L6" s="149"/>
      <c r="M6" s="149"/>
      <c r="N6" s="149"/>
      <c r="O6" s="149"/>
      <c r="P6" s="149"/>
    </row>
    <row r="7" spans="1:16">
      <c r="A7" s="149"/>
      <c r="B7" s="152" t="s">
        <v>356</v>
      </c>
      <c r="C7" s="149"/>
      <c r="D7" s="149"/>
      <c r="E7" s="149"/>
      <c r="F7" s="149"/>
      <c r="G7" s="149"/>
      <c r="H7" s="149"/>
      <c r="I7" s="149"/>
      <c r="J7" s="149"/>
      <c r="K7" s="149"/>
      <c r="L7" s="149"/>
      <c r="M7" s="149"/>
      <c r="N7" s="149"/>
      <c r="O7" s="149"/>
      <c r="P7" s="149"/>
    </row>
    <row r="8" spans="1:16" ht="13.15">
      <c r="A8" s="149"/>
      <c r="B8" s="153" t="s">
        <v>108</v>
      </c>
      <c r="C8" s="154" t="s">
        <v>370</v>
      </c>
      <c r="D8" s="154"/>
      <c r="E8" s="154"/>
      <c r="F8" s="154"/>
      <c r="G8" s="154"/>
      <c r="H8" s="154"/>
      <c r="I8" s="154"/>
      <c r="J8" s="154"/>
      <c r="K8" s="154"/>
      <c r="L8" s="154"/>
      <c r="M8" s="154"/>
      <c r="N8" s="154"/>
      <c r="O8" s="155"/>
      <c r="P8" s="149"/>
    </row>
    <row r="9" spans="1:16">
      <c r="A9" s="149"/>
      <c r="B9" s="156" t="s">
        <v>356</v>
      </c>
      <c r="C9" s="149"/>
      <c r="D9" s="149"/>
      <c r="E9" s="149"/>
      <c r="F9" s="149"/>
      <c r="G9" s="149"/>
      <c r="H9" s="149"/>
      <c r="I9" s="149"/>
      <c r="J9" s="149"/>
      <c r="K9" s="149"/>
      <c r="L9" s="149"/>
      <c r="M9" s="149"/>
      <c r="N9" s="149"/>
      <c r="O9" s="149"/>
      <c r="P9" s="149"/>
    </row>
    <row r="10" spans="1:16" ht="13.15">
      <c r="A10" s="149"/>
      <c r="B10" s="157" t="s">
        <v>110</v>
      </c>
      <c r="C10" s="149"/>
      <c r="D10" s="149"/>
      <c r="E10" s="149"/>
      <c r="F10" s="149"/>
      <c r="G10" s="149"/>
      <c r="H10" s="149"/>
      <c r="I10" s="149"/>
      <c r="J10" s="149"/>
      <c r="K10" s="149"/>
      <c r="L10" s="149"/>
      <c r="M10" s="149"/>
      <c r="N10" s="149"/>
      <c r="O10" s="149"/>
      <c r="P10" s="149"/>
    </row>
    <row r="11" spans="1:16" ht="13.15">
      <c r="A11" s="149"/>
      <c r="B11" s="135" t="s">
        <v>53</v>
      </c>
      <c r="C11" s="324" t="s">
        <v>371</v>
      </c>
      <c r="D11" s="324"/>
      <c r="E11" s="324"/>
      <c r="F11" s="324"/>
      <c r="G11" s="324"/>
      <c r="H11" s="324"/>
      <c r="I11" s="324"/>
      <c r="J11" s="324"/>
      <c r="K11" s="324"/>
      <c r="L11" s="324"/>
      <c r="M11" s="324"/>
      <c r="N11" s="324"/>
      <c r="O11" s="325"/>
      <c r="P11" s="149"/>
    </row>
    <row r="12" spans="1:16" ht="13.15">
      <c r="A12" s="149"/>
      <c r="B12" s="135" t="s">
        <v>112</v>
      </c>
      <c r="C12" s="324" t="s">
        <v>372</v>
      </c>
      <c r="D12" s="324"/>
      <c r="E12" s="324"/>
      <c r="F12" s="324"/>
      <c r="G12" s="324"/>
      <c r="H12" s="324"/>
      <c r="I12" s="324"/>
      <c r="J12" s="324"/>
      <c r="K12" s="324"/>
      <c r="L12" s="324"/>
      <c r="M12" s="324"/>
      <c r="N12" s="324"/>
      <c r="O12" s="325"/>
      <c r="P12" s="149" t="s">
        <v>356</v>
      </c>
    </row>
    <row r="13" spans="1:16" ht="13.15">
      <c r="A13" s="149"/>
      <c r="B13" s="135" t="s">
        <v>114</v>
      </c>
      <c r="C13" s="326" t="s">
        <v>373</v>
      </c>
      <c r="D13" s="327"/>
      <c r="E13" s="327"/>
      <c r="F13" s="327"/>
      <c r="G13" s="327"/>
      <c r="H13" s="327"/>
      <c r="I13" s="327"/>
      <c r="J13" s="327"/>
      <c r="K13" s="327"/>
      <c r="L13" s="327"/>
      <c r="M13" s="327"/>
      <c r="N13" s="327"/>
      <c r="O13" s="328"/>
      <c r="P13" s="149" t="s">
        <v>356</v>
      </c>
    </row>
    <row r="14" spans="1:16" s="147" customFormat="1" ht="13.15">
      <c r="A14" s="158"/>
      <c r="B14" s="159" t="s">
        <v>116</v>
      </c>
      <c r="C14" s="326" t="s">
        <v>374</v>
      </c>
      <c r="D14" s="327"/>
      <c r="E14" s="327"/>
      <c r="F14" s="327"/>
      <c r="G14" s="327"/>
      <c r="H14" s="327"/>
      <c r="I14" s="327"/>
      <c r="J14" s="327"/>
      <c r="K14" s="327"/>
      <c r="L14" s="327"/>
      <c r="M14" s="327"/>
      <c r="N14" s="327"/>
      <c r="O14" s="328"/>
      <c r="P14" s="158" t="s">
        <v>356</v>
      </c>
    </row>
    <row r="15" spans="1:16">
      <c r="A15" s="149"/>
      <c r="B15" s="61"/>
      <c r="C15" s="149"/>
      <c r="D15" s="149"/>
      <c r="E15" s="149"/>
      <c r="F15" s="149"/>
      <c r="G15" s="149"/>
      <c r="H15" s="149"/>
      <c r="I15" s="149"/>
      <c r="J15" s="149"/>
      <c r="K15" s="149"/>
      <c r="L15" s="149"/>
      <c r="M15" s="149"/>
      <c r="N15" s="149"/>
      <c r="O15" s="149"/>
      <c r="P15" s="149"/>
    </row>
    <row r="16" spans="1:16" ht="13.15">
      <c r="B16" s="160" t="s">
        <v>118</v>
      </c>
      <c r="C16" s="161" t="s">
        <v>119</v>
      </c>
      <c r="D16" s="161" t="s">
        <v>120</v>
      </c>
    </row>
    <row r="17" spans="1:16" ht="13.15">
      <c r="B17" s="170" t="s">
        <v>391</v>
      </c>
      <c r="C17" s="171" t="s">
        <v>392</v>
      </c>
      <c r="D17" s="172">
        <f>0.902/100</f>
        <v>9.0200000000000002E-3</v>
      </c>
    </row>
    <row r="19" spans="1:16" ht="13.15">
      <c r="A19" s="149"/>
      <c r="B19" s="165" t="s">
        <v>123</v>
      </c>
      <c r="C19" s="166" t="s">
        <v>119</v>
      </c>
      <c r="D19" s="166" t="s">
        <v>120</v>
      </c>
      <c r="E19" s="166" t="s">
        <v>124</v>
      </c>
      <c r="F19" s="149"/>
      <c r="G19" s="149"/>
      <c r="H19" s="149"/>
      <c r="I19" s="149"/>
      <c r="J19" s="149"/>
      <c r="K19" s="149"/>
      <c r="L19" s="149"/>
      <c r="M19" s="149"/>
      <c r="N19" s="149"/>
      <c r="O19" s="149"/>
      <c r="P19" s="149"/>
    </row>
    <row r="20" spans="1:16">
      <c r="A20" s="149"/>
      <c r="B20" s="162" t="s">
        <v>375</v>
      </c>
      <c r="C20" s="162" t="s">
        <v>375</v>
      </c>
      <c r="D20" s="162" t="s">
        <v>375</v>
      </c>
      <c r="E20" s="162" t="s">
        <v>375</v>
      </c>
      <c r="F20" s="149"/>
      <c r="G20" s="149"/>
      <c r="H20" s="149"/>
      <c r="I20" s="149"/>
      <c r="J20" s="149"/>
      <c r="K20" s="149"/>
      <c r="L20" s="149"/>
      <c r="M20" s="149"/>
      <c r="N20" s="149"/>
      <c r="O20" s="149"/>
      <c r="P20" s="149"/>
    </row>
    <row r="21" spans="1:16">
      <c r="A21" s="149"/>
      <c r="B21" s="61"/>
      <c r="C21" s="149"/>
      <c r="D21" s="149"/>
      <c r="E21" s="149"/>
      <c r="F21" s="149"/>
      <c r="G21" s="149"/>
      <c r="H21" s="149"/>
      <c r="I21" s="149"/>
      <c r="J21" s="149"/>
      <c r="K21" s="149"/>
      <c r="L21" s="149"/>
      <c r="M21" s="149"/>
      <c r="N21" s="149"/>
      <c r="O21" s="149"/>
      <c r="P21" s="149"/>
    </row>
    <row r="22" spans="1:16" ht="13.15">
      <c r="A22" s="149"/>
      <c r="B22" s="165" t="s">
        <v>126</v>
      </c>
      <c r="C22" s="167" t="s">
        <v>119</v>
      </c>
      <c r="D22" s="167" t="s">
        <v>127</v>
      </c>
      <c r="E22" s="167" t="s">
        <v>128</v>
      </c>
      <c r="F22" s="167" t="s">
        <v>129</v>
      </c>
      <c r="G22" s="167" t="s">
        <v>130</v>
      </c>
      <c r="H22" s="167" t="s">
        <v>131</v>
      </c>
      <c r="I22" s="167" t="s">
        <v>132</v>
      </c>
      <c r="J22" s="167" t="s">
        <v>133</v>
      </c>
      <c r="K22" s="167" t="s">
        <v>134</v>
      </c>
      <c r="L22" s="167" t="s">
        <v>135</v>
      </c>
      <c r="M22" s="167" t="s">
        <v>136</v>
      </c>
      <c r="N22" s="167" t="s">
        <v>137</v>
      </c>
      <c r="O22" s="167" t="s">
        <v>138</v>
      </c>
      <c r="P22" s="149"/>
    </row>
    <row r="23" spans="1:16" ht="13.15">
      <c r="A23" s="149"/>
      <c r="B23" s="173" t="s">
        <v>393</v>
      </c>
      <c r="C23" s="174" t="s">
        <v>235</v>
      </c>
      <c r="D23" s="226">
        <v>0</v>
      </c>
      <c r="E23" s="226">
        <v>0</v>
      </c>
      <c r="F23" s="226">
        <v>0</v>
      </c>
      <c r="G23" s="226">
        <v>0</v>
      </c>
      <c r="H23" s="226">
        <v>0</v>
      </c>
      <c r="I23" s="226">
        <v>0</v>
      </c>
      <c r="J23" s="227">
        <v>100</v>
      </c>
      <c r="K23" s="226">
        <v>0</v>
      </c>
      <c r="L23" s="226">
        <v>0</v>
      </c>
      <c r="M23" s="226">
        <v>0</v>
      </c>
      <c r="N23" s="226">
        <v>0</v>
      </c>
      <c r="O23" s="226">
        <v>0</v>
      </c>
      <c r="P23" s="149"/>
    </row>
  </sheetData>
  <mergeCells count="5">
    <mergeCell ref="A1:C1"/>
    <mergeCell ref="C11:O11"/>
    <mergeCell ref="C12:O12"/>
    <mergeCell ref="C13:O13"/>
    <mergeCell ref="C14:O14"/>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2AFE3D-2A26-48ED-BB23-FCCF5389C51A}">
  <sheetPr>
    <tabColor theme="3" tint="0.39997558519241921"/>
  </sheetPr>
  <dimension ref="A1:P23"/>
  <sheetViews>
    <sheetView workbookViewId="0">
      <selection activeCell="C8" sqref="C8"/>
    </sheetView>
  </sheetViews>
  <sheetFormatPr defaultColWidth="9" defaultRowHeight="12.75"/>
  <cols>
    <col min="1" max="1" width="9" style="14"/>
    <col min="2" max="2" width="45.42578125" style="14" bestFit="1" customWidth="1"/>
    <col min="3" max="3" width="22.7109375" style="14" customWidth="1"/>
    <col min="4" max="15" width="16.7109375" style="14" customWidth="1"/>
    <col min="16" max="16384" width="9" style="14"/>
  </cols>
  <sheetData>
    <row r="1" spans="1:16" ht="25.5">
      <c r="A1" s="323" t="e">
        <f ca="1" xml:space="preserve"> RIGHT(CELL("filename", $A$1), LEN(CELL("filename", $A$1)) - SEARCH("]", CELL("filename", $A$1)))</f>
        <v>#VALUE!</v>
      </c>
      <c r="B1" s="323"/>
      <c r="C1" s="323"/>
      <c r="D1" s="148" t="s">
        <v>356</v>
      </c>
      <c r="E1" s="148" t="s">
        <v>356</v>
      </c>
      <c r="F1" s="148" t="s">
        <v>356</v>
      </c>
      <c r="G1" s="148" t="s">
        <v>356</v>
      </c>
      <c r="H1" s="148" t="s">
        <v>356</v>
      </c>
      <c r="I1" s="148" t="s">
        <v>356</v>
      </c>
      <c r="J1" s="148" t="s">
        <v>356</v>
      </c>
      <c r="K1" s="148" t="s">
        <v>356</v>
      </c>
      <c r="L1" s="148" t="s">
        <v>356</v>
      </c>
      <c r="M1" s="148" t="s">
        <v>356</v>
      </c>
      <c r="N1" s="148" t="s">
        <v>356</v>
      </c>
      <c r="O1" s="148" t="s">
        <v>356</v>
      </c>
      <c r="P1" s="148" t="s">
        <v>356</v>
      </c>
    </row>
    <row r="2" spans="1:16">
      <c r="A2" s="149"/>
      <c r="B2" s="149"/>
      <c r="C2" s="149"/>
      <c r="D2" s="149"/>
      <c r="E2" s="149"/>
      <c r="F2" s="149"/>
      <c r="G2" s="149"/>
      <c r="H2" s="149"/>
      <c r="I2" s="149"/>
      <c r="J2" s="149"/>
      <c r="K2" s="149"/>
      <c r="L2" s="149"/>
      <c r="M2" s="149"/>
      <c r="N2" s="149"/>
      <c r="O2" s="149"/>
      <c r="P2" s="149"/>
    </row>
    <row r="3" spans="1:16">
      <c r="A3" s="149"/>
      <c r="B3" s="149"/>
      <c r="C3" s="149"/>
      <c r="D3" s="149"/>
      <c r="E3" s="149"/>
      <c r="F3" s="149"/>
      <c r="G3" s="149"/>
      <c r="H3" s="149"/>
      <c r="I3" s="149"/>
      <c r="J3" s="149"/>
      <c r="K3" s="149"/>
      <c r="L3" s="149"/>
      <c r="M3" s="149"/>
      <c r="N3" s="149"/>
      <c r="O3" s="149"/>
      <c r="P3" s="149"/>
    </row>
    <row r="4" spans="1:16" ht="13.15">
      <c r="A4" s="149"/>
      <c r="B4" s="135" t="s">
        <v>102</v>
      </c>
      <c r="C4" s="150" t="s">
        <v>212</v>
      </c>
      <c r="D4" s="149" t="s">
        <v>356</v>
      </c>
      <c r="E4" s="149"/>
      <c r="F4" s="149"/>
      <c r="G4" s="149"/>
      <c r="H4" s="149"/>
      <c r="I4" s="149"/>
      <c r="J4" s="149"/>
      <c r="K4" s="149"/>
      <c r="L4" s="149"/>
      <c r="M4" s="149"/>
      <c r="N4" s="149"/>
      <c r="O4" s="149"/>
      <c r="P4" s="149"/>
    </row>
    <row r="5" spans="1:16" ht="26.25">
      <c r="A5" s="149"/>
      <c r="B5" s="135" t="s">
        <v>104</v>
      </c>
      <c r="C5" s="151" t="s">
        <v>368</v>
      </c>
      <c r="D5" s="149" t="s">
        <v>356</v>
      </c>
      <c r="E5" s="149"/>
      <c r="F5" s="149"/>
      <c r="G5" s="149"/>
      <c r="H5" s="149"/>
      <c r="I5" s="149"/>
      <c r="J5" s="149"/>
      <c r="K5" s="149"/>
      <c r="L5" s="149"/>
      <c r="M5" s="149"/>
      <c r="N5" s="149"/>
      <c r="O5" s="149"/>
      <c r="P5" s="149"/>
    </row>
    <row r="6" spans="1:16" ht="13.15">
      <c r="A6" s="149"/>
      <c r="B6" s="135" t="s">
        <v>106</v>
      </c>
      <c r="C6" s="151" t="s">
        <v>369</v>
      </c>
      <c r="D6" s="149"/>
      <c r="E6" s="149"/>
      <c r="F6" s="149"/>
      <c r="G6" s="149"/>
      <c r="H6" s="149"/>
      <c r="I6" s="149"/>
      <c r="J6" s="149"/>
      <c r="K6" s="149"/>
      <c r="L6" s="149"/>
      <c r="M6" s="149"/>
      <c r="N6" s="149"/>
      <c r="O6" s="149"/>
      <c r="P6" s="149"/>
    </row>
    <row r="7" spans="1:16">
      <c r="A7" s="149"/>
      <c r="B7" s="152" t="s">
        <v>356</v>
      </c>
      <c r="C7" s="149"/>
      <c r="D7" s="149"/>
      <c r="E7" s="149"/>
      <c r="F7" s="149"/>
      <c r="G7" s="149"/>
      <c r="H7" s="149"/>
      <c r="I7" s="149"/>
      <c r="J7" s="149"/>
      <c r="K7" s="149"/>
      <c r="L7" s="149"/>
      <c r="M7" s="149"/>
      <c r="N7" s="149"/>
      <c r="O7" s="149"/>
      <c r="P7" s="149"/>
    </row>
    <row r="8" spans="1:16" ht="13.15">
      <c r="A8" s="149"/>
      <c r="B8" s="153" t="s">
        <v>108</v>
      </c>
      <c r="C8" s="154" t="s">
        <v>370</v>
      </c>
      <c r="D8" s="154"/>
      <c r="E8" s="154"/>
      <c r="F8" s="154"/>
      <c r="G8" s="154"/>
      <c r="H8" s="154"/>
      <c r="I8" s="154"/>
      <c r="J8" s="154"/>
      <c r="K8" s="154"/>
      <c r="L8" s="154"/>
      <c r="M8" s="154"/>
      <c r="N8" s="154"/>
      <c r="O8" s="155"/>
      <c r="P8" s="149"/>
    </row>
    <row r="9" spans="1:16">
      <c r="A9" s="149"/>
      <c r="B9" s="156" t="s">
        <v>356</v>
      </c>
      <c r="C9" s="149"/>
      <c r="D9" s="149"/>
      <c r="E9" s="149"/>
      <c r="F9" s="149"/>
      <c r="G9" s="149"/>
      <c r="H9" s="149"/>
      <c r="I9" s="149"/>
      <c r="J9" s="149"/>
      <c r="K9" s="149"/>
      <c r="L9" s="149"/>
      <c r="M9" s="149"/>
      <c r="N9" s="149"/>
      <c r="O9" s="149"/>
      <c r="P9" s="149"/>
    </row>
    <row r="10" spans="1:16" ht="13.15">
      <c r="A10" s="149"/>
      <c r="B10" s="157" t="s">
        <v>110</v>
      </c>
      <c r="C10" s="149"/>
      <c r="D10" s="149"/>
      <c r="E10" s="149"/>
      <c r="F10" s="149"/>
      <c r="G10" s="149"/>
      <c r="H10" s="149"/>
      <c r="I10" s="149"/>
      <c r="J10" s="149"/>
      <c r="K10" s="149"/>
      <c r="L10" s="149"/>
      <c r="M10" s="149"/>
      <c r="N10" s="149"/>
      <c r="O10" s="149"/>
      <c r="P10" s="149"/>
    </row>
    <row r="11" spans="1:16" ht="13.15">
      <c r="A11" s="149"/>
      <c r="B11" s="135" t="s">
        <v>53</v>
      </c>
      <c r="C11" s="324" t="s">
        <v>371</v>
      </c>
      <c r="D11" s="324"/>
      <c r="E11" s="324"/>
      <c r="F11" s="324"/>
      <c r="G11" s="324"/>
      <c r="H11" s="324"/>
      <c r="I11" s="324"/>
      <c r="J11" s="324"/>
      <c r="K11" s="324"/>
      <c r="L11" s="324"/>
      <c r="M11" s="324"/>
      <c r="N11" s="324"/>
      <c r="O11" s="325"/>
      <c r="P11" s="149"/>
    </row>
    <row r="12" spans="1:16" ht="13.15">
      <c r="A12" s="149"/>
      <c r="B12" s="135" t="s">
        <v>112</v>
      </c>
      <c r="C12" s="324" t="s">
        <v>372</v>
      </c>
      <c r="D12" s="324"/>
      <c r="E12" s="324"/>
      <c r="F12" s="324"/>
      <c r="G12" s="324"/>
      <c r="H12" s="324"/>
      <c r="I12" s="324"/>
      <c r="J12" s="324"/>
      <c r="K12" s="324"/>
      <c r="L12" s="324"/>
      <c r="M12" s="324"/>
      <c r="N12" s="324"/>
      <c r="O12" s="325"/>
      <c r="P12" s="149" t="s">
        <v>356</v>
      </c>
    </row>
    <row r="13" spans="1:16" ht="13.15">
      <c r="A13" s="149"/>
      <c r="B13" s="135" t="s">
        <v>114</v>
      </c>
      <c r="C13" s="326" t="s">
        <v>373</v>
      </c>
      <c r="D13" s="327"/>
      <c r="E13" s="327"/>
      <c r="F13" s="327"/>
      <c r="G13" s="327"/>
      <c r="H13" s="327"/>
      <c r="I13" s="327"/>
      <c r="J13" s="327"/>
      <c r="K13" s="327"/>
      <c r="L13" s="327"/>
      <c r="M13" s="327"/>
      <c r="N13" s="327"/>
      <c r="O13" s="328"/>
      <c r="P13" s="149" t="s">
        <v>356</v>
      </c>
    </row>
    <row r="14" spans="1:16" s="147" customFormat="1" ht="87.75" customHeight="1">
      <c r="A14" s="158"/>
      <c r="B14" s="159" t="s">
        <v>116</v>
      </c>
      <c r="C14" s="326" t="s">
        <v>374</v>
      </c>
      <c r="D14" s="327"/>
      <c r="E14" s="327"/>
      <c r="F14" s="327"/>
      <c r="G14" s="327"/>
      <c r="H14" s="327"/>
      <c r="I14" s="327"/>
      <c r="J14" s="327"/>
      <c r="K14" s="327"/>
      <c r="L14" s="327"/>
      <c r="M14" s="327"/>
      <c r="N14" s="327"/>
      <c r="O14" s="328"/>
      <c r="P14" s="158" t="s">
        <v>356</v>
      </c>
    </row>
    <row r="15" spans="1:16">
      <c r="A15" s="149"/>
      <c r="B15" s="61"/>
      <c r="C15" s="149"/>
      <c r="D15" s="149"/>
      <c r="E15" s="149"/>
      <c r="F15" s="149"/>
      <c r="G15" s="149"/>
      <c r="H15" s="149"/>
      <c r="I15" s="149"/>
      <c r="J15" s="149"/>
      <c r="K15" s="149"/>
      <c r="L15" s="149"/>
      <c r="M15" s="149"/>
      <c r="N15" s="149"/>
      <c r="O15" s="149"/>
      <c r="P15" s="149"/>
    </row>
    <row r="16" spans="1:16" ht="13.15">
      <c r="B16" s="160" t="s">
        <v>118</v>
      </c>
      <c r="C16" s="161" t="s">
        <v>119</v>
      </c>
      <c r="D16" s="161" t="s">
        <v>120</v>
      </c>
    </row>
    <row r="17" spans="1:16" ht="13.15">
      <c r="B17" s="170" t="s">
        <v>391</v>
      </c>
      <c r="C17" s="171" t="s">
        <v>392</v>
      </c>
      <c r="D17" s="172">
        <f>9.85673925073028/100</f>
        <v>9.8567392507302801E-2</v>
      </c>
    </row>
    <row r="19" spans="1:16" ht="13.15">
      <c r="A19" s="149"/>
      <c r="B19" s="165" t="s">
        <v>123</v>
      </c>
      <c r="C19" s="166" t="s">
        <v>119</v>
      </c>
      <c r="D19" s="166" t="s">
        <v>120</v>
      </c>
      <c r="E19" s="166" t="s">
        <v>124</v>
      </c>
      <c r="F19" s="149"/>
      <c r="G19" s="149"/>
      <c r="H19" s="149"/>
      <c r="I19" s="149"/>
      <c r="J19" s="149"/>
      <c r="K19" s="149"/>
      <c r="L19" s="149"/>
      <c r="M19" s="149"/>
      <c r="N19" s="149"/>
      <c r="O19" s="149"/>
      <c r="P19" s="149"/>
    </row>
    <row r="20" spans="1:16">
      <c r="A20" s="149"/>
      <c r="B20" s="162" t="s">
        <v>375</v>
      </c>
      <c r="C20" s="162" t="s">
        <v>375</v>
      </c>
      <c r="D20" s="162" t="s">
        <v>375</v>
      </c>
      <c r="E20" s="162" t="s">
        <v>375</v>
      </c>
      <c r="F20" s="149"/>
      <c r="G20" s="149"/>
      <c r="H20" s="149"/>
      <c r="I20" s="149"/>
      <c r="J20" s="149"/>
      <c r="K20" s="149"/>
      <c r="L20" s="149"/>
      <c r="M20" s="149"/>
      <c r="N20" s="149"/>
      <c r="O20" s="149"/>
      <c r="P20" s="149"/>
    </row>
    <row r="21" spans="1:16">
      <c r="A21" s="149"/>
      <c r="B21" s="61"/>
      <c r="C21" s="149"/>
      <c r="D21" s="149"/>
      <c r="E21" s="149"/>
      <c r="F21" s="149"/>
      <c r="G21" s="149"/>
      <c r="H21" s="149"/>
      <c r="I21" s="149"/>
      <c r="J21" s="149"/>
      <c r="K21" s="149"/>
      <c r="L21" s="149"/>
      <c r="M21" s="149"/>
      <c r="N21" s="149"/>
      <c r="O21" s="149"/>
      <c r="P21" s="149"/>
    </row>
    <row r="22" spans="1:16" ht="13.15">
      <c r="A22" s="149"/>
      <c r="B22" s="165" t="s">
        <v>126</v>
      </c>
      <c r="C22" s="167" t="s">
        <v>119</v>
      </c>
      <c r="D22" s="167" t="s">
        <v>127</v>
      </c>
      <c r="E22" s="167" t="s">
        <v>128</v>
      </c>
      <c r="F22" s="167" t="s">
        <v>129</v>
      </c>
      <c r="G22" s="167" t="s">
        <v>130</v>
      </c>
      <c r="H22" s="167" t="s">
        <v>131</v>
      </c>
      <c r="I22" s="167" t="s">
        <v>132</v>
      </c>
      <c r="J22" s="167" t="s">
        <v>133</v>
      </c>
      <c r="K22" s="167" t="s">
        <v>134</v>
      </c>
      <c r="L22" s="167" t="s">
        <v>135</v>
      </c>
      <c r="M22" s="167" t="s">
        <v>136</v>
      </c>
      <c r="N22" s="167" t="s">
        <v>137</v>
      </c>
      <c r="O22" s="167" t="s">
        <v>138</v>
      </c>
      <c r="P22" s="149"/>
    </row>
    <row r="23" spans="1:16" ht="13.15">
      <c r="A23" s="149"/>
      <c r="B23" s="173" t="s">
        <v>393</v>
      </c>
      <c r="C23" s="174" t="s">
        <v>235</v>
      </c>
      <c r="D23" s="226">
        <v>0</v>
      </c>
      <c r="E23" s="226">
        <v>0</v>
      </c>
      <c r="F23" s="226">
        <v>0</v>
      </c>
      <c r="G23" s="226">
        <v>0</v>
      </c>
      <c r="H23" s="226">
        <v>0</v>
      </c>
      <c r="I23" s="226">
        <v>0</v>
      </c>
      <c r="J23" s="227">
        <v>100</v>
      </c>
      <c r="K23" s="226">
        <v>0</v>
      </c>
      <c r="L23" s="226">
        <v>0</v>
      </c>
      <c r="M23" s="226">
        <v>0</v>
      </c>
      <c r="N23" s="226">
        <v>0</v>
      </c>
      <c r="O23" s="226">
        <v>0</v>
      </c>
      <c r="P23" s="149"/>
    </row>
  </sheetData>
  <mergeCells count="5">
    <mergeCell ref="A1:C1"/>
    <mergeCell ref="C11:O11"/>
    <mergeCell ref="C12:O12"/>
    <mergeCell ref="C13:O13"/>
    <mergeCell ref="C14:O14"/>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C0590-9082-44E1-8854-B8381F33D409}">
  <sheetPr>
    <tabColor theme="3" tint="0.39997558519241921"/>
  </sheetPr>
  <dimension ref="A1:P23"/>
  <sheetViews>
    <sheetView workbookViewId="0">
      <selection activeCell="C8" sqref="C8"/>
    </sheetView>
  </sheetViews>
  <sheetFormatPr defaultColWidth="9" defaultRowHeight="12.75"/>
  <cols>
    <col min="1" max="1" width="9" style="14"/>
    <col min="2" max="2" width="45.42578125" style="14" bestFit="1" customWidth="1"/>
    <col min="3" max="3" width="22.7109375" style="14" customWidth="1"/>
    <col min="4" max="15" width="16.7109375" style="14" customWidth="1"/>
    <col min="16" max="16384" width="9" style="14"/>
  </cols>
  <sheetData>
    <row r="1" spans="1:16" ht="25.5">
      <c r="A1" s="323" t="e">
        <f ca="1" xml:space="preserve"> RIGHT(CELL("filename", $A$1), LEN(CELL("filename", $A$1)) - SEARCH("]", CELL("filename", $A$1)))</f>
        <v>#VALUE!</v>
      </c>
      <c r="B1" s="323"/>
      <c r="C1" s="323"/>
      <c r="D1" s="148" t="s">
        <v>356</v>
      </c>
      <c r="E1" s="148" t="s">
        <v>356</v>
      </c>
      <c r="F1" s="148" t="s">
        <v>356</v>
      </c>
      <c r="G1" s="148" t="s">
        <v>356</v>
      </c>
      <c r="H1" s="148" t="s">
        <v>356</v>
      </c>
      <c r="I1" s="148" t="s">
        <v>356</v>
      </c>
      <c r="J1" s="148" t="s">
        <v>356</v>
      </c>
      <c r="K1" s="148" t="s">
        <v>356</v>
      </c>
      <c r="L1" s="148" t="s">
        <v>356</v>
      </c>
      <c r="M1" s="148" t="s">
        <v>356</v>
      </c>
      <c r="N1" s="148" t="s">
        <v>356</v>
      </c>
      <c r="O1" s="148" t="s">
        <v>356</v>
      </c>
      <c r="P1" s="148" t="s">
        <v>356</v>
      </c>
    </row>
    <row r="2" spans="1:16">
      <c r="A2" s="149"/>
      <c r="B2" s="149"/>
      <c r="C2" s="149"/>
      <c r="D2" s="149"/>
      <c r="E2" s="149"/>
      <c r="F2" s="149"/>
      <c r="G2" s="149"/>
      <c r="H2" s="149"/>
      <c r="I2" s="149"/>
      <c r="J2" s="149"/>
      <c r="K2" s="149"/>
      <c r="L2" s="149"/>
      <c r="M2" s="149"/>
      <c r="N2" s="149"/>
      <c r="O2" s="149"/>
      <c r="P2" s="149"/>
    </row>
    <row r="3" spans="1:16">
      <c r="A3" s="149"/>
      <c r="B3" s="149"/>
      <c r="C3" s="149"/>
      <c r="D3" s="149"/>
      <c r="E3" s="149"/>
      <c r="F3" s="149"/>
      <c r="G3" s="149"/>
      <c r="H3" s="149"/>
      <c r="I3" s="149"/>
      <c r="J3" s="149"/>
      <c r="K3" s="149"/>
      <c r="L3" s="149"/>
      <c r="M3" s="149"/>
      <c r="N3" s="149"/>
      <c r="O3" s="149"/>
      <c r="P3" s="149"/>
    </row>
    <row r="4" spans="1:16" ht="13.15">
      <c r="A4" s="149"/>
      <c r="B4" s="135" t="s">
        <v>102</v>
      </c>
      <c r="C4" s="150" t="s">
        <v>151</v>
      </c>
      <c r="D4" s="149" t="s">
        <v>356</v>
      </c>
      <c r="E4" s="149"/>
      <c r="F4" s="149"/>
      <c r="G4" s="149"/>
      <c r="H4" s="149"/>
      <c r="I4" s="149"/>
      <c r="J4" s="149"/>
      <c r="K4" s="149"/>
      <c r="L4" s="149"/>
      <c r="M4" s="149"/>
      <c r="N4" s="149"/>
      <c r="O4" s="149"/>
      <c r="P4" s="149"/>
    </row>
    <row r="5" spans="1:16" ht="26.25">
      <c r="A5" s="149"/>
      <c r="B5" s="135" t="s">
        <v>104</v>
      </c>
      <c r="C5" s="151" t="s">
        <v>368</v>
      </c>
      <c r="D5" s="149" t="s">
        <v>356</v>
      </c>
      <c r="E5" s="149"/>
      <c r="F5" s="149"/>
      <c r="G5" s="149"/>
      <c r="H5" s="149"/>
      <c r="I5" s="149"/>
      <c r="J5" s="149"/>
      <c r="K5" s="149"/>
      <c r="L5" s="149"/>
      <c r="M5" s="149"/>
      <c r="N5" s="149"/>
      <c r="O5" s="149"/>
      <c r="P5" s="149"/>
    </row>
    <row r="6" spans="1:16" ht="13.15">
      <c r="A6" s="149"/>
      <c r="B6" s="135" t="s">
        <v>106</v>
      </c>
      <c r="C6" s="151" t="s">
        <v>369</v>
      </c>
      <c r="D6" s="149"/>
      <c r="E6" s="149"/>
      <c r="F6" s="149"/>
      <c r="G6" s="149"/>
      <c r="H6" s="149"/>
      <c r="I6" s="149"/>
      <c r="J6" s="149"/>
      <c r="K6" s="149"/>
      <c r="L6" s="149"/>
      <c r="M6" s="149"/>
      <c r="N6" s="149"/>
      <c r="O6" s="149"/>
      <c r="P6" s="149"/>
    </row>
    <row r="7" spans="1:16">
      <c r="A7" s="149"/>
      <c r="B7" s="152" t="s">
        <v>356</v>
      </c>
      <c r="C7" s="149"/>
      <c r="D7" s="149"/>
      <c r="E7" s="149"/>
      <c r="F7" s="149"/>
      <c r="G7" s="149"/>
      <c r="H7" s="149"/>
      <c r="I7" s="149"/>
      <c r="J7" s="149"/>
      <c r="K7" s="149"/>
      <c r="L7" s="149"/>
      <c r="M7" s="149"/>
      <c r="N7" s="149"/>
      <c r="O7" s="149"/>
      <c r="P7" s="149"/>
    </row>
    <row r="8" spans="1:16" ht="13.15">
      <c r="A8" s="149"/>
      <c r="B8" s="153" t="s">
        <v>108</v>
      </c>
      <c r="C8" s="154" t="s">
        <v>370</v>
      </c>
      <c r="D8" s="154"/>
      <c r="E8" s="154"/>
      <c r="F8" s="154"/>
      <c r="G8" s="154"/>
      <c r="H8" s="154"/>
      <c r="I8" s="154"/>
      <c r="J8" s="154"/>
      <c r="K8" s="154"/>
      <c r="L8" s="154"/>
      <c r="M8" s="154"/>
      <c r="N8" s="154"/>
      <c r="O8" s="155"/>
      <c r="P8" s="149"/>
    </row>
    <row r="9" spans="1:16">
      <c r="A9" s="149"/>
      <c r="B9" s="156" t="s">
        <v>356</v>
      </c>
      <c r="C9" s="149"/>
      <c r="D9" s="149"/>
      <c r="E9" s="149"/>
      <c r="F9" s="149"/>
      <c r="G9" s="149"/>
      <c r="H9" s="149"/>
      <c r="I9" s="149"/>
      <c r="J9" s="149"/>
      <c r="K9" s="149"/>
      <c r="L9" s="149"/>
      <c r="M9" s="149"/>
      <c r="N9" s="149"/>
      <c r="O9" s="149"/>
      <c r="P9" s="149"/>
    </row>
    <row r="10" spans="1:16" ht="13.15">
      <c r="A10" s="149"/>
      <c r="B10" s="157" t="s">
        <v>110</v>
      </c>
      <c r="C10" s="149"/>
      <c r="D10" s="149"/>
      <c r="E10" s="149"/>
      <c r="F10" s="149"/>
      <c r="G10" s="149"/>
      <c r="H10" s="149"/>
      <c r="I10" s="149"/>
      <c r="J10" s="149"/>
      <c r="K10" s="149"/>
      <c r="L10" s="149"/>
      <c r="M10" s="149"/>
      <c r="N10" s="149"/>
      <c r="O10" s="149"/>
      <c r="P10" s="149"/>
    </row>
    <row r="11" spans="1:16" ht="13.15">
      <c r="A11" s="149"/>
      <c r="B11" s="135" t="s">
        <v>53</v>
      </c>
      <c r="C11" s="324" t="s">
        <v>371</v>
      </c>
      <c r="D11" s="324"/>
      <c r="E11" s="324"/>
      <c r="F11" s="324"/>
      <c r="G11" s="324"/>
      <c r="H11" s="324"/>
      <c r="I11" s="324"/>
      <c r="J11" s="324"/>
      <c r="K11" s="324"/>
      <c r="L11" s="324"/>
      <c r="M11" s="324"/>
      <c r="N11" s="324"/>
      <c r="O11" s="325"/>
      <c r="P11" s="149"/>
    </row>
    <row r="12" spans="1:16" ht="13.15">
      <c r="A12" s="149"/>
      <c r="B12" s="135" t="s">
        <v>112</v>
      </c>
      <c r="C12" s="324" t="s">
        <v>372</v>
      </c>
      <c r="D12" s="324"/>
      <c r="E12" s="324"/>
      <c r="F12" s="324"/>
      <c r="G12" s="324"/>
      <c r="H12" s="324"/>
      <c r="I12" s="324"/>
      <c r="J12" s="324"/>
      <c r="K12" s="324"/>
      <c r="L12" s="324"/>
      <c r="M12" s="324"/>
      <c r="N12" s="324"/>
      <c r="O12" s="325"/>
      <c r="P12" s="149" t="s">
        <v>356</v>
      </c>
    </row>
    <row r="13" spans="1:16" ht="13.15">
      <c r="A13" s="149"/>
      <c r="B13" s="135" t="s">
        <v>114</v>
      </c>
      <c r="C13" s="326" t="s">
        <v>373</v>
      </c>
      <c r="D13" s="327"/>
      <c r="E13" s="327"/>
      <c r="F13" s="327"/>
      <c r="G13" s="327"/>
      <c r="H13" s="327"/>
      <c r="I13" s="327"/>
      <c r="J13" s="327"/>
      <c r="K13" s="327"/>
      <c r="L13" s="327"/>
      <c r="M13" s="327"/>
      <c r="N13" s="327"/>
      <c r="O13" s="328"/>
      <c r="P13" s="149" t="s">
        <v>356</v>
      </c>
    </row>
    <row r="14" spans="1:16" s="147" customFormat="1" ht="13.15">
      <c r="A14" s="158"/>
      <c r="B14" s="159" t="s">
        <v>116</v>
      </c>
      <c r="C14" s="326" t="s">
        <v>374</v>
      </c>
      <c r="D14" s="327"/>
      <c r="E14" s="327"/>
      <c r="F14" s="327"/>
      <c r="G14" s="327"/>
      <c r="H14" s="327"/>
      <c r="I14" s="327"/>
      <c r="J14" s="327"/>
      <c r="K14" s="327"/>
      <c r="L14" s="327"/>
      <c r="M14" s="327"/>
      <c r="N14" s="327"/>
      <c r="O14" s="328"/>
      <c r="P14" s="158" t="s">
        <v>356</v>
      </c>
    </row>
    <row r="15" spans="1:16">
      <c r="A15" s="149"/>
      <c r="B15" s="61"/>
      <c r="C15" s="149"/>
      <c r="D15" s="149"/>
      <c r="E15" s="149"/>
      <c r="F15" s="149"/>
      <c r="G15" s="149"/>
      <c r="H15" s="149"/>
      <c r="I15" s="149"/>
      <c r="J15" s="149"/>
      <c r="K15" s="149"/>
      <c r="L15" s="149"/>
      <c r="M15" s="149"/>
      <c r="N15" s="149"/>
      <c r="O15" s="149"/>
      <c r="P15" s="149"/>
    </row>
    <row r="16" spans="1:16" ht="13.15">
      <c r="B16" s="160" t="s">
        <v>118</v>
      </c>
      <c r="C16" s="161" t="s">
        <v>119</v>
      </c>
      <c r="D16" s="161" t="s">
        <v>120</v>
      </c>
    </row>
    <row r="17" spans="1:16" ht="13.15">
      <c r="B17" s="170" t="s">
        <v>391</v>
      </c>
      <c r="C17" s="171" t="s">
        <v>392</v>
      </c>
      <c r="D17" s="172">
        <f>20.116/100</f>
        <v>0.20116000000000001</v>
      </c>
    </row>
    <row r="19" spans="1:16" ht="13.15">
      <c r="A19" s="149"/>
      <c r="B19" s="165" t="s">
        <v>123</v>
      </c>
      <c r="C19" s="166" t="s">
        <v>119</v>
      </c>
      <c r="D19" s="166" t="s">
        <v>120</v>
      </c>
      <c r="E19" s="166" t="s">
        <v>124</v>
      </c>
      <c r="F19" s="149"/>
      <c r="G19" s="149"/>
      <c r="H19" s="149"/>
      <c r="I19" s="149"/>
      <c r="J19" s="149"/>
      <c r="K19" s="149"/>
      <c r="L19" s="149"/>
      <c r="M19" s="149"/>
      <c r="N19" s="149"/>
      <c r="O19" s="149"/>
      <c r="P19" s="149"/>
    </row>
    <row r="20" spans="1:16">
      <c r="A20" s="149"/>
      <c r="B20" s="162" t="s">
        <v>375</v>
      </c>
      <c r="C20" s="162" t="s">
        <v>375</v>
      </c>
      <c r="D20" s="162" t="s">
        <v>375</v>
      </c>
      <c r="E20" s="162" t="s">
        <v>375</v>
      </c>
      <c r="F20" s="149"/>
      <c r="G20" s="149"/>
      <c r="H20" s="149"/>
      <c r="I20" s="149"/>
      <c r="J20" s="149"/>
      <c r="K20" s="149"/>
      <c r="L20" s="149"/>
      <c r="M20" s="149"/>
      <c r="N20" s="149"/>
      <c r="O20" s="149"/>
      <c r="P20" s="149"/>
    </row>
    <row r="21" spans="1:16">
      <c r="A21" s="149"/>
      <c r="B21" s="61"/>
      <c r="C21" s="149"/>
      <c r="D21" s="149"/>
      <c r="E21" s="149"/>
      <c r="F21" s="149"/>
      <c r="G21" s="149"/>
      <c r="H21" s="149"/>
      <c r="I21" s="149"/>
      <c r="J21" s="149"/>
      <c r="K21" s="149"/>
      <c r="L21" s="149"/>
      <c r="M21" s="149"/>
      <c r="N21" s="149"/>
      <c r="O21" s="149"/>
      <c r="P21" s="149"/>
    </row>
    <row r="22" spans="1:16" ht="13.15">
      <c r="A22" s="149"/>
      <c r="B22" s="165" t="s">
        <v>126</v>
      </c>
      <c r="C22" s="167" t="s">
        <v>119</v>
      </c>
      <c r="D22" s="167" t="s">
        <v>127</v>
      </c>
      <c r="E22" s="167" t="s">
        <v>128</v>
      </c>
      <c r="F22" s="167" t="s">
        <v>129</v>
      </c>
      <c r="G22" s="167" t="s">
        <v>130</v>
      </c>
      <c r="H22" s="167" t="s">
        <v>131</v>
      </c>
      <c r="I22" s="167" t="s">
        <v>132</v>
      </c>
      <c r="J22" s="167" t="s">
        <v>133</v>
      </c>
      <c r="K22" s="167" t="s">
        <v>134</v>
      </c>
      <c r="L22" s="167" t="s">
        <v>135</v>
      </c>
      <c r="M22" s="167" t="s">
        <v>136</v>
      </c>
      <c r="N22" s="167" t="s">
        <v>137</v>
      </c>
      <c r="O22" s="167" t="s">
        <v>138</v>
      </c>
      <c r="P22" s="149"/>
    </row>
    <row r="23" spans="1:16" ht="13.15">
      <c r="A23" s="149"/>
      <c r="B23" s="173" t="s">
        <v>393</v>
      </c>
      <c r="C23" s="174" t="s">
        <v>235</v>
      </c>
      <c r="D23" s="226">
        <v>0</v>
      </c>
      <c r="E23" s="226">
        <v>0</v>
      </c>
      <c r="F23" s="226">
        <v>0</v>
      </c>
      <c r="G23" s="226">
        <v>0</v>
      </c>
      <c r="H23" s="226">
        <v>0</v>
      </c>
      <c r="I23" s="226">
        <v>0</v>
      </c>
      <c r="J23" s="227">
        <v>100</v>
      </c>
      <c r="K23" s="226">
        <v>0</v>
      </c>
      <c r="L23" s="226">
        <v>0</v>
      </c>
      <c r="M23" s="226">
        <v>0</v>
      </c>
      <c r="N23" s="226">
        <v>0</v>
      </c>
      <c r="O23" s="226">
        <v>0</v>
      </c>
      <c r="P23" s="149"/>
    </row>
  </sheetData>
  <mergeCells count="5">
    <mergeCell ref="A1:C1"/>
    <mergeCell ref="C11:O11"/>
    <mergeCell ref="C12:O12"/>
    <mergeCell ref="C13:O13"/>
    <mergeCell ref="C14:O14"/>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88246-10B0-4897-AE43-A557314E690E}">
  <sheetPr>
    <tabColor theme="3" tint="0.39997558519241921"/>
  </sheetPr>
  <dimension ref="A1:P23"/>
  <sheetViews>
    <sheetView workbookViewId="0">
      <selection activeCell="C12" sqref="C12:O12"/>
    </sheetView>
  </sheetViews>
  <sheetFormatPr defaultColWidth="9" defaultRowHeight="12.75"/>
  <cols>
    <col min="1" max="1" width="9" style="14"/>
    <col min="2" max="2" width="45.42578125" style="14" bestFit="1" customWidth="1"/>
    <col min="3" max="3" width="22.7109375" style="14" customWidth="1"/>
    <col min="4" max="15" width="16.7109375" style="14" customWidth="1"/>
    <col min="16" max="16384" width="9" style="14"/>
  </cols>
  <sheetData>
    <row r="1" spans="1:16" ht="25.5">
      <c r="A1" s="323" t="e">
        <f ca="1" xml:space="preserve"> RIGHT(CELL("filename", $A$1), LEN(CELL("filename", $A$1)) - SEARCH("]", CELL("filename", $A$1)))</f>
        <v>#VALUE!</v>
      </c>
      <c r="B1" s="323"/>
      <c r="C1" s="323"/>
      <c r="D1" s="148" t="s">
        <v>356</v>
      </c>
      <c r="E1" s="148" t="s">
        <v>356</v>
      </c>
      <c r="F1" s="148" t="s">
        <v>356</v>
      </c>
      <c r="G1" s="148" t="s">
        <v>356</v>
      </c>
      <c r="H1" s="148" t="s">
        <v>356</v>
      </c>
      <c r="I1" s="148" t="s">
        <v>356</v>
      </c>
      <c r="J1" s="148" t="s">
        <v>356</v>
      </c>
      <c r="K1" s="148" t="s">
        <v>356</v>
      </c>
      <c r="L1" s="148" t="s">
        <v>356</v>
      </c>
      <c r="M1" s="148" t="s">
        <v>356</v>
      </c>
      <c r="N1" s="148" t="s">
        <v>356</v>
      </c>
      <c r="O1" s="148" t="s">
        <v>356</v>
      </c>
      <c r="P1" s="148" t="s">
        <v>356</v>
      </c>
    </row>
    <row r="2" spans="1:16">
      <c r="A2" s="149"/>
      <c r="B2" s="149"/>
      <c r="C2" s="149"/>
      <c r="D2" s="149"/>
      <c r="E2" s="149"/>
      <c r="F2" s="149"/>
      <c r="G2" s="149"/>
      <c r="H2" s="149"/>
      <c r="I2" s="149"/>
      <c r="J2" s="149"/>
      <c r="K2" s="149"/>
      <c r="L2" s="149"/>
      <c r="M2" s="149"/>
      <c r="N2" s="149"/>
      <c r="O2" s="149"/>
      <c r="P2" s="149"/>
    </row>
    <row r="3" spans="1:16">
      <c r="A3" s="149"/>
      <c r="B3" s="149"/>
      <c r="C3" s="149"/>
      <c r="D3" s="149"/>
      <c r="E3" s="149"/>
      <c r="F3" s="149"/>
      <c r="G3" s="149"/>
      <c r="H3" s="149"/>
      <c r="I3" s="149"/>
      <c r="J3" s="149"/>
      <c r="K3" s="149"/>
      <c r="L3" s="149"/>
      <c r="M3" s="149"/>
      <c r="N3" s="149"/>
      <c r="O3" s="149"/>
      <c r="P3" s="149"/>
    </row>
    <row r="4" spans="1:16" ht="13.15">
      <c r="A4" s="149"/>
      <c r="B4" s="135" t="s">
        <v>102</v>
      </c>
      <c r="C4" s="150" t="s">
        <v>226</v>
      </c>
      <c r="D4" s="149" t="s">
        <v>356</v>
      </c>
      <c r="E4" s="149"/>
      <c r="F4" s="149"/>
      <c r="G4" s="149"/>
      <c r="H4" s="149"/>
      <c r="I4" s="149"/>
      <c r="J4" s="149"/>
      <c r="K4" s="149"/>
      <c r="L4" s="149"/>
      <c r="M4" s="149"/>
      <c r="N4" s="149"/>
      <c r="O4" s="149"/>
      <c r="P4" s="149"/>
    </row>
    <row r="5" spans="1:16" ht="26.25">
      <c r="A5" s="149"/>
      <c r="B5" s="135" t="s">
        <v>104</v>
      </c>
      <c r="C5" s="151" t="s">
        <v>368</v>
      </c>
      <c r="D5" s="149" t="s">
        <v>356</v>
      </c>
      <c r="E5" s="149"/>
      <c r="F5" s="149"/>
      <c r="G5" s="149"/>
      <c r="H5" s="149"/>
      <c r="I5" s="149"/>
      <c r="J5" s="149"/>
      <c r="K5" s="149"/>
      <c r="L5" s="149"/>
      <c r="M5" s="149"/>
      <c r="N5" s="149"/>
      <c r="O5" s="149"/>
      <c r="P5" s="149"/>
    </row>
    <row r="6" spans="1:16" ht="13.15">
      <c r="A6" s="149"/>
      <c r="B6" s="135" t="s">
        <v>106</v>
      </c>
      <c r="C6" s="151" t="s">
        <v>369</v>
      </c>
      <c r="D6" s="149"/>
      <c r="E6" s="149"/>
      <c r="F6" s="149"/>
      <c r="G6" s="149"/>
      <c r="H6" s="149"/>
      <c r="I6" s="149"/>
      <c r="J6" s="149"/>
      <c r="K6" s="149"/>
      <c r="L6" s="149"/>
      <c r="M6" s="149"/>
      <c r="N6" s="149"/>
      <c r="O6" s="149"/>
      <c r="P6" s="149"/>
    </row>
    <row r="7" spans="1:16">
      <c r="A7" s="149"/>
      <c r="B7" s="152" t="s">
        <v>356</v>
      </c>
      <c r="C7" s="149"/>
      <c r="D7" s="149"/>
      <c r="E7" s="149"/>
      <c r="F7" s="149"/>
      <c r="G7" s="149"/>
      <c r="H7" s="149"/>
      <c r="I7" s="149"/>
      <c r="J7" s="149"/>
      <c r="K7" s="149"/>
      <c r="L7" s="149"/>
      <c r="M7" s="149"/>
      <c r="N7" s="149"/>
      <c r="O7" s="149"/>
      <c r="P7" s="149"/>
    </row>
    <row r="8" spans="1:16" ht="13.15">
      <c r="A8" s="149"/>
      <c r="B8" s="153" t="s">
        <v>108</v>
      </c>
      <c r="C8" s="154" t="s">
        <v>370</v>
      </c>
      <c r="D8" s="154"/>
      <c r="E8" s="154"/>
      <c r="F8" s="154"/>
      <c r="G8" s="154"/>
      <c r="H8" s="154"/>
      <c r="I8" s="154"/>
      <c r="J8" s="154"/>
      <c r="K8" s="154"/>
      <c r="L8" s="154"/>
      <c r="M8" s="154"/>
      <c r="N8" s="154"/>
      <c r="O8" s="155"/>
      <c r="P8" s="149"/>
    </row>
    <row r="9" spans="1:16">
      <c r="A9" s="149"/>
      <c r="B9" s="156" t="s">
        <v>356</v>
      </c>
      <c r="C9" s="149"/>
      <c r="D9" s="149"/>
      <c r="E9" s="149"/>
      <c r="F9" s="149"/>
      <c r="G9" s="149"/>
      <c r="H9" s="149"/>
      <c r="I9" s="149"/>
      <c r="J9" s="149"/>
      <c r="K9" s="149"/>
      <c r="L9" s="149"/>
      <c r="M9" s="149"/>
      <c r="N9" s="149"/>
      <c r="O9" s="149"/>
      <c r="P9" s="149"/>
    </row>
    <row r="10" spans="1:16" ht="13.15">
      <c r="A10" s="149"/>
      <c r="B10" s="157" t="s">
        <v>110</v>
      </c>
      <c r="C10" s="149"/>
      <c r="D10" s="149"/>
      <c r="E10" s="149"/>
      <c r="F10" s="149"/>
      <c r="G10" s="149"/>
      <c r="H10" s="149"/>
      <c r="I10" s="149"/>
      <c r="J10" s="149"/>
      <c r="K10" s="149"/>
      <c r="L10" s="149"/>
      <c r="M10" s="149"/>
      <c r="N10" s="149"/>
      <c r="O10" s="149"/>
      <c r="P10" s="149"/>
    </row>
    <row r="11" spans="1:16" ht="13.15">
      <c r="A11" s="149"/>
      <c r="B11" s="135" t="s">
        <v>53</v>
      </c>
      <c r="C11" s="324" t="s">
        <v>371</v>
      </c>
      <c r="D11" s="324"/>
      <c r="E11" s="324"/>
      <c r="F11" s="324"/>
      <c r="G11" s="324"/>
      <c r="H11" s="324"/>
      <c r="I11" s="324"/>
      <c r="J11" s="324"/>
      <c r="K11" s="324"/>
      <c r="L11" s="324"/>
      <c r="M11" s="324"/>
      <c r="N11" s="324"/>
      <c r="O11" s="325"/>
      <c r="P11" s="149"/>
    </row>
    <row r="12" spans="1:16" ht="22.15" customHeight="1">
      <c r="A12" s="149"/>
      <c r="B12" s="135" t="s">
        <v>112</v>
      </c>
      <c r="C12" s="324" t="s">
        <v>372</v>
      </c>
      <c r="D12" s="324"/>
      <c r="E12" s="324"/>
      <c r="F12" s="324"/>
      <c r="G12" s="324"/>
      <c r="H12" s="324"/>
      <c r="I12" s="324"/>
      <c r="J12" s="324"/>
      <c r="K12" s="324"/>
      <c r="L12" s="324"/>
      <c r="M12" s="324"/>
      <c r="N12" s="324"/>
      <c r="O12" s="325"/>
      <c r="P12" s="149" t="s">
        <v>356</v>
      </c>
    </row>
    <row r="13" spans="1:16" ht="13.15">
      <c r="A13" s="149"/>
      <c r="B13" s="135" t="s">
        <v>114</v>
      </c>
      <c r="C13" s="326" t="s">
        <v>373</v>
      </c>
      <c r="D13" s="327"/>
      <c r="E13" s="327"/>
      <c r="F13" s="327"/>
      <c r="G13" s="327"/>
      <c r="H13" s="327"/>
      <c r="I13" s="327"/>
      <c r="J13" s="327"/>
      <c r="K13" s="327"/>
      <c r="L13" s="327"/>
      <c r="M13" s="327"/>
      <c r="N13" s="327"/>
      <c r="O13" s="328"/>
      <c r="P13" s="149" t="s">
        <v>356</v>
      </c>
    </row>
    <row r="14" spans="1:16" s="147" customFormat="1" ht="13.15">
      <c r="A14" s="158"/>
      <c r="B14" s="159" t="s">
        <v>116</v>
      </c>
      <c r="C14" s="326" t="s">
        <v>374</v>
      </c>
      <c r="D14" s="327"/>
      <c r="E14" s="327"/>
      <c r="F14" s="327"/>
      <c r="G14" s="327"/>
      <c r="H14" s="327"/>
      <c r="I14" s="327"/>
      <c r="J14" s="327"/>
      <c r="K14" s="327"/>
      <c r="L14" s="327"/>
      <c r="M14" s="327"/>
      <c r="N14" s="327"/>
      <c r="O14" s="328"/>
      <c r="P14" s="158" t="s">
        <v>356</v>
      </c>
    </row>
    <row r="15" spans="1:16">
      <c r="A15" s="149"/>
      <c r="B15" s="61"/>
      <c r="C15" s="149"/>
      <c r="D15" s="149"/>
      <c r="E15" s="149"/>
      <c r="F15" s="149"/>
      <c r="G15" s="149"/>
      <c r="H15" s="149"/>
      <c r="I15" s="149"/>
      <c r="J15" s="149"/>
      <c r="K15" s="149"/>
      <c r="L15" s="149"/>
      <c r="M15" s="149"/>
      <c r="N15" s="149"/>
      <c r="O15" s="149"/>
      <c r="P15" s="149"/>
    </row>
    <row r="16" spans="1:16" ht="13.15">
      <c r="B16" s="160" t="s">
        <v>118</v>
      </c>
      <c r="C16" s="161" t="s">
        <v>119</v>
      </c>
      <c r="D16" s="161" t="s">
        <v>120</v>
      </c>
    </row>
    <row r="17" spans="1:16" ht="13.15">
      <c r="B17" s="170" t="s">
        <v>391</v>
      </c>
      <c r="C17" s="171" t="s">
        <v>392</v>
      </c>
      <c r="D17" s="172">
        <f>5.80426301114577/100</f>
        <v>5.8042630111457702E-2</v>
      </c>
    </row>
    <row r="19" spans="1:16" ht="13.15">
      <c r="A19" s="149"/>
      <c r="B19" s="165" t="s">
        <v>123</v>
      </c>
      <c r="C19" s="166" t="s">
        <v>119</v>
      </c>
      <c r="D19" s="166" t="s">
        <v>120</v>
      </c>
      <c r="E19" s="166" t="s">
        <v>124</v>
      </c>
      <c r="F19" s="149"/>
      <c r="G19" s="149"/>
      <c r="H19" s="149"/>
      <c r="I19" s="149"/>
      <c r="J19" s="149"/>
      <c r="K19" s="149"/>
      <c r="L19" s="149"/>
      <c r="M19" s="149"/>
      <c r="N19" s="149"/>
      <c r="O19" s="149"/>
      <c r="P19" s="149"/>
    </row>
    <row r="20" spans="1:16">
      <c r="A20" s="149"/>
      <c r="B20" s="162" t="s">
        <v>375</v>
      </c>
      <c r="C20" s="162" t="s">
        <v>375</v>
      </c>
      <c r="D20" s="162" t="s">
        <v>375</v>
      </c>
      <c r="E20" s="162" t="s">
        <v>375</v>
      </c>
      <c r="F20" s="149"/>
      <c r="G20" s="149"/>
      <c r="H20" s="149"/>
      <c r="I20" s="149"/>
      <c r="J20" s="149"/>
      <c r="K20" s="149"/>
      <c r="L20" s="149"/>
      <c r="M20" s="149"/>
      <c r="N20" s="149"/>
      <c r="O20" s="149"/>
      <c r="P20" s="149"/>
    </row>
    <row r="21" spans="1:16">
      <c r="A21" s="149"/>
      <c r="B21" s="61"/>
      <c r="C21" s="149"/>
      <c r="D21" s="149"/>
      <c r="E21" s="149"/>
      <c r="F21" s="149"/>
      <c r="G21" s="149"/>
      <c r="H21" s="149"/>
      <c r="I21" s="149"/>
      <c r="J21" s="149"/>
      <c r="K21" s="149"/>
      <c r="L21" s="149"/>
      <c r="M21" s="149"/>
      <c r="N21" s="149"/>
      <c r="O21" s="149"/>
      <c r="P21" s="149"/>
    </row>
    <row r="22" spans="1:16" ht="13.15">
      <c r="A22" s="149"/>
      <c r="B22" s="165" t="s">
        <v>126</v>
      </c>
      <c r="C22" s="167" t="s">
        <v>119</v>
      </c>
      <c r="D22" s="167" t="s">
        <v>127</v>
      </c>
      <c r="E22" s="167" t="s">
        <v>128</v>
      </c>
      <c r="F22" s="167" t="s">
        <v>129</v>
      </c>
      <c r="G22" s="167" t="s">
        <v>130</v>
      </c>
      <c r="H22" s="167" t="s">
        <v>131</v>
      </c>
      <c r="I22" s="167" t="s">
        <v>132</v>
      </c>
      <c r="J22" s="167" t="s">
        <v>133</v>
      </c>
      <c r="K22" s="167" t="s">
        <v>134</v>
      </c>
      <c r="L22" s="167" t="s">
        <v>135</v>
      </c>
      <c r="M22" s="167" t="s">
        <v>136</v>
      </c>
      <c r="N22" s="167" t="s">
        <v>137</v>
      </c>
      <c r="O22" s="167" t="s">
        <v>138</v>
      </c>
      <c r="P22" s="149"/>
    </row>
    <row r="23" spans="1:16" ht="13.15">
      <c r="A23" s="149"/>
      <c r="B23" s="173" t="s">
        <v>393</v>
      </c>
      <c r="C23" s="174" t="s">
        <v>235</v>
      </c>
      <c r="D23" s="226">
        <v>0</v>
      </c>
      <c r="E23" s="226">
        <v>0</v>
      </c>
      <c r="F23" s="226">
        <v>0</v>
      </c>
      <c r="G23" s="226">
        <v>0</v>
      </c>
      <c r="H23" s="226">
        <v>0</v>
      </c>
      <c r="I23" s="226">
        <v>0</v>
      </c>
      <c r="J23" s="227">
        <v>100</v>
      </c>
      <c r="K23" s="226">
        <v>0</v>
      </c>
      <c r="L23" s="226">
        <v>0</v>
      </c>
      <c r="M23" s="226">
        <v>0</v>
      </c>
      <c r="N23" s="226">
        <v>0</v>
      </c>
      <c r="O23" s="226">
        <v>0</v>
      </c>
      <c r="P23" s="149"/>
    </row>
  </sheetData>
  <mergeCells count="5">
    <mergeCell ref="A1:C1"/>
    <mergeCell ref="C11:O11"/>
    <mergeCell ref="C12:O12"/>
    <mergeCell ref="C13:O13"/>
    <mergeCell ref="C14:O1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3751B-EBA2-49EF-9807-5667988B3323}">
  <dimension ref="A1"/>
  <sheetViews>
    <sheetView zoomScale="80" zoomScaleNormal="80" workbookViewId="0">
      <selection activeCell="M55" sqref="M55"/>
    </sheetView>
  </sheetViews>
  <sheetFormatPr defaultRowHeight="12.75"/>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7FD24-5BAD-4C77-A887-2A899461C8F0}">
  <sheetPr>
    <tabColor theme="3" tint="0.39997558519241921"/>
  </sheetPr>
  <dimension ref="A1:P23"/>
  <sheetViews>
    <sheetView workbookViewId="0">
      <selection activeCell="C8" sqref="C8"/>
    </sheetView>
  </sheetViews>
  <sheetFormatPr defaultColWidth="9" defaultRowHeight="12.75"/>
  <cols>
    <col min="1" max="1" width="9" style="14"/>
    <col min="2" max="2" width="45.42578125" style="14" bestFit="1" customWidth="1"/>
    <col min="3" max="3" width="22.7109375" style="14" customWidth="1"/>
    <col min="4" max="15" width="16.7109375" style="14" customWidth="1"/>
    <col min="16" max="16384" width="9" style="14"/>
  </cols>
  <sheetData>
    <row r="1" spans="1:16" ht="25.5">
      <c r="A1" s="323" t="e">
        <f ca="1" xml:space="preserve"> RIGHT(CELL("filename", $A$1), LEN(CELL("filename", $A$1)) - SEARCH("]", CELL("filename", $A$1)))</f>
        <v>#VALUE!</v>
      </c>
      <c r="B1" s="323"/>
      <c r="C1" s="323"/>
      <c r="D1" s="148" t="s">
        <v>356</v>
      </c>
      <c r="E1" s="148" t="s">
        <v>356</v>
      </c>
      <c r="F1" s="148" t="s">
        <v>356</v>
      </c>
      <c r="G1" s="148" t="s">
        <v>356</v>
      </c>
      <c r="H1" s="148" t="s">
        <v>356</v>
      </c>
      <c r="I1" s="148" t="s">
        <v>356</v>
      </c>
      <c r="J1" s="148" t="s">
        <v>356</v>
      </c>
      <c r="K1" s="148" t="s">
        <v>356</v>
      </c>
      <c r="L1" s="148" t="s">
        <v>356</v>
      </c>
      <c r="M1" s="148" t="s">
        <v>356</v>
      </c>
      <c r="N1" s="148" t="s">
        <v>356</v>
      </c>
      <c r="O1" s="148" t="s">
        <v>356</v>
      </c>
      <c r="P1" s="148" t="s">
        <v>356</v>
      </c>
    </row>
    <row r="2" spans="1:16">
      <c r="A2" s="149"/>
      <c r="B2" s="149"/>
      <c r="C2" s="149"/>
      <c r="D2" s="149"/>
      <c r="E2" s="149"/>
      <c r="F2" s="149"/>
      <c r="G2" s="149"/>
      <c r="H2" s="149"/>
      <c r="I2" s="149"/>
      <c r="J2" s="149"/>
      <c r="K2" s="149"/>
      <c r="L2" s="149"/>
      <c r="M2" s="149"/>
      <c r="N2" s="149"/>
      <c r="O2" s="149"/>
      <c r="P2" s="149"/>
    </row>
    <row r="3" spans="1:16">
      <c r="A3" s="149"/>
      <c r="B3" s="149"/>
      <c r="C3" s="149"/>
      <c r="D3" s="149"/>
      <c r="E3" s="149"/>
      <c r="F3" s="149"/>
      <c r="G3" s="149"/>
      <c r="H3" s="149"/>
      <c r="I3" s="149"/>
      <c r="J3" s="149"/>
      <c r="K3" s="149"/>
      <c r="L3" s="149"/>
      <c r="M3" s="149"/>
      <c r="N3" s="149"/>
      <c r="O3" s="149"/>
      <c r="P3" s="149"/>
    </row>
    <row r="4" spans="1:16" ht="13.15">
      <c r="A4" s="149"/>
      <c r="B4" s="135" t="s">
        <v>102</v>
      </c>
      <c r="C4" s="150" t="s">
        <v>394</v>
      </c>
      <c r="D4" s="149" t="s">
        <v>356</v>
      </c>
      <c r="E4" s="149"/>
      <c r="F4" s="149"/>
      <c r="G4" s="149"/>
      <c r="H4" s="149"/>
      <c r="I4" s="149"/>
      <c r="J4" s="149"/>
      <c r="K4" s="149"/>
      <c r="L4" s="149"/>
      <c r="M4" s="149"/>
      <c r="N4" s="149"/>
      <c r="O4" s="149"/>
      <c r="P4" s="149"/>
    </row>
    <row r="5" spans="1:16" ht="26.25">
      <c r="A5" s="149"/>
      <c r="B5" s="135" t="s">
        <v>104</v>
      </c>
      <c r="C5" s="151" t="s">
        <v>368</v>
      </c>
      <c r="D5" s="149" t="s">
        <v>356</v>
      </c>
      <c r="E5" s="149"/>
      <c r="F5" s="149"/>
      <c r="G5" s="149"/>
      <c r="H5" s="149"/>
      <c r="I5" s="149"/>
      <c r="J5" s="149"/>
      <c r="K5" s="149"/>
      <c r="L5" s="149"/>
      <c r="M5" s="149"/>
      <c r="N5" s="149"/>
      <c r="O5" s="149"/>
      <c r="P5" s="149"/>
    </row>
    <row r="6" spans="1:16" ht="13.15">
      <c r="A6" s="149"/>
      <c r="B6" s="135" t="s">
        <v>106</v>
      </c>
      <c r="C6" s="151" t="s">
        <v>369</v>
      </c>
      <c r="D6" s="149"/>
      <c r="E6" s="149"/>
      <c r="F6" s="149"/>
      <c r="G6" s="149"/>
      <c r="H6" s="149"/>
      <c r="I6" s="149"/>
      <c r="J6" s="149"/>
      <c r="K6" s="149"/>
      <c r="L6" s="149"/>
      <c r="M6" s="149"/>
      <c r="N6" s="149"/>
      <c r="O6" s="149"/>
      <c r="P6" s="149"/>
    </row>
    <row r="7" spans="1:16">
      <c r="A7" s="149"/>
      <c r="B7" s="152" t="s">
        <v>356</v>
      </c>
      <c r="C7" s="149"/>
      <c r="D7" s="149"/>
      <c r="E7" s="149"/>
      <c r="F7" s="149"/>
      <c r="G7" s="149"/>
      <c r="H7" s="149"/>
      <c r="I7" s="149"/>
      <c r="J7" s="149"/>
      <c r="K7" s="149"/>
      <c r="L7" s="149"/>
      <c r="M7" s="149"/>
      <c r="N7" s="149"/>
      <c r="O7" s="149"/>
      <c r="P7" s="149"/>
    </row>
    <row r="8" spans="1:16" ht="13.15">
      <c r="A8" s="149"/>
      <c r="B8" s="153" t="s">
        <v>108</v>
      </c>
      <c r="C8" s="154" t="s">
        <v>370</v>
      </c>
      <c r="D8" s="154"/>
      <c r="E8" s="154"/>
      <c r="F8" s="154"/>
      <c r="G8" s="154"/>
      <c r="H8" s="154"/>
      <c r="I8" s="154"/>
      <c r="J8" s="154"/>
      <c r="K8" s="154"/>
      <c r="L8" s="154"/>
      <c r="M8" s="154"/>
      <c r="N8" s="154"/>
      <c r="O8" s="155"/>
      <c r="P8" s="149"/>
    </row>
    <row r="9" spans="1:16">
      <c r="A9" s="149"/>
      <c r="B9" s="156" t="s">
        <v>356</v>
      </c>
      <c r="C9" s="149"/>
      <c r="D9" s="149"/>
      <c r="E9" s="149"/>
      <c r="F9" s="149"/>
      <c r="G9" s="149"/>
      <c r="H9" s="149"/>
      <c r="I9" s="149"/>
      <c r="J9" s="149"/>
      <c r="K9" s="149"/>
      <c r="L9" s="149"/>
      <c r="M9" s="149"/>
      <c r="N9" s="149"/>
      <c r="O9" s="149"/>
      <c r="P9" s="149"/>
    </row>
    <row r="10" spans="1:16" ht="13.15">
      <c r="A10" s="149"/>
      <c r="B10" s="157" t="s">
        <v>110</v>
      </c>
      <c r="C10" s="149"/>
      <c r="D10" s="149"/>
      <c r="E10" s="149"/>
      <c r="F10" s="149"/>
      <c r="G10" s="149"/>
      <c r="H10" s="149"/>
      <c r="I10" s="149"/>
      <c r="J10" s="149"/>
      <c r="K10" s="149"/>
      <c r="L10" s="149"/>
      <c r="M10" s="149"/>
      <c r="N10" s="149"/>
      <c r="O10" s="149"/>
      <c r="P10" s="149"/>
    </row>
    <row r="11" spans="1:16" ht="13.15">
      <c r="A11" s="149"/>
      <c r="B11" s="135" t="s">
        <v>53</v>
      </c>
      <c r="C11" s="324" t="s">
        <v>371</v>
      </c>
      <c r="D11" s="324"/>
      <c r="E11" s="324"/>
      <c r="F11" s="324"/>
      <c r="G11" s="324"/>
      <c r="H11" s="324"/>
      <c r="I11" s="324"/>
      <c r="J11" s="324"/>
      <c r="K11" s="324"/>
      <c r="L11" s="324"/>
      <c r="M11" s="324"/>
      <c r="N11" s="324"/>
      <c r="O11" s="325"/>
      <c r="P11" s="149"/>
    </row>
    <row r="12" spans="1:16" ht="13.15">
      <c r="A12" s="149"/>
      <c r="B12" s="135" t="s">
        <v>112</v>
      </c>
      <c r="C12" s="324" t="s">
        <v>372</v>
      </c>
      <c r="D12" s="324"/>
      <c r="E12" s="324"/>
      <c r="F12" s="324"/>
      <c r="G12" s="324"/>
      <c r="H12" s="324"/>
      <c r="I12" s="324"/>
      <c r="J12" s="324"/>
      <c r="K12" s="324"/>
      <c r="L12" s="324"/>
      <c r="M12" s="324"/>
      <c r="N12" s="324"/>
      <c r="O12" s="325"/>
      <c r="P12" s="149" t="s">
        <v>356</v>
      </c>
    </row>
    <row r="13" spans="1:16" ht="13.15">
      <c r="A13" s="149"/>
      <c r="B13" s="135" t="s">
        <v>114</v>
      </c>
      <c r="C13" s="326" t="s">
        <v>373</v>
      </c>
      <c r="D13" s="327"/>
      <c r="E13" s="327"/>
      <c r="F13" s="327"/>
      <c r="G13" s="327"/>
      <c r="H13" s="327"/>
      <c r="I13" s="327"/>
      <c r="J13" s="327"/>
      <c r="K13" s="327"/>
      <c r="L13" s="327"/>
      <c r="M13" s="327"/>
      <c r="N13" s="327"/>
      <c r="O13" s="328"/>
      <c r="P13" s="149" t="s">
        <v>356</v>
      </c>
    </row>
    <row r="14" spans="1:16" s="147" customFormat="1" ht="13.15">
      <c r="A14" s="158"/>
      <c r="B14" s="159" t="s">
        <v>116</v>
      </c>
      <c r="C14" s="326" t="s">
        <v>374</v>
      </c>
      <c r="D14" s="327"/>
      <c r="E14" s="327"/>
      <c r="F14" s="327"/>
      <c r="G14" s="327"/>
      <c r="H14" s="327"/>
      <c r="I14" s="327"/>
      <c r="J14" s="327"/>
      <c r="K14" s="327"/>
      <c r="L14" s="327"/>
      <c r="M14" s="327"/>
      <c r="N14" s="327"/>
      <c r="O14" s="328"/>
      <c r="P14" s="158" t="s">
        <v>356</v>
      </c>
    </row>
    <row r="15" spans="1:16">
      <c r="A15" s="149"/>
      <c r="B15" s="61"/>
      <c r="C15" s="149"/>
      <c r="D15" s="149"/>
      <c r="E15" s="149"/>
      <c r="F15" s="149"/>
      <c r="G15" s="149"/>
      <c r="H15" s="149"/>
      <c r="I15" s="149"/>
      <c r="J15" s="149"/>
      <c r="K15" s="149"/>
      <c r="L15" s="149"/>
      <c r="M15" s="149"/>
      <c r="N15" s="149"/>
      <c r="O15" s="149"/>
      <c r="P15" s="149"/>
    </row>
    <row r="16" spans="1:16" ht="13.15">
      <c r="B16" s="160" t="s">
        <v>118</v>
      </c>
      <c r="C16" s="161" t="s">
        <v>119</v>
      </c>
      <c r="D16" s="161" t="s">
        <v>120</v>
      </c>
    </row>
    <row r="17" spans="1:16" ht="13.15">
      <c r="B17" s="170" t="s">
        <v>391</v>
      </c>
      <c r="C17" s="171" t="s">
        <v>392</v>
      </c>
      <c r="D17" s="172">
        <f>32.9098673214956/100</f>
        <v>0.32909867321495595</v>
      </c>
    </row>
    <row r="19" spans="1:16" ht="13.15">
      <c r="A19" s="149"/>
      <c r="B19" s="165" t="s">
        <v>123</v>
      </c>
      <c r="C19" s="166" t="s">
        <v>119</v>
      </c>
      <c r="D19" s="166" t="s">
        <v>120</v>
      </c>
      <c r="E19" s="166" t="s">
        <v>124</v>
      </c>
      <c r="F19" s="149"/>
      <c r="G19" s="149"/>
      <c r="H19" s="149"/>
      <c r="I19" s="149"/>
      <c r="J19" s="149"/>
      <c r="K19" s="149"/>
      <c r="L19" s="149"/>
      <c r="M19" s="149"/>
      <c r="N19" s="149"/>
      <c r="O19" s="149"/>
      <c r="P19" s="149"/>
    </row>
    <row r="20" spans="1:16">
      <c r="A20" s="149"/>
      <c r="B20" s="162" t="s">
        <v>375</v>
      </c>
      <c r="C20" s="162" t="s">
        <v>375</v>
      </c>
      <c r="D20" s="162" t="s">
        <v>375</v>
      </c>
      <c r="E20" s="162" t="s">
        <v>375</v>
      </c>
      <c r="F20" s="149"/>
      <c r="G20" s="149"/>
      <c r="H20" s="149"/>
      <c r="I20" s="149"/>
      <c r="J20" s="149"/>
      <c r="K20" s="149"/>
      <c r="L20" s="149"/>
      <c r="M20" s="149"/>
      <c r="N20" s="149"/>
      <c r="O20" s="149"/>
      <c r="P20" s="149"/>
    </row>
    <row r="21" spans="1:16">
      <c r="A21" s="149"/>
      <c r="B21" s="61"/>
      <c r="C21" s="149"/>
      <c r="D21" s="149"/>
      <c r="E21" s="149"/>
      <c r="F21" s="149"/>
      <c r="G21" s="149"/>
      <c r="H21" s="149"/>
      <c r="I21" s="149"/>
      <c r="J21" s="149"/>
      <c r="K21" s="149"/>
      <c r="L21" s="149"/>
      <c r="M21" s="149"/>
      <c r="N21" s="149"/>
      <c r="O21" s="149"/>
      <c r="P21" s="149"/>
    </row>
    <row r="22" spans="1:16" ht="13.15">
      <c r="A22" s="149"/>
      <c r="B22" s="165" t="s">
        <v>126</v>
      </c>
      <c r="C22" s="167" t="s">
        <v>119</v>
      </c>
      <c r="D22" s="167" t="s">
        <v>127</v>
      </c>
      <c r="E22" s="167" t="s">
        <v>128</v>
      </c>
      <c r="F22" s="167" t="s">
        <v>129</v>
      </c>
      <c r="G22" s="167" t="s">
        <v>130</v>
      </c>
      <c r="H22" s="167" t="s">
        <v>131</v>
      </c>
      <c r="I22" s="167" t="s">
        <v>132</v>
      </c>
      <c r="J22" s="167" t="s">
        <v>133</v>
      </c>
      <c r="K22" s="167" t="s">
        <v>134</v>
      </c>
      <c r="L22" s="167" t="s">
        <v>135</v>
      </c>
      <c r="M22" s="167" t="s">
        <v>136</v>
      </c>
      <c r="N22" s="167" t="s">
        <v>137</v>
      </c>
      <c r="O22" s="167" t="s">
        <v>138</v>
      </c>
      <c r="P22" s="149"/>
    </row>
    <row r="23" spans="1:16" ht="13.15">
      <c r="A23" s="149"/>
      <c r="B23" s="173" t="s">
        <v>393</v>
      </c>
      <c r="C23" s="174" t="s">
        <v>235</v>
      </c>
      <c r="D23" s="226">
        <v>0</v>
      </c>
      <c r="E23" s="226">
        <v>0</v>
      </c>
      <c r="F23" s="226">
        <v>0</v>
      </c>
      <c r="G23" s="226">
        <v>0</v>
      </c>
      <c r="H23" s="226">
        <v>0</v>
      </c>
      <c r="I23" s="226">
        <v>0</v>
      </c>
      <c r="J23" s="227">
        <v>100</v>
      </c>
      <c r="K23" s="226">
        <v>0</v>
      </c>
      <c r="L23" s="226">
        <v>0</v>
      </c>
      <c r="M23" s="226">
        <v>0</v>
      </c>
      <c r="N23" s="226">
        <v>0</v>
      </c>
      <c r="O23" s="226">
        <v>0</v>
      </c>
      <c r="P23" s="149"/>
    </row>
  </sheetData>
  <mergeCells count="5">
    <mergeCell ref="A1:C1"/>
    <mergeCell ref="C11:O11"/>
    <mergeCell ref="C12:O12"/>
    <mergeCell ref="C13:O13"/>
    <mergeCell ref="C14:O14"/>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6F6F20-2C2A-4A84-A203-53D2F025997D}">
  <sheetPr>
    <tabColor theme="3" tint="0.39997558519241921"/>
  </sheetPr>
  <dimension ref="A1:P23"/>
  <sheetViews>
    <sheetView workbookViewId="0">
      <selection activeCell="C8" sqref="C8"/>
    </sheetView>
  </sheetViews>
  <sheetFormatPr defaultColWidth="9" defaultRowHeight="12.75"/>
  <cols>
    <col min="1" max="1" width="9" style="14"/>
    <col min="2" max="2" width="45.42578125" style="14" bestFit="1" customWidth="1"/>
    <col min="3" max="3" width="22.7109375" style="14" customWidth="1"/>
    <col min="4" max="15" width="16.7109375" style="14" customWidth="1"/>
    <col min="16" max="16384" width="9" style="14"/>
  </cols>
  <sheetData>
    <row r="1" spans="1:16" ht="25.5">
      <c r="A1" s="323" t="e">
        <f ca="1" xml:space="preserve"> RIGHT(CELL("filename", $A$1), LEN(CELL("filename", $A$1)) - SEARCH("]", CELL("filename", $A$1)))</f>
        <v>#VALUE!</v>
      </c>
      <c r="B1" s="323"/>
      <c r="C1" s="323"/>
      <c r="D1" s="148" t="s">
        <v>356</v>
      </c>
      <c r="E1" s="148" t="s">
        <v>356</v>
      </c>
      <c r="F1" s="148" t="s">
        <v>356</v>
      </c>
      <c r="G1" s="148" t="s">
        <v>356</v>
      </c>
      <c r="H1" s="148" t="s">
        <v>356</v>
      </c>
      <c r="I1" s="148" t="s">
        <v>356</v>
      </c>
      <c r="J1" s="148" t="s">
        <v>356</v>
      </c>
      <c r="K1" s="148" t="s">
        <v>356</v>
      </c>
      <c r="L1" s="148" t="s">
        <v>356</v>
      </c>
      <c r="M1" s="148" t="s">
        <v>356</v>
      </c>
      <c r="N1" s="148" t="s">
        <v>356</v>
      </c>
      <c r="O1" s="148" t="s">
        <v>356</v>
      </c>
      <c r="P1" s="148" t="s">
        <v>356</v>
      </c>
    </row>
    <row r="2" spans="1:16">
      <c r="A2" s="149"/>
      <c r="B2" s="149"/>
      <c r="C2" s="149"/>
      <c r="D2" s="149"/>
      <c r="E2" s="149"/>
      <c r="F2" s="149"/>
      <c r="G2" s="149"/>
      <c r="H2" s="149"/>
      <c r="I2" s="149"/>
      <c r="J2" s="149"/>
      <c r="K2" s="149"/>
      <c r="L2" s="149"/>
      <c r="M2" s="149"/>
      <c r="N2" s="149"/>
      <c r="O2" s="149"/>
      <c r="P2" s="149"/>
    </row>
    <row r="3" spans="1:16">
      <c r="A3" s="149"/>
      <c r="B3" s="149"/>
      <c r="C3" s="149"/>
      <c r="D3" s="149"/>
      <c r="E3" s="149"/>
      <c r="F3" s="149"/>
      <c r="G3" s="149"/>
      <c r="H3" s="149"/>
      <c r="I3" s="149"/>
      <c r="J3" s="149"/>
      <c r="K3" s="149"/>
      <c r="L3" s="149"/>
      <c r="M3" s="149"/>
      <c r="N3" s="149"/>
      <c r="O3" s="149"/>
      <c r="P3" s="149"/>
    </row>
    <row r="4" spans="1:16" ht="13.15">
      <c r="A4" s="149"/>
      <c r="B4" s="135" t="s">
        <v>102</v>
      </c>
      <c r="C4" s="150" t="s">
        <v>322</v>
      </c>
      <c r="D4" s="149" t="s">
        <v>356</v>
      </c>
      <c r="E4" s="149"/>
      <c r="F4" s="149"/>
      <c r="G4" s="149"/>
      <c r="H4" s="149"/>
      <c r="I4" s="149"/>
      <c r="J4" s="149"/>
      <c r="K4" s="149"/>
      <c r="L4" s="149"/>
      <c r="M4" s="149"/>
      <c r="N4" s="149"/>
      <c r="O4" s="149"/>
      <c r="P4" s="149"/>
    </row>
    <row r="5" spans="1:16" ht="26.25">
      <c r="A5" s="149"/>
      <c r="B5" s="135" t="s">
        <v>104</v>
      </c>
      <c r="C5" s="151" t="s">
        <v>368</v>
      </c>
      <c r="D5" s="149" t="s">
        <v>356</v>
      </c>
      <c r="E5" s="149"/>
      <c r="F5" s="149"/>
      <c r="G5" s="149"/>
      <c r="H5" s="149"/>
      <c r="I5" s="149"/>
      <c r="J5" s="149"/>
      <c r="K5" s="149"/>
      <c r="L5" s="149"/>
      <c r="M5" s="149"/>
      <c r="N5" s="149"/>
      <c r="O5" s="149"/>
      <c r="P5" s="149"/>
    </row>
    <row r="6" spans="1:16" ht="13.15">
      <c r="A6" s="149"/>
      <c r="B6" s="135" t="s">
        <v>106</v>
      </c>
      <c r="C6" s="151" t="s">
        <v>369</v>
      </c>
      <c r="D6" s="149"/>
      <c r="E6" s="149"/>
      <c r="F6" s="149"/>
      <c r="G6" s="149"/>
      <c r="H6" s="149"/>
      <c r="I6" s="149"/>
      <c r="J6" s="149"/>
      <c r="K6" s="149"/>
      <c r="L6" s="149"/>
      <c r="M6" s="149"/>
      <c r="N6" s="149"/>
      <c r="O6" s="149"/>
      <c r="P6" s="149"/>
    </row>
    <row r="7" spans="1:16">
      <c r="A7" s="149"/>
      <c r="B7" s="152" t="s">
        <v>356</v>
      </c>
      <c r="C7" s="149"/>
      <c r="D7" s="149"/>
      <c r="E7" s="149"/>
      <c r="F7" s="149"/>
      <c r="G7" s="149"/>
      <c r="H7" s="149"/>
      <c r="I7" s="149"/>
      <c r="J7" s="149"/>
      <c r="K7" s="149"/>
      <c r="L7" s="149"/>
      <c r="M7" s="149"/>
      <c r="N7" s="149"/>
      <c r="O7" s="149"/>
      <c r="P7" s="149"/>
    </row>
    <row r="8" spans="1:16" ht="13.15">
      <c r="A8" s="149"/>
      <c r="B8" s="153" t="s">
        <v>108</v>
      </c>
      <c r="C8" s="154" t="s">
        <v>370</v>
      </c>
      <c r="D8" s="154"/>
      <c r="E8" s="154"/>
      <c r="F8" s="154"/>
      <c r="G8" s="154"/>
      <c r="H8" s="154"/>
      <c r="I8" s="154"/>
      <c r="J8" s="154"/>
      <c r="K8" s="154"/>
      <c r="L8" s="154"/>
      <c r="M8" s="154"/>
      <c r="N8" s="154"/>
      <c r="O8" s="155"/>
      <c r="P8" s="149"/>
    </row>
    <row r="9" spans="1:16">
      <c r="A9" s="149"/>
      <c r="B9" s="156" t="s">
        <v>356</v>
      </c>
      <c r="C9" s="149"/>
      <c r="D9" s="149"/>
      <c r="E9" s="149"/>
      <c r="F9" s="149"/>
      <c r="G9" s="149"/>
      <c r="H9" s="149"/>
      <c r="I9" s="149"/>
      <c r="J9" s="149"/>
      <c r="K9" s="149"/>
      <c r="L9" s="149"/>
      <c r="M9" s="149"/>
      <c r="N9" s="149"/>
      <c r="O9" s="149"/>
      <c r="P9" s="149"/>
    </row>
    <row r="10" spans="1:16" ht="13.15">
      <c r="A10" s="149"/>
      <c r="B10" s="157" t="s">
        <v>110</v>
      </c>
      <c r="C10" s="149"/>
      <c r="D10" s="149"/>
      <c r="E10" s="149"/>
      <c r="F10" s="149"/>
      <c r="G10" s="149"/>
      <c r="H10" s="149"/>
      <c r="I10" s="149"/>
      <c r="J10" s="149"/>
      <c r="K10" s="149"/>
      <c r="L10" s="149"/>
      <c r="M10" s="149"/>
      <c r="N10" s="149"/>
      <c r="O10" s="149"/>
      <c r="P10" s="149"/>
    </row>
    <row r="11" spans="1:16" ht="13.15">
      <c r="A11" s="149"/>
      <c r="B11" s="135" t="s">
        <v>53</v>
      </c>
      <c r="C11" s="324" t="s">
        <v>371</v>
      </c>
      <c r="D11" s="324"/>
      <c r="E11" s="324"/>
      <c r="F11" s="324"/>
      <c r="G11" s="324"/>
      <c r="H11" s="324"/>
      <c r="I11" s="324"/>
      <c r="J11" s="324"/>
      <c r="K11" s="324"/>
      <c r="L11" s="324"/>
      <c r="M11" s="324"/>
      <c r="N11" s="324"/>
      <c r="O11" s="325"/>
      <c r="P11" s="149"/>
    </row>
    <row r="12" spans="1:16" ht="13.15">
      <c r="A12" s="149"/>
      <c r="B12" s="135" t="s">
        <v>112</v>
      </c>
      <c r="C12" s="324" t="s">
        <v>372</v>
      </c>
      <c r="D12" s="324"/>
      <c r="E12" s="324"/>
      <c r="F12" s="324"/>
      <c r="G12" s="324"/>
      <c r="H12" s="324"/>
      <c r="I12" s="324"/>
      <c r="J12" s="324"/>
      <c r="K12" s="324"/>
      <c r="L12" s="324"/>
      <c r="M12" s="324"/>
      <c r="N12" s="324"/>
      <c r="O12" s="325"/>
      <c r="P12" s="149" t="s">
        <v>356</v>
      </c>
    </row>
    <row r="13" spans="1:16" ht="13.15">
      <c r="A13" s="149"/>
      <c r="B13" s="135" t="s">
        <v>114</v>
      </c>
      <c r="C13" s="326" t="s">
        <v>373</v>
      </c>
      <c r="D13" s="327"/>
      <c r="E13" s="327"/>
      <c r="F13" s="327"/>
      <c r="G13" s="327"/>
      <c r="H13" s="327"/>
      <c r="I13" s="327"/>
      <c r="J13" s="327"/>
      <c r="K13" s="327"/>
      <c r="L13" s="327"/>
      <c r="M13" s="327"/>
      <c r="N13" s="327"/>
      <c r="O13" s="328"/>
      <c r="P13" s="149" t="s">
        <v>356</v>
      </c>
    </row>
    <row r="14" spans="1:16" s="147" customFormat="1" ht="13.15">
      <c r="A14" s="158"/>
      <c r="B14" s="159" t="s">
        <v>116</v>
      </c>
      <c r="C14" s="326" t="s">
        <v>374</v>
      </c>
      <c r="D14" s="327"/>
      <c r="E14" s="327"/>
      <c r="F14" s="327"/>
      <c r="G14" s="327"/>
      <c r="H14" s="327"/>
      <c r="I14" s="327"/>
      <c r="J14" s="327"/>
      <c r="K14" s="327"/>
      <c r="L14" s="327"/>
      <c r="M14" s="327"/>
      <c r="N14" s="327"/>
      <c r="O14" s="328"/>
      <c r="P14" s="158" t="s">
        <v>356</v>
      </c>
    </row>
    <row r="15" spans="1:16">
      <c r="A15" s="149"/>
      <c r="B15" s="61"/>
      <c r="C15" s="149"/>
      <c r="D15" s="149"/>
      <c r="E15" s="149"/>
      <c r="F15" s="149"/>
      <c r="G15" s="149"/>
      <c r="H15" s="149"/>
      <c r="I15" s="149"/>
      <c r="J15" s="149"/>
      <c r="K15" s="149"/>
      <c r="L15" s="149"/>
      <c r="M15" s="149"/>
      <c r="N15" s="149"/>
      <c r="O15" s="149"/>
      <c r="P15" s="149"/>
    </row>
    <row r="16" spans="1:16" ht="13.15">
      <c r="B16" s="160" t="s">
        <v>118</v>
      </c>
      <c r="C16" s="161" t="s">
        <v>119</v>
      </c>
      <c r="D16" s="161" t="s">
        <v>120</v>
      </c>
    </row>
    <row r="17" spans="1:16" ht="13.15">
      <c r="B17" s="170" t="s">
        <v>391</v>
      </c>
      <c r="C17" s="171" t="s">
        <v>392</v>
      </c>
      <c r="D17" s="172">
        <f>17.3039272304178/100</f>
        <v>0.17303927230417798</v>
      </c>
    </row>
    <row r="19" spans="1:16" ht="13.15">
      <c r="A19" s="149"/>
      <c r="B19" s="165" t="s">
        <v>123</v>
      </c>
      <c r="C19" s="166" t="s">
        <v>119</v>
      </c>
      <c r="D19" s="166" t="s">
        <v>120</v>
      </c>
      <c r="E19" s="166" t="s">
        <v>124</v>
      </c>
      <c r="F19" s="149"/>
      <c r="G19" s="149"/>
      <c r="H19" s="149"/>
      <c r="I19" s="149"/>
      <c r="J19" s="149"/>
      <c r="K19" s="149"/>
      <c r="L19" s="149"/>
      <c r="M19" s="149"/>
      <c r="N19" s="149"/>
      <c r="O19" s="149"/>
      <c r="P19" s="149"/>
    </row>
    <row r="20" spans="1:16">
      <c r="A20" s="149"/>
      <c r="B20" s="162" t="s">
        <v>375</v>
      </c>
      <c r="C20" s="162" t="s">
        <v>375</v>
      </c>
      <c r="D20" s="162" t="s">
        <v>375</v>
      </c>
      <c r="E20" s="162" t="s">
        <v>375</v>
      </c>
      <c r="F20" s="149"/>
      <c r="G20" s="149"/>
      <c r="H20" s="149"/>
      <c r="I20" s="149"/>
      <c r="J20" s="149"/>
      <c r="K20" s="149"/>
      <c r="L20" s="149"/>
      <c r="M20" s="149"/>
      <c r="N20" s="149"/>
      <c r="O20" s="149"/>
      <c r="P20" s="149"/>
    </row>
    <row r="21" spans="1:16">
      <c r="A21" s="149"/>
      <c r="B21" s="61"/>
      <c r="C21" s="149"/>
      <c r="D21" s="149"/>
      <c r="E21" s="149"/>
      <c r="F21" s="149"/>
      <c r="G21" s="149"/>
      <c r="H21" s="149"/>
      <c r="I21" s="149"/>
      <c r="J21" s="149"/>
      <c r="K21" s="149"/>
      <c r="L21" s="149"/>
      <c r="M21" s="149"/>
      <c r="N21" s="149"/>
      <c r="O21" s="149"/>
      <c r="P21" s="149"/>
    </row>
    <row r="22" spans="1:16" ht="13.15">
      <c r="A22" s="149"/>
      <c r="B22" s="165" t="s">
        <v>126</v>
      </c>
      <c r="C22" s="167" t="s">
        <v>119</v>
      </c>
      <c r="D22" s="167" t="s">
        <v>127</v>
      </c>
      <c r="E22" s="167" t="s">
        <v>128</v>
      </c>
      <c r="F22" s="167" t="s">
        <v>129</v>
      </c>
      <c r="G22" s="167" t="s">
        <v>130</v>
      </c>
      <c r="H22" s="167" t="s">
        <v>131</v>
      </c>
      <c r="I22" s="167" t="s">
        <v>132</v>
      </c>
      <c r="J22" s="167" t="s">
        <v>133</v>
      </c>
      <c r="K22" s="167" t="s">
        <v>134</v>
      </c>
      <c r="L22" s="167" t="s">
        <v>135</v>
      </c>
      <c r="M22" s="167" t="s">
        <v>136</v>
      </c>
      <c r="N22" s="167" t="s">
        <v>137</v>
      </c>
      <c r="O22" s="167" t="s">
        <v>138</v>
      </c>
      <c r="P22" s="149"/>
    </row>
    <row r="23" spans="1:16" ht="13.15">
      <c r="A23" s="149"/>
      <c r="B23" s="173" t="s">
        <v>393</v>
      </c>
      <c r="C23" s="174" t="s">
        <v>235</v>
      </c>
      <c r="D23" s="226">
        <v>0</v>
      </c>
      <c r="E23" s="226">
        <v>0</v>
      </c>
      <c r="F23" s="226">
        <v>0</v>
      </c>
      <c r="G23" s="226">
        <v>0</v>
      </c>
      <c r="H23" s="226">
        <v>0</v>
      </c>
      <c r="I23" s="226">
        <v>0</v>
      </c>
      <c r="J23" s="227">
        <v>100</v>
      </c>
      <c r="K23" s="226">
        <v>0</v>
      </c>
      <c r="L23" s="226">
        <v>0</v>
      </c>
      <c r="M23" s="226">
        <v>0</v>
      </c>
      <c r="N23" s="226">
        <v>0</v>
      </c>
      <c r="O23" s="226">
        <v>0</v>
      </c>
      <c r="P23" s="149"/>
    </row>
  </sheetData>
  <mergeCells count="5">
    <mergeCell ref="A1:C1"/>
    <mergeCell ref="C11:O11"/>
    <mergeCell ref="C12:O12"/>
    <mergeCell ref="C13:O13"/>
    <mergeCell ref="C14:O14"/>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65FDA3-0147-4E16-8E02-2DB767A3F1C9}">
  <sheetPr>
    <tabColor theme="3" tint="0.39997558519241921"/>
  </sheetPr>
  <dimension ref="A1:P23"/>
  <sheetViews>
    <sheetView workbookViewId="0">
      <selection activeCell="C8" sqref="C8"/>
    </sheetView>
  </sheetViews>
  <sheetFormatPr defaultColWidth="9" defaultRowHeight="12.75"/>
  <cols>
    <col min="1" max="1" width="9" style="14"/>
    <col min="2" max="2" width="45.42578125" style="14" bestFit="1" customWidth="1"/>
    <col min="3" max="3" width="22.7109375" style="14" customWidth="1"/>
    <col min="4" max="15" width="16.7109375" style="14" customWidth="1"/>
    <col min="16" max="16384" width="9" style="14"/>
  </cols>
  <sheetData>
    <row r="1" spans="1:16" ht="25.5">
      <c r="A1" s="323" t="e">
        <f ca="1" xml:space="preserve"> RIGHT(CELL("filename", $A$1), LEN(CELL("filename", $A$1)) - SEARCH("]", CELL("filename", $A$1)))</f>
        <v>#VALUE!</v>
      </c>
      <c r="B1" s="323"/>
      <c r="C1" s="323"/>
      <c r="D1" s="148" t="s">
        <v>356</v>
      </c>
      <c r="E1" s="148" t="s">
        <v>356</v>
      </c>
      <c r="F1" s="148" t="s">
        <v>356</v>
      </c>
      <c r="G1" s="148" t="s">
        <v>356</v>
      </c>
      <c r="H1" s="148" t="s">
        <v>356</v>
      </c>
      <c r="I1" s="148" t="s">
        <v>356</v>
      </c>
      <c r="J1" s="148" t="s">
        <v>356</v>
      </c>
      <c r="K1" s="148" t="s">
        <v>356</v>
      </c>
      <c r="L1" s="148" t="s">
        <v>356</v>
      </c>
      <c r="M1" s="148" t="s">
        <v>356</v>
      </c>
      <c r="N1" s="148" t="s">
        <v>356</v>
      </c>
      <c r="O1" s="148" t="s">
        <v>356</v>
      </c>
      <c r="P1" s="148" t="s">
        <v>356</v>
      </c>
    </row>
    <row r="2" spans="1:16">
      <c r="A2" s="149"/>
      <c r="B2" s="149"/>
      <c r="C2" s="149"/>
      <c r="D2" s="149"/>
      <c r="E2" s="149"/>
      <c r="F2" s="149"/>
      <c r="G2" s="149"/>
      <c r="H2" s="149"/>
      <c r="I2" s="149"/>
      <c r="J2" s="149"/>
      <c r="K2" s="149"/>
      <c r="L2" s="149"/>
      <c r="M2" s="149"/>
      <c r="N2" s="149"/>
      <c r="O2" s="149"/>
      <c r="P2" s="149"/>
    </row>
    <row r="3" spans="1:16">
      <c r="A3" s="149"/>
      <c r="B3" s="149"/>
      <c r="C3" s="149"/>
      <c r="D3" s="149"/>
      <c r="E3" s="149"/>
      <c r="F3" s="149"/>
      <c r="G3" s="149"/>
      <c r="H3" s="149"/>
      <c r="I3" s="149"/>
      <c r="J3" s="149"/>
      <c r="K3" s="149"/>
      <c r="L3" s="149"/>
      <c r="M3" s="149"/>
      <c r="N3" s="149"/>
      <c r="O3" s="149"/>
      <c r="P3" s="149"/>
    </row>
    <row r="4" spans="1:16" ht="13.15">
      <c r="A4" s="149"/>
      <c r="B4" s="135" t="s">
        <v>102</v>
      </c>
      <c r="C4" s="150" t="s">
        <v>395</v>
      </c>
      <c r="D4" s="149" t="s">
        <v>356</v>
      </c>
      <c r="E4" s="149"/>
      <c r="F4" s="149"/>
      <c r="G4" s="149"/>
      <c r="H4" s="149"/>
      <c r="I4" s="149"/>
      <c r="J4" s="149"/>
      <c r="K4" s="149"/>
      <c r="L4" s="149"/>
      <c r="M4" s="149"/>
      <c r="N4" s="149"/>
      <c r="O4" s="149"/>
      <c r="P4" s="149"/>
    </row>
    <row r="5" spans="1:16" ht="26.25">
      <c r="A5" s="149"/>
      <c r="B5" s="135" t="s">
        <v>104</v>
      </c>
      <c r="C5" s="151" t="s">
        <v>368</v>
      </c>
      <c r="D5" s="149" t="s">
        <v>356</v>
      </c>
      <c r="E5" s="149"/>
      <c r="F5" s="149"/>
      <c r="G5" s="149"/>
      <c r="H5" s="149"/>
      <c r="I5" s="149"/>
      <c r="J5" s="149"/>
      <c r="K5" s="149"/>
      <c r="L5" s="149"/>
      <c r="M5" s="149"/>
      <c r="N5" s="149"/>
      <c r="O5" s="149"/>
      <c r="P5" s="149"/>
    </row>
    <row r="6" spans="1:16" ht="13.15">
      <c r="A6" s="149"/>
      <c r="B6" s="135" t="s">
        <v>106</v>
      </c>
      <c r="C6" s="151" t="s">
        <v>369</v>
      </c>
      <c r="D6" s="149"/>
      <c r="E6" s="149"/>
      <c r="F6" s="149"/>
      <c r="G6" s="149"/>
      <c r="H6" s="149"/>
      <c r="I6" s="149"/>
      <c r="J6" s="149"/>
      <c r="K6" s="149"/>
      <c r="L6" s="149"/>
      <c r="M6" s="149"/>
      <c r="N6" s="149"/>
      <c r="O6" s="149"/>
      <c r="P6" s="149"/>
    </row>
    <row r="7" spans="1:16">
      <c r="A7" s="149"/>
      <c r="B7" s="152" t="s">
        <v>356</v>
      </c>
      <c r="C7" s="149"/>
      <c r="D7" s="149"/>
      <c r="E7" s="149"/>
      <c r="F7" s="149"/>
      <c r="G7" s="149"/>
      <c r="H7" s="149"/>
      <c r="I7" s="149"/>
      <c r="J7" s="149"/>
      <c r="K7" s="149"/>
      <c r="L7" s="149"/>
      <c r="M7" s="149"/>
      <c r="N7" s="149"/>
      <c r="O7" s="149"/>
      <c r="P7" s="149"/>
    </row>
    <row r="8" spans="1:16" ht="13.15">
      <c r="A8" s="149"/>
      <c r="B8" s="153" t="s">
        <v>108</v>
      </c>
      <c r="C8" s="154" t="s">
        <v>370</v>
      </c>
      <c r="D8" s="154"/>
      <c r="E8" s="154"/>
      <c r="F8" s="154"/>
      <c r="G8" s="154"/>
      <c r="H8" s="154"/>
      <c r="I8" s="154"/>
      <c r="J8" s="154"/>
      <c r="K8" s="154"/>
      <c r="L8" s="154"/>
      <c r="M8" s="154"/>
      <c r="N8" s="154"/>
      <c r="O8" s="155"/>
      <c r="P8" s="149"/>
    </row>
    <row r="9" spans="1:16">
      <c r="A9" s="149"/>
      <c r="B9" s="156" t="s">
        <v>356</v>
      </c>
      <c r="C9" s="149"/>
      <c r="D9" s="149"/>
      <c r="E9" s="149"/>
      <c r="F9" s="149"/>
      <c r="G9" s="149"/>
      <c r="H9" s="149"/>
      <c r="I9" s="149"/>
      <c r="J9" s="149"/>
      <c r="K9" s="149"/>
      <c r="L9" s="149"/>
      <c r="M9" s="149"/>
      <c r="N9" s="149"/>
      <c r="O9" s="149"/>
      <c r="P9" s="149"/>
    </row>
    <row r="10" spans="1:16" ht="13.15">
      <c r="A10" s="149"/>
      <c r="B10" s="157" t="s">
        <v>110</v>
      </c>
      <c r="C10" s="149"/>
      <c r="D10" s="149"/>
      <c r="E10" s="149"/>
      <c r="F10" s="149"/>
      <c r="G10" s="149"/>
      <c r="H10" s="149"/>
      <c r="I10" s="149"/>
      <c r="J10" s="149"/>
      <c r="K10" s="149"/>
      <c r="L10" s="149"/>
      <c r="M10" s="149"/>
      <c r="N10" s="149"/>
      <c r="O10" s="149"/>
      <c r="P10" s="149"/>
    </row>
    <row r="11" spans="1:16" ht="13.15">
      <c r="A11" s="149"/>
      <c r="B11" s="135" t="s">
        <v>53</v>
      </c>
      <c r="C11" s="324" t="s">
        <v>371</v>
      </c>
      <c r="D11" s="324"/>
      <c r="E11" s="324"/>
      <c r="F11" s="324"/>
      <c r="G11" s="324"/>
      <c r="H11" s="324"/>
      <c r="I11" s="324"/>
      <c r="J11" s="324"/>
      <c r="K11" s="324"/>
      <c r="L11" s="324"/>
      <c r="M11" s="324"/>
      <c r="N11" s="324"/>
      <c r="O11" s="325"/>
      <c r="P11" s="149"/>
    </row>
    <row r="12" spans="1:16" ht="13.15">
      <c r="A12" s="149"/>
      <c r="B12" s="135" t="s">
        <v>112</v>
      </c>
      <c r="C12" s="324" t="s">
        <v>372</v>
      </c>
      <c r="D12" s="324"/>
      <c r="E12" s="324"/>
      <c r="F12" s="324"/>
      <c r="G12" s="324"/>
      <c r="H12" s="324"/>
      <c r="I12" s="324"/>
      <c r="J12" s="324"/>
      <c r="K12" s="324"/>
      <c r="L12" s="324"/>
      <c r="M12" s="324"/>
      <c r="N12" s="324"/>
      <c r="O12" s="325"/>
      <c r="P12" s="149" t="s">
        <v>356</v>
      </c>
    </row>
    <row r="13" spans="1:16" ht="13.15">
      <c r="A13" s="149"/>
      <c r="B13" s="135" t="s">
        <v>114</v>
      </c>
      <c r="C13" s="326" t="s">
        <v>373</v>
      </c>
      <c r="D13" s="327"/>
      <c r="E13" s="327"/>
      <c r="F13" s="327"/>
      <c r="G13" s="327"/>
      <c r="H13" s="327"/>
      <c r="I13" s="327"/>
      <c r="J13" s="327"/>
      <c r="K13" s="327"/>
      <c r="L13" s="327"/>
      <c r="M13" s="327"/>
      <c r="N13" s="327"/>
      <c r="O13" s="328"/>
      <c r="P13" s="149" t="s">
        <v>356</v>
      </c>
    </row>
    <row r="14" spans="1:16" s="147" customFormat="1" ht="13.15">
      <c r="A14" s="158"/>
      <c r="B14" s="159" t="s">
        <v>116</v>
      </c>
      <c r="C14" s="326" t="s">
        <v>374</v>
      </c>
      <c r="D14" s="327"/>
      <c r="E14" s="327"/>
      <c r="F14" s="327"/>
      <c r="G14" s="327"/>
      <c r="H14" s="327"/>
      <c r="I14" s="327"/>
      <c r="J14" s="327"/>
      <c r="K14" s="327"/>
      <c r="L14" s="327"/>
      <c r="M14" s="327"/>
      <c r="N14" s="327"/>
      <c r="O14" s="328"/>
      <c r="P14" s="158" t="s">
        <v>356</v>
      </c>
    </row>
    <row r="15" spans="1:16">
      <c r="A15" s="149"/>
      <c r="B15" s="61"/>
      <c r="C15" s="149"/>
      <c r="D15" s="149"/>
      <c r="E15" s="149"/>
      <c r="F15" s="149"/>
      <c r="G15" s="149"/>
      <c r="H15" s="149"/>
      <c r="I15" s="149"/>
      <c r="J15" s="149"/>
      <c r="K15" s="149"/>
      <c r="L15" s="149"/>
      <c r="M15" s="149"/>
      <c r="N15" s="149"/>
      <c r="O15" s="149"/>
      <c r="P15" s="149"/>
    </row>
    <row r="16" spans="1:16" ht="13.15">
      <c r="B16" s="160" t="s">
        <v>118</v>
      </c>
      <c r="C16" s="161" t="s">
        <v>119</v>
      </c>
      <c r="D16" s="161" t="s">
        <v>120</v>
      </c>
    </row>
    <row r="17" spans="1:16" ht="13.15">
      <c r="B17" s="170" t="s">
        <v>391</v>
      </c>
      <c r="C17" s="171" t="s">
        <v>392</v>
      </c>
      <c r="D17" s="172">
        <f>3.58493548381289/100</f>
        <v>3.58493548381289E-2</v>
      </c>
    </row>
    <row r="19" spans="1:16" ht="13.15">
      <c r="A19" s="149"/>
      <c r="B19" s="165" t="s">
        <v>123</v>
      </c>
      <c r="C19" s="166" t="s">
        <v>119</v>
      </c>
      <c r="D19" s="166" t="s">
        <v>120</v>
      </c>
      <c r="E19" s="166" t="s">
        <v>124</v>
      </c>
      <c r="F19" s="149"/>
      <c r="G19" s="149"/>
      <c r="H19" s="149"/>
      <c r="I19" s="149"/>
      <c r="J19" s="149"/>
      <c r="K19" s="149"/>
      <c r="L19" s="149"/>
      <c r="M19" s="149"/>
      <c r="N19" s="149"/>
      <c r="O19" s="149"/>
      <c r="P19" s="149"/>
    </row>
    <row r="20" spans="1:16">
      <c r="A20" s="149"/>
      <c r="B20" s="162" t="s">
        <v>375</v>
      </c>
      <c r="C20" s="162" t="s">
        <v>375</v>
      </c>
      <c r="D20" s="162" t="s">
        <v>375</v>
      </c>
      <c r="E20" s="162" t="s">
        <v>375</v>
      </c>
      <c r="F20" s="149"/>
      <c r="G20" s="149"/>
      <c r="H20" s="149"/>
      <c r="I20" s="149"/>
      <c r="J20" s="149"/>
      <c r="K20" s="149"/>
      <c r="L20" s="149"/>
      <c r="M20" s="149"/>
      <c r="N20" s="149"/>
      <c r="O20" s="149"/>
      <c r="P20" s="149"/>
    </row>
    <row r="21" spans="1:16">
      <c r="A21" s="149"/>
      <c r="B21" s="61"/>
      <c r="C21" s="149"/>
      <c r="D21" s="149"/>
      <c r="E21" s="149"/>
      <c r="F21" s="149"/>
      <c r="G21" s="149"/>
      <c r="H21" s="149"/>
      <c r="I21" s="149"/>
      <c r="J21" s="149"/>
      <c r="K21" s="149"/>
      <c r="L21" s="149"/>
      <c r="M21" s="149"/>
      <c r="N21" s="149"/>
      <c r="O21" s="149"/>
      <c r="P21" s="149"/>
    </row>
    <row r="22" spans="1:16" ht="13.15">
      <c r="A22" s="149"/>
      <c r="B22" s="165" t="s">
        <v>126</v>
      </c>
      <c r="C22" s="167" t="s">
        <v>119</v>
      </c>
      <c r="D22" s="167" t="s">
        <v>127</v>
      </c>
      <c r="E22" s="167" t="s">
        <v>128</v>
      </c>
      <c r="F22" s="167" t="s">
        <v>129</v>
      </c>
      <c r="G22" s="167" t="s">
        <v>130</v>
      </c>
      <c r="H22" s="167" t="s">
        <v>131</v>
      </c>
      <c r="I22" s="167" t="s">
        <v>132</v>
      </c>
      <c r="J22" s="167" t="s">
        <v>133</v>
      </c>
      <c r="K22" s="167" t="s">
        <v>134</v>
      </c>
      <c r="L22" s="167" t="s">
        <v>135</v>
      </c>
      <c r="M22" s="167" t="s">
        <v>136</v>
      </c>
      <c r="N22" s="167" t="s">
        <v>137</v>
      </c>
      <c r="O22" s="167" t="s">
        <v>138</v>
      </c>
      <c r="P22" s="149"/>
    </row>
    <row r="23" spans="1:16" ht="13.15">
      <c r="A23" s="149"/>
      <c r="B23" s="173" t="s">
        <v>393</v>
      </c>
      <c r="C23" s="174" t="s">
        <v>235</v>
      </c>
      <c r="D23" s="226">
        <v>0</v>
      </c>
      <c r="E23" s="226">
        <v>0</v>
      </c>
      <c r="F23" s="226">
        <v>0</v>
      </c>
      <c r="G23" s="226">
        <v>0</v>
      </c>
      <c r="H23" s="226">
        <v>0</v>
      </c>
      <c r="I23" s="226">
        <v>0</v>
      </c>
      <c r="J23" s="227">
        <v>100</v>
      </c>
      <c r="K23" s="226">
        <v>0</v>
      </c>
      <c r="L23" s="226">
        <v>0</v>
      </c>
      <c r="M23" s="226">
        <v>0</v>
      </c>
      <c r="N23" s="226">
        <v>0</v>
      </c>
      <c r="O23" s="226">
        <v>0</v>
      </c>
      <c r="P23" s="149"/>
    </row>
  </sheetData>
  <mergeCells count="5">
    <mergeCell ref="A1:C1"/>
    <mergeCell ref="C11:O11"/>
    <mergeCell ref="C12:O12"/>
    <mergeCell ref="C13:O13"/>
    <mergeCell ref="C14:O14"/>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83513-FC46-4597-B8C7-4B8590902D5C}">
  <sheetPr>
    <tabColor theme="3" tint="0.39997558519241921"/>
  </sheetPr>
  <dimension ref="A1:P23"/>
  <sheetViews>
    <sheetView workbookViewId="0">
      <selection activeCell="C8" sqref="C8"/>
    </sheetView>
  </sheetViews>
  <sheetFormatPr defaultColWidth="9" defaultRowHeight="12.75"/>
  <cols>
    <col min="1" max="1" width="9" style="14"/>
    <col min="2" max="2" width="45.42578125" style="14" bestFit="1" customWidth="1"/>
    <col min="3" max="3" width="22.7109375" style="14" customWidth="1"/>
    <col min="4" max="15" width="16.7109375" style="14" customWidth="1"/>
    <col min="16" max="16384" width="9" style="14"/>
  </cols>
  <sheetData>
    <row r="1" spans="1:16" ht="25.5">
      <c r="A1" s="323" t="e">
        <f ca="1" xml:space="preserve"> RIGHT(CELL("filename", $A$1), LEN(CELL("filename", $A$1)) - SEARCH("]", CELL("filename", $A$1)))</f>
        <v>#VALUE!</v>
      </c>
      <c r="B1" s="323"/>
      <c r="C1" s="323"/>
      <c r="D1" s="148" t="s">
        <v>356</v>
      </c>
      <c r="E1" s="148" t="s">
        <v>356</v>
      </c>
      <c r="F1" s="148" t="s">
        <v>356</v>
      </c>
      <c r="G1" s="148" t="s">
        <v>356</v>
      </c>
      <c r="H1" s="148" t="s">
        <v>356</v>
      </c>
      <c r="I1" s="148" t="s">
        <v>356</v>
      </c>
      <c r="J1" s="148" t="s">
        <v>356</v>
      </c>
      <c r="K1" s="148" t="s">
        <v>356</v>
      </c>
      <c r="L1" s="148" t="s">
        <v>356</v>
      </c>
      <c r="M1" s="148" t="s">
        <v>356</v>
      </c>
      <c r="N1" s="148" t="s">
        <v>356</v>
      </c>
      <c r="O1" s="148" t="s">
        <v>356</v>
      </c>
      <c r="P1" s="148" t="s">
        <v>356</v>
      </c>
    </row>
    <row r="2" spans="1:16">
      <c r="A2" s="149"/>
      <c r="B2" s="149"/>
      <c r="C2" s="149"/>
      <c r="D2" s="149"/>
      <c r="E2" s="149"/>
      <c r="F2" s="149"/>
      <c r="G2" s="149"/>
      <c r="H2" s="149"/>
      <c r="I2" s="149"/>
      <c r="J2" s="149"/>
      <c r="K2" s="149"/>
      <c r="L2" s="149"/>
      <c r="M2" s="149"/>
      <c r="N2" s="149"/>
      <c r="O2" s="149"/>
      <c r="P2" s="149"/>
    </row>
    <row r="3" spans="1:16">
      <c r="A3" s="149"/>
      <c r="B3" s="149"/>
      <c r="C3" s="149"/>
      <c r="D3" s="149"/>
      <c r="E3" s="149"/>
      <c r="F3" s="149"/>
      <c r="G3" s="149"/>
      <c r="H3" s="149"/>
      <c r="I3" s="149"/>
      <c r="J3" s="149"/>
      <c r="K3" s="149"/>
      <c r="L3" s="149"/>
      <c r="M3" s="149"/>
      <c r="N3" s="149"/>
      <c r="O3" s="149"/>
      <c r="P3" s="149"/>
    </row>
    <row r="4" spans="1:16" ht="13.15">
      <c r="A4" s="149"/>
      <c r="B4" s="135" t="s">
        <v>102</v>
      </c>
      <c r="C4" s="150" t="s">
        <v>396</v>
      </c>
      <c r="D4" s="149" t="s">
        <v>356</v>
      </c>
      <c r="E4" s="149"/>
      <c r="F4" s="149"/>
      <c r="G4" s="149"/>
      <c r="H4" s="149"/>
      <c r="I4" s="149"/>
      <c r="J4" s="149"/>
      <c r="K4" s="149"/>
      <c r="L4" s="149"/>
      <c r="M4" s="149"/>
      <c r="N4" s="149"/>
      <c r="O4" s="149"/>
      <c r="P4" s="149"/>
    </row>
    <row r="5" spans="1:16" ht="26.25">
      <c r="A5" s="149"/>
      <c r="B5" s="135" t="s">
        <v>104</v>
      </c>
      <c r="C5" s="151" t="s">
        <v>368</v>
      </c>
      <c r="D5" s="149" t="s">
        <v>356</v>
      </c>
      <c r="E5" s="149"/>
      <c r="F5" s="149"/>
      <c r="G5" s="149"/>
      <c r="H5" s="149"/>
      <c r="I5" s="149"/>
      <c r="J5" s="149"/>
      <c r="K5" s="149"/>
      <c r="L5" s="149"/>
      <c r="M5" s="149"/>
      <c r="N5" s="149"/>
      <c r="O5" s="149"/>
      <c r="P5" s="149"/>
    </row>
    <row r="6" spans="1:16" ht="13.15">
      <c r="A6" s="149"/>
      <c r="B6" s="135" t="s">
        <v>106</v>
      </c>
      <c r="C6" s="151" t="s">
        <v>369</v>
      </c>
      <c r="D6" s="149"/>
      <c r="E6" s="149"/>
      <c r="F6" s="149"/>
      <c r="G6" s="149"/>
      <c r="H6" s="149"/>
      <c r="I6" s="149"/>
      <c r="J6" s="149"/>
      <c r="K6" s="149"/>
      <c r="L6" s="149"/>
      <c r="M6" s="149"/>
      <c r="N6" s="149"/>
      <c r="O6" s="149"/>
      <c r="P6" s="149"/>
    </row>
    <row r="7" spans="1:16">
      <c r="A7" s="149"/>
      <c r="B7" s="152" t="s">
        <v>356</v>
      </c>
      <c r="C7" s="149"/>
      <c r="D7" s="149"/>
      <c r="E7" s="149"/>
      <c r="F7" s="149"/>
      <c r="G7" s="149"/>
      <c r="H7" s="149"/>
      <c r="I7" s="149"/>
      <c r="J7" s="149"/>
      <c r="K7" s="149"/>
      <c r="L7" s="149"/>
      <c r="M7" s="149"/>
      <c r="N7" s="149"/>
      <c r="O7" s="149"/>
      <c r="P7" s="149"/>
    </row>
    <row r="8" spans="1:16" ht="13.15">
      <c r="A8" s="149"/>
      <c r="B8" s="153" t="s">
        <v>108</v>
      </c>
      <c r="C8" s="154" t="s">
        <v>370</v>
      </c>
      <c r="D8" s="154"/>
      <c r="E8" s="154"/>
      <c r="F8" s="154"/>
      <c r="G8" s="154"/>
      <c r="H8" s="154"/>
      <c r="I8" s="154"/>
      <c r="J8" s="154"/>
      <c r="K8" s="154"/>
      <c r="L8" s="154"/>
      <c r="M8" s="154"/>
      <c r="N8" s="154"/>
      <c r="O8" s="155"/>
      <c r="P8" s="149"/>
    </row>
    <row r="9" spans="1:16">
      <c r="A9" s="149"/>
      <c r="B9" s="156" t="s">
        <v>356</v>
      </c>
      <c r="C9" s="149"/>
      <c r="D9" s="149"/>
      <c r="E9" s="149"/>
      <c r="F9" s="149"/>
      <c r="G9" s="149"/>
      <c r="H9" s="149"/>
      <c r="I9" s="149"/>
      <c r="J9" s="149"/>
      <c r="K9" s="149"/>
      <c r="L9" s="149"/>
      <c r="M9" s="149"/>
      <c r="N9" s="149"/>
      <c r="O9" s="149"/>
      <c r="P9" s="149"/>
    </row>
    <row r="10" spans="1:16" ht="13.15">
      <c r="A10" s="149"/>
      <c r="B10" s="157" t="s">
        <v>110</v>
      </c>
      <c r="C10" s="149"/>
      <c r="D10" s="149"/>
      <c r="E10" s="149"/>
      <c r="F10" s="149"/>
      <c r="G10" s="149"/>
      <c r="H10" s="149"/>
      <c r="I10" s="149"/>
      <c r="J10" s="149"/>
      <c r="K10" s="149"/>
      <c r="L10" s="149"/>
      <c r="M10" s="149"/>
      <c r="N10" s="149"/>
      <c r="O10" s="149"/>
      <c r="P10" s="149"/>
    </row>
    <row r="11" spans="1:16" ht="13.15">
      <c r="A11" s="149"/>
      <c r="B11" s="135" t="s">
        <v>53</v>
      </c>
      <c r="C11" s="324" t="s">
        <v>371</v>
      </c>
      <c r="D11" s="324"/>
      <c r="E11" s="324"/>
      <c r="F11" s="324"/>
      <c r="G11" s="324"/>
      <c r="H11" s="324"/>
      <c r="I11" s="324"/>
      <c r="J11" s="324"/>
      <c r="K11" s="324"/>
      <c r="L11" s="324"/>
      <c r="M11" s="324"/>
      <c r="N11" s="324"/>
      <c r="O11" s="325"/>
      <c r="P11" s="149"/>
    </row>
    <row r="12" spans="1:16" ht="13.15">
      <c r="A12" s="149"/>
      <c r="B12" s="135" t="s">
        <v>112</v>
      </c>
      <c r="C12" s="324" t="s">
        <v>372</v>
      </c>
      <c r="D12" s="324"/>
      <c r="E12" s="324"/>
      <c r="F12" s="324"/>
      <c r="G12" s="324"/>
      <c r="H12" s="324"/>
      <c r="I12" s="324"/>
      <c r="J12" s="324"/>
      <c r="K12" s="324"/>
      <c r="L12" s="324"/>
      <c r="M12" s="324"/>
      <c r="N12" s="324"/>
      <c r="O12" s="325"/>
      <c r="P12" s="149" t="s">
        <v>356</v>
      </c>
    </row>
    <row r="13" spans="1:16" ht="13.15">
      <c r="A13" s="149"/>
      <c r="B13" s="135" t="s">
        <v>114</v>
      </c>
      <c r="C13" s="326" t="s">
        <v>373</v>
      </c>
      <c r="D13" s="327"/>
      <c r="E13" s="327"/>
      <c r="F13" s="327"/>
      <c r="G13" s="327"/>
      <c r="H13" s="327"/>
      <c r="I13" s="327"/>
      <c r="J13" s="327"/>
      <c r="K13" s="327"/>
      <c r="L13" s="327"/>
      <c r="M13" s="327"/>
      <c r="N13" s="327"/>
      <c r="O13" s="328"/>
      <c r="P13" s="149" t="s">
        <v>356</v>
      </c>
    </row>
    <row r="14" spans="1:16" s="147" customFormat="1" ht="13.15">
      <c r="A14" s="158"/>
      <c r="B14" s="159" t="s">
        <v>116</v>
      </c>
      <c r="C14" s="326" t="s">
        <v>374</v>
      </c>
      <c r="D14" s="327"/>
      <c r="E14" s="327"/>
      <c r="F14" s="327"/>
      <c r="G14" s="327"/>
      <c r="H14" s="327"/>
      <c r="I14" s="327"/>
      <c r="J14" s="327"/>
      <c r="K14" s="327"/>
      <c r="L14" s="327"/>
      <c r="M14" s="327"/>
      <c r="N14" s="327"/>
      <c r="O14" s="328"/>
      <c r="P14" s="158" t="s">
        <v>356</v>
      </c>
    </row>
    <row r="15" spans="1:16">
      <c r="A15" s="149"/>
      <c r="B15" s="61"/>
      <c r="C15" s="149"/>
      <c r="D15" s="149"/>
      <c r="E15" s="149"/>
      <c r="F15" s="149"/>
      <c r="G15" s="149"/>
      <c r="H15" s="149"/>
      <c r="I15" s="149"/>
      <c r="J15" s="149"/>
      <c r="K15" s="149"/>
      <c r="L15" s="149"/>
      <c r="M15" s="149"/>
      <c r="N15" s="149"/>
      <c r="O15" s="149"/>
      <c r="P15" s="149"/>
    </row>
    <row r="16" spans="1:16" ht="13.15">
      <c r="B16" s="160" t="s">
        <v>118</v>
      </c>
      <c r="C16" s="161" t="s">
        <v>119</v>
      </c>
      <c r="D16" s="161" t="s">
        <v>120</v>
      </c>
    </row>
    <row r="17" spans="1:16" ht="13.15">
      <c r="B17" s="170" t="s">
        <v>391</v>
      </c>
      <c r="C17" s="171" t="s">
        <v>392</v>
      </c>
      <c r="D17" s="172">
        <f>11.8209157880413/100</f>
        <v>0.11820915788041299</v>
      </c>
    </row>
    <row r="19" spans="1:16" ht="13.15">
      <c r="A19" s="149"/>
      <c r="B19" s="165" t="s">
        <v>123</v>
      </c>
      <c r="C19" s="166" t="s">
        <v>119</v>
      </c>
      <c r="D19" s="166" t="s">
        <v>120</v>
      </c>
      <c r="E19" s="166" t="s">
        <v>124</v>
      </c>
      <c r="F19" s="149"/>
      <c r="G19" s="149"/>
      <c r="H19" s="149"/>
      <c r="I19" s="149"/>
      <c r="J19" s="149"/>
      <c r="K19" s="149"/>
      <c r="L19" s="149"/>
      <c r="M19" s="149"/>
      <c r="N19" s="149"/>
      <c r="O19" s="149"/>
      <c r="P19" s="149"/>
    </row>
    <row r="20" spans="1:16">
      <c r="A20" s="149"/>
      <c r="B20" s="162" t="s">
        <v>375</v>
      </c>
      <c r="C20" s="162" t="s">
        <v>375</v>
      </c>
      <c r="D20" s="162" t="s">
        <v>375</v>
      </c>
      <c r="E20" s="162" t="s">
        <v>375</v>
      </c>
      <c r="F20" s="149"/>
      <c r="G20" s="149"/>
      <c r="H20" s="149"/>
      <c r="I20" s="149"/>
      <c r="J20" s="149"/>
      <c r="K20" s="149"/>
      <c r="L20" s="149"/>
      <c r="M20" s="149"/>
      <c r="N20" s="149"/>
      <c r="O20" s="149"/>
      <c r="P20" s="149"/>
    </row>
    <row r="21" spans="1:16">
      <c r="A21" s="149"/>
      <c r="B21" s="61"/>
      <c r="C21" s="149"/>
      <c r="D21" s="149"/>
      <c r="E21" s="149"/>
      <c r="F21" s="149"/>
      <c r="G21" s="149"/>
      <c r="H21" s="149"/>
      <c r="I21" s="149"/>
      <c r="J21" s="149"/>
      <c r="K21" s="149"/>
      <c r="L21" s="149"/>
      <c r="M21" s="149"/>
      <c r="N21" s="149"/>
      <c r="O21" s="149"/>
      <c r="P21" s="149"/>
    </row>
    <row r="22" spans="1:16" ht="13.15">
      <c r="A22" s="149"/>
      <c r="B22" s="165" t="s">
        <v>126</v>
      </c>
      <c r="C22" s="167" t="s">
        <v>119</v>
      </c>
      <c r="D22" s="167" t="s">
        <v>127</v>
      </c>
      <c r="E22" s="167" t="s">
        <v>128</v>
      </c>
      <c r="F22" s="167" t="s">
        <v>129</v>
      </c>
      <c r="G22" s="167" t="s">
        <v>130</v>
      </c>
      <c r="H22" s="167" t="s">
        <v>131</v>
      </c>
      <c r="I22" s="167" t="s">
        <v>132</v>
      </c>
      <c r="J22" s="167" t="s">
        <v>133</v>
      </c>
      <c r="K22" s="167" t="s">
        <v>134</v>
      </c>
      <c r="L22" s="167" t="s">
        <v>135</v>
      </c>
      <c r="M22" s="167" t="s">
        <v>136</v>
      </c>
      <c r="N22" s="167" t="s">
        <v>137</v>
      </c>
      <c r="O22" s="167" t="s">
        <v>138</v>
      </c>
      <c r="P22" s="149"/>
    </row>
    <row r="23" spans="1:16" ht="13.15">
      <c r="A23" s="149"/>
      <c r="B23" s="173" t="s">
        <v>393</v>
      </c>
      <c r="C23" s="174" t="s">
        <v>235</v>
      </c>
      <c r="D23" s="226">
        <v>0</v>
      </c>
      <c r="E23" s="226">
        <v>0</v>
      </c>
      <c r="F23" s="226">
        <v>0</v>
      </c>
      <c r="G23" s="226">
        <v>0</v>
      </c>
      <c r="H23" s="226">
        <v>0</v>
      </c>
      <c r="I23" s="226">
        <v>0</v>
      </c>
      <c r="J23" s="227">
        <v>100</v>
      </c>
      <c r="K23" s="226">
        <v>0</v>
      </c>
      <c r="L23" s="226">
        <v>0</v>
      </c>
      <c r="M23" s="226">
        <v>0</v>
      </c>
      <c r="N23" s="226">
        <v>0</v>
      </c>
      <c r="O23" s="226">
        <v>0</v>
      </c>
      <c r="P23" s="149"/>
    </row>
  </sheetData>
  <mergeCells count="5">
    <mergeCell ref="A1:C1"/>
    <mergeCell ref="C11:O11"/>
    <mergeCell ref="C12:O12"/>
    <mergeCell ref="C13:O13"/>
    <mergeCell ref="C14:O14"/>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FF481-F8D5-42A1-9EFF-B381A4039D41}">
  <sheetPr>
    <tabColor theme="3" tint="0.39997558519241921"/>
  </sheetPr>
  <dimension ref="A1:P23"/>
  <sheetViews>
    <sheetView workbookViewId="0">
      <selection activeCell="C8" sqref="C8"/>
    </sheetView>
  </sheetViews>
  <sheetFormatPr defaultColWidth="9" defaultRowHeight="12.75"/>
  <cols>
    <col min="1" max="1" width="9" style="14"/>
    <col min="2" max="2" width="45.42578125" style="14" bestFit="1" customWidth="1"/>
    <col min="3" max="3" width="22.7109375" style="14" customWidth="1"/>
    <col min="4" max="15" width="16.7109375" style="14" customWidth="1"/>
    <col min="16" max="16384" width="9" style="14"/>
  </cols>
  <sheetData>
    <row r="1" spans="1:16" ht="25.5" customHeight="1">
      <c r="A1" s="323" t="e">
        <f ca="1" xml:space="preserve"> RIGHT(CELL("filename", $A$1), LEN(CELL("filename", $A$1)) - SEARCH("]", CELL("filename", $A$1)))</f>
        <v>#VALUE!</v>
      </c>
      <c r="B1" s="323"/>
      <c r="C1" s="323"/>
      <c r="D1" s="148" t="s">
        <v>356</v>
      </c>
      <c r="E1" s="148" t="s">
        <v>356</v>
      </c>
      <c r="F1" s="148" t="s">
        <v>356</v>
      </c>
      <c r="G1" s="148" t="s">
        <v>356</v>
      </c>
      <c r="H1" s="148" t="s">
        <v>356</v>
      </c>
      <c r="I1" s="148" t="s">
        <v>356</v>
      </c>
      <c r="J1" s="148" t="s">
        <v>356</v>
      </c>
      <c r="K1" s="148" t="s">
        <v>356</v>
      </c>
      <c r="L1" s="148" t="s">
        <v>356</v>
      </c>
      <c r="M1" s="148" t="s">
        <v>356</v>
      </c>
      <c r="N1" s="148" t="s">
        <v>356</v>
      </c>
      <c r="O1" s="148" t="s">
        <v>356</v>
      </c>
      <c r="P1" s="148" t="s">
        <v>356</v>
      </c>
    </row>
    <row r="2" spans="1:16">
      <c r="A2" s="149"/>
      <c r="B2" s="149"/>
      <c r="C2" s="149"/>
      <c r="D2" s="149"/>
      <c r="E2" s="149"/>
      <c r="F2" s="149"/>
      <c r="G2" s="149"/>
      <c r="H2" s="149"/>
      <c r="I2" s="149"/>
      <c r="J2" s="149"/>
      <c r="K2" s="149"/>
      <c r="L2" s="149"/>
      <c r="M2" s="149"/>
      <c r="N2" s="149"/>
      <c r="O2" s="149"/>
      <c r="P2" s="149"/>
    </row>
    <row r="3" spans="1:16">
      <c r="A3" s="149"/>
      <c r="B3" s="149"/>
      <c r="C3" s="149"/>
      <c r="D3" s="149"/>
      <c r="E3" s="149"/>
      <c r="F3" s="149"/>
      <c r="G3" s="149"/>
      <c r="H3" s="149"/>
      <c r="I3" s="149"/>
      <c r="J3" s="149"/>
      <c r="K3" s="149"/>
      <c r="L3" s="149"/>
      <c r="M3" s="149"/>
      <c r="N3" s="149"/>
      <c r="O3" s="149"/>
      <c r="P3" s="149"/>
    </row>
    <row r="4" spans="1:16" ht="13.15">
      <c r="A4" s="149"/>
      <c r="B4" s="135" t="s">
        <v>102</v>
      </c>
      <c r="C4" s="150" t="s">
        <v>166</v>
      </c>
      <c r="D4" s="149" t="s">
        <v>356</v>
      </c>
      <c r="E4" s="149"/>
      <c r="F4" s="149"/>
      <c r="G4" s="149"/>
      <c r="H4" s="149"/>
      <c r="I4" s="149"/>
      <c r="J4" s="149"/>
      <c r="K4" s="149"/>
      <c r="L4" s="149"/>
      <c r="M4" s="149"/>
      <c r="N4" s="149"/>
      <c r="O4" s="149"/>
      <c r="P4" s="149"/>
    </row>
    <row r="5" spans="1:16" ht="26.25">
      <c r="A5" s="149"/>
      <c r="B5" s="135" t="s">
        <v>104</v>
      </c>
      <c r="C5" s="151" t="s">
        <v>368</v>
      </c>
      <c r="D5" s="149" t="s">
        <v>356</v>
      </c>
      <c r="E5" s="149"/>
      <c r="F5" s="149"/>
      <c r="G5" s="149"/>
      <c r="H5" s="149"/>
      <c r="I5" s="149"/>
      <c r="J5" s="149"/>
      <c r="K5" s="149"/>
      <c r="L5" s="149"/>
      <c r="M5" s="149"/>
      <c r="N5" s="149"/>
      <c r="O5" s="149"/>
      <c r="P5" s="149"/>
    </row>
    <row r="6" spans="1:16" ht="13.15">
      <c r="A6" s="149"/>
      <c r="B6" s="135" t="s">
        <v>106</v>
      </c>
      <c r="C6" s="151" t="s">
        <v>369</v>
      </c>
      <c r="D6" s="149"/>
      <c r="E6" s="149"/>
      <c r="F6" s="149"/>
      <c r="G6" s="149"/>
      <c r="H6" s="149"/>
      <c r="I6" s="149"/>
      <c r="J6" s="149"/>
      <c r="K6" s="149"/>
      <c r="L6" s="149"/>
      <c r="M6" s="149"/>
      <c r="N6" s="149"/>
      <c r="O6" s="149"/>
      <c r="P6" s="149"/>
    </row>
    <row r="7" spans="1:16">
      <c r="A7" s="149"/>
      <c r="B7" s="152" t="s">
        <v>356</v>
      </c>
      <c r="C7" s="149"/>
      <c r="D7" s="149"/>
      <c r="E7" s="149"/>
      <c r="F7" s="149"/>
      <c r="G7" s="149"/>
      <c r="H7" s="149"/>
      <c r="I7" s="149"/>
      <c r="J7" s="149"/>
      <c r="K7" s="149"/>
      <c r="L7" s="149"/>
      <c r="M7" s="149"/>
      <c r="N7" s="149"/>
      <c r="O7" s="149"/>
      <c r="P7" s="149"/>
    </row>
    <row r="8" spans="1:16" ht="13.15">
      <c r="A8" s="149"/>
      <c r="B8" s="153" t="s">
        <v>108</v>
      </c>
      <c r="C8" s="154" t="s">
        <v>370</v>
      </c>
      <c r="D8" s="154"/>
      <c r="E8" s="154"/>
      <c r="F8" s="154"/>
      <c r="G8" s="154"/>
      <c r="H8" s="154"/>
      <c r="I8" s="154"/>
      <c r="J8" s="154"/>
      <c r="K8" s="154"/>
      <c r="L8" s="154"/>
      <c r="M8" s="154"/>
      <c r="N8" s="154"/>
      <c r="O8" s="155"/>
      <c r="P8" s="149"/>
    </row>
    <row r="9" spans="1:16">
      <c r="A9" s="149"/>
      <c r="B9" s="156" t="s">
        <v>356</v>
      </c>
      <c r="C9" s="149"/>
      <c r="D9" s="149"/>
      <c r="E9" s="149"/>
      <c r="F9" s="149"/>
      <c r="G9" s="149"/>
      <c r="H9" s="149"/>
      <c r="I9" s="149"/>
      <c r="J9" s="149"/>
      <c r="K9" s="149"/>
      <c r="L9" s="149"/>
      <c r="M9" s="149"/>
      <c r="N9" s="149"/>
      <c r="O9" s="149"/>
      <c r="P9" s="149"/>
    </row>
    <row r="10" spans="1:16" ht="13.15">
      <c r="A10" s="149"/>
      <c r="B10" s="157" t="s">
        <v>110</v>
      </c>
      <c r="C10" s="149"/>
      <c r="D10" s="149"/>
      <c r="E10" s="149"/>
      <c r="F10" s="149"/>
      <c r="G10" s="149"/>
      <c r="H10" s="149"/>
      <c r="I10" s="149"/>
      <c r="J10" s="149"/>
      <c r="K10" s="149"/>
      <c r="L10" s="149"/>
      <c r="M10" s="149"/>
      <c r="N10" s="149"/>
      <c r="O10" s="149"/>
      <c r="P10" s="149"/>
    </row>
    <row r="11" spans="1:16" ht="13.15" customHeight="1">
      <c r="A11" s="149"/>
      <c r="B11" s="135" t="s">
        <v>53</v>
      </c>
      <c r="C11" s="324" t="s">
        <v>371</v>
      </c>
      <c r="D11" s="324"/>
      <c r="E11" s="324"/>
      <c r="F11" s="324"/>
      <c r="G11" s="324"/>
      <c r="H11" s="324"/>
      <c r="I11" s="324"/>
      <c r="J11" s="324"/>
      <c r="K11" s="324"/>
      <c r="L11" s="324"/>
      <c r="M11" s="324"/>
      <c r="N11" s="324"/>
      <c r="O11" s="325"/>
      <c r="P11" s="149"/>
    </row>
    <row r="12" spans="1:16" ht="13.15" customHeight="1">
      <c r="A12" s="149"/>
      <c r="B12" s="135" t="s">
        <v>112</v>
      </c>
      <c r="C12" s="324" t="s">
        <v>372</v>
      </c>
      <c r="D12" s="324"/>
      <c r="E12" s="324"/>
      <c r="F12" s="324"/>
      <c r="G12" s="324"/>
      <c r="H12" s="324"/>
      <c r="I12" s="324"/>
      <c r="J12" s="324"/>
      <c r="K12" s="324"/>
      <c r="L12" s="324"/>
      <c r="M12" s="324"/>
      <c r="N12" s="324"/>
      <c r="O12" s="325"/>
      <c r="P12" s="149" t="s">
        <v>356</v>
      </c>
    </row>
    <row r="13" spans="1:16" ht="13.15" customHeight="1">
      <c r="A13" s="149"/>
      <c r="B13" s="135" t="s">
        <v>114</v>
      </c>
      <c r="C13" s="326" t="s">
        <v>373</v>
      </c>
      <c r="D13" s="327"/>
      <c r="E13" s="327"/>
      <c r="F13" s="327"/>
      <c r="G13" s="327"/>
      <c r="H13" s="327"/>
      <c r="I13" s="327"/>
      <c r="J13" s="327"/>
      <c r="K13" s="327"/>
      <c r="L13" s="327"/>
      <c r="M13" s="327"/>
      <c r="N13" s="327"/>
      <c r="O13" s="328"/>
      <c r="P13" s="149" t="s">
        <v>356</v>
      </c>
    </row>
    <row r="14" spans="1:16" s="147" customFormat="1" ht="13.15" customHeight="1">
      <c r="A14" s="158"/>
      <c r="B14" s="159" t="s">
        <v>116</v>
      </c>
      <c r="C14" s="326" t="s">
        <v>374</v>
      </c>
      <c r="D14" s="327"/>
      <c r="E14" s="327"/>
      <c r="F14" s="327"/>
      <c r="G14" s="327"/>
      <c r="H14" s="327"/>
      <c r="I14" s="327"/>
      <c r="J14" s="327"/>
      <c r="K14" s="327"/>
      <c r="L14" s="327"/>
      <c r="M14" s="327"/>
      <c r="N14" s="327"/>
      <c r="O14" s="328"/>
      <c r="P14" s="158" t="s">
        <v>356</v>
      </c>
    </row>
    <row r="15" spans="1:16">
      <c r="A15" s="149"/>
      <c r="B15" s="61"/>
      <c r="C15" s="149"/>
      <c r="D15" s="149"/>
      <c r="E15" s="149"/>
      <c r="F15" s="149"/>
      <c r="G15" s="149"/>
      <c r="H15" s="149"/>
      <c r="I15" s="149"/>
      <c r="J15" s="149"/>
      <c r="K15" s="149"/>
      <c r="L15" s="149"/>
      <c r="M15" s="149"/>
      <c r="N15" s="149"/>
      <c r="O15" s="149"/>
      <c r="P15" s="149"/>
    </row>
    <row r="16" spans="1:16" ht="13.15">
      <c r="B16" s="160" t="s">
        <v>118</v>
      </c>
      <c r="C16" s="161" t="s">
        <v>119</v>
      </c>
      <c r="D16" s="161" t="s">
        <v>120</v>
      </c>
    </row>
    <row r="17" spans="1:16" ht="13.15">
      <c r="B17" s="170" t="s">
        <v>391</v>
      </c>
      <c r="C17" s="171" t="s">
        <v>392</v>
      </c>
      <c r="D17" s="172">
        <f>8.616/100</f>
        <v>8.616E-2</v>
      </c>
    </row>
    <row r="19" spans="1:16" ht="13.15">
      <c r="A19" s="149"/>
      <c r="B19" s="165" t="s">
        <v>123</v>
      </c>
      <c r="C19" s="166" t="s">
        <v>119</v>
      </c>
      <c r="D19" s="166" t="s">
        <v>120</v>
      </c>
      <c r="E19" s="166" t="s">
        <v>124</v>
      </c>
      <c r="F19" s="149"/>
      <c r="G19" s="149"/>
      <c r="H19" s="149"/>
      <c r="I19" s="149"/>
      <c r="J19" s="149"/>
      <c r="K19" s="149"/>
      <c r="L19" s="149"/>
      <c r="M19" s="149"/>
      <c r="N19" s="149"/>
      <c r="O19" s="149"/>
      <c r="P19" s="149"/>
    </row>
    <row r="20" spans="1:16">
      <c r="A20" s="149"/>
      <c r="B20" s="162" t="s">
        <v>375</v>
      </c>
      <c r="C20" s="162" t="s">
        <v>375</v>
      </c>
      <c r="D20" s="162" t="s">
        <v>375</v>
      </c>
      <c r="E20" s="162" t="s">
        <v>375</v>
      </c>
      <c r="F20" s="149"/>
      <c r="G20" s="149"/>
      <c r="H20" s="149"/>
      <c r="I20" s="149"/>
      <c r="J20" s="149"/>
      <c r="K20" s="149"/>
      <c r="L20" s="149"/>
      <c r="M20" s="149"/>
      <c r="N20" s="149"/>
      <c r="O20" s="149"/>
      <c r="P20" s="149"/>
    </row>
    <row r="21" spans="1:16">
      <c r="A21" s="149"/>
      <c r="B21" s="61"/>
      <c r="C21" s="149"/>
      <c r="D21" s="149"/>
      <c r="E21" s="149"/>
      <c r="F21" s="149"/>
      <c r="G21" s="149"/>
      <c r="H21" s="149"/>
      <c r="I21" s="149"/>
      <c r="J21" s="149"/>
      <c r="K21" s="149"/>
      <c r="L21" s="149"/>
      <c r="M21" s="149"/>
      <c r="N21" s="149"/>
      <c r="O21" s="149"/>
      <c r="P21" s="149"/>
    </row>
    <row r="22" spans="1:16" ht="13.15">
      <c r="A22" s="149"/>
      <c r="B22" s="165" t="s">
        <v>126</v>
      </c>
      <c r="C22" s="167" t="s">
        <v>119</v>
      </c>
      <c r="D22" s="167" t="s">
        <v>127</v>
      </c>
      <c r="E22" s="167" t="s">
        <v>128</v>
      </c>
      <c r="F22" s="167" t="s">
        <v>129</v>
      </c>
      <c r="G22" s="167" t="s">
        <v>130</v>
      </c>
      <c r="H22" s="167" t="s">
        <v>131</v>
      </c>
      <c r="I22" s="167" t="s">
        <v>132</v>
      </c>
      <c r="J22" s="167" t="s">
        <v>133</v>
      </c>
      <c r="K22" s="167" t="s">
        <v>134</v>
      </c>
      <c r="L22" s="167" t="s">
        <v>135</v>
      </c>
      <c r="M22" s="167" t="s">
        <v>136</v>
      </c>
      <c r="N22" s="167" t="s">
        <v>137</v>
      </c>
      <c r="O22" s="167" t="s">
        <v>138</v>
      </c>
      <c r="P22" s="149"/>
    </row>
    <row r="23" spans="1:16" ht="13.15">
      <c r="A23" s="149"/>
      <c r="B23" s="173" t="s">
        <v>393</v>
      </c>
      <c r="C23" s="174" t="s">
        <v>235</v>
      </c>
      <c r="D23" s="226">
        <v>0</v>
      </c>
      <c r="E23" s="226">
        <v>0</v>
      </c>
      <c r="F23" s="226">
        <v>0</v>
      </c>
      <c r="G23" s="226">
        <v>0</v>
      </c>
      <c r="H23" s="226">
        <v>0</v>
      </c>
      <c r="I23" s="226">
        <v>0</v>
      </c>
      <c r="J23" s="227">
        <v>100</v>
      </c>
      <c r="K23" s="226">
        <v>0</v>
      </c>
      <c r="L23" s="226">
        <v>0</v>
      </c>
      <c r="M23" s="226">
        <v>0</v>
      </c>
      <c r="N23" s="226">
        <v>0</v>
      </c>
      <c r="O23" s="226">
        <v>0</v>
      </c>
      <c r="P23" s="149"/>
    </row>
  </sheetData>
  <mergeCells count="5">
    <mergeCell ref="A1:C1"/>
    <mergeCell ref="C11:O11"/>
    <mergeCell ref="C12:O12"/>
    <mergeCell ref="C13:O13"/>
    <mergeCell ref="C14:O14"/>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60B246-32BD-4842-B642-4ED1569C1C12}">
  <sheetPr>
    <tabColor theme="3" tint="0.39997558519241921"/>
  </sheetPr>
  <dimension ref="A1:P23"/>
  <sheetViews>
    <sheetView workbookViewId="0">
      <selection activeCell="C8" sqref="C8"/>
    </sheetView>
  </sheetViews>
  <sheetFormatPr defaultColWidth="9" defaultRowHeight="12.75"/>
  <cols>
    <col min="1" max="1" width="9" style="14"/>
    <col min="2" max="2" width="45.42578125" style="14" bestFit="1" customWidth="1"/>
    <col min="3" max="3" width="22.7109375" style="14" customWidth="1"/>
    <col min="4" max="15" width="16.7109375" style="14" customWidth="1"/>
    <col min="16" max="16384" width="9" style="14"/>
  </cols>
  <sheetData>
    <row r="1" spans="1:16" ht="25.5" customHeight="1">
      <c r="A1" s="323" t="e">
        <f ca="1" xml:space="preserve"> RIGHT(CELL("filename", $A$1), LEN(CELL("filename", $A$1)) - SEARCH("]", CELL("filename", $A$1)))</f>
        <v>#VALUE!</v>
      </c>
      <c r="B1" s="323"/>
      <c r="C1" s="323"/>
      <c r="D1" s="148" t="s">
        <v>356</v>
      </c>
      <c r="E1" s="148" t="s">
        <v>356</v>
      </c>
      <c r="F1" s="148" t="s">
        <v>356</v>
      </c>
      <c r="G1" s="148" t="s">
        <v>356</v>
      </c>
      <c r="H1" s="148" t="s">
        <v>356</v>
      </c>
      <c r="I1" s="148" t="s">
        <v>356</v>
      </c>
      <c r="J1" s="148" t="s">
        <v>356</v>
      </c>
      <c r="K1" s="148" t="s">
        <v>356</v>
      </c>
      <c r="L1" s="148" t="s">
        <v>356</v>
      </c>
      <c r="M1" s="148" t="s">
        <v>356</v>
      </c>
      <c r="N1" s="148" t="s">
        <v>356</v>
      </c>
      <c r="O1" s="148" t="s">
        <v>356</v>
      </c>
      <c r="P1" s="148" t="s">
        <v>356</v>
      </c>
    </row>
    <row r="2" spans="1:16">
      <c r="A2" s="149"/>
      <c r="B2" s="149"/>
      <c r="C2" s="149"/>
      <c r="D2" s="149"/>
      <c r="E2" s="149"/>
      <c r="F2" s="149"/>
      <c r="G2" s="149"/>
      <c r="H2" s="149"/>
      <c r="I2" s="149"/>
      <c r="J2" s="149"/>
      <c r="K2" s="149"/>
      <c r="L2" s="149"/>
      <c r="M2" s="149"/>
      <c r="N2" s="149"/>
      <c r="O2" s="149"/>
      <c r="P2" s="149"/>
    </row>
    <row r="3" spans="1:16">
      <c r="A3" s="149"/>
      <c r="B3" s="149"/>
      <c r="C3" s="149"/>
      <c r="D3" s="149"/>
      <c r="E3" s="149"/>
      <c r="F3" s="149"/>
      <c r="G3" s="149"/>
      <c r="H3" s="149"/>
      <c r="I3" s="149"/>
      <c r="J3" s="149"/>
      <c r="K3" s="149"/>
      <c r="L3" s="149"/>
      <c r="M3" s="149"/>
      <c r="N3" s="149"/>
      <c r="O3" s="149"/>
      <c r="P3" s="149"/>
    </row>
    <row r="4" spans="1:16" ht="13.15">
      <c r="A4" s="149"/>
      <c r="B4" s="135" t="s">
        <v>102</v>
      </c>
      <c r="C4" s="150" t="s">
        <v>239</v>
      </c>
      <c r="D4" s="149" t="s">
        <v>356</v>
      </c>
      <c r="E4" s="149"/>
      <c r="F4" s="149"/>
      <c r="G4" s="149"/>
      <c r="H4" s="149"/>
      <c r="I4" s="149"/>
      <c r="J4" s="149"/>
      <c r="K4" s="149"/>
      <c r="L4" s="149"/>
      <c r="M4" s="149"/>
      <c r="N4" s="149"/>
      <c r="O4" s="149"/>
      <c r="P4" s="149"/>
    </row>
    <row r="5" spans="1:16" ht="26.25">
      <c r="A5" s="149"/>
      <c r="B5" s="135" t="s">
        <v>104</v>
      </c>
      <c r="C5" s="151" t="s">
        <v>368</v>
      </c>
      <c r="D5" s="149" t="s">
        <v>356</v>
      </c>
      <c r="E5" s="149"/>
      <c r="F5" s="149"/>
      <c r="G5" s="149"/>
      <c r="H5" s="149"/>
      <c r="I5" s="149"/>
      <c r="J5" s="149"/>
      <c r="K5" s="149"/>
      <c r="L5" s="149"/>
      <c r="M5" s="149"/>
      <c r="N5" s="149"/>
      <c r="O5" s="149"/>
      <c r="P5" s="149"/>
    </row>
    <row r="6" spans="1:16" ht="13.15">
      <c r="A6" s="149"/>
      <c r="B6" s="135" t="s">
        <v>106</v>
      </c>
      <c r="C6" s="151" t="s">
        <v>369</v>
      </c>
      <c r="D6" s="149"/>
      <c r="E6" s="149"/>
      <c r="F6" s="149"/>
      <c r="G6" s="149"/>
      <c r="H6" s="149"/>
      <c r="I6" s="149"/>
      <c r="J6" s="149"/>
      <c r="K6" s="149"/>
      <c r="L6" s="149"/>
      <c r="M6" s="149"/>
      <c r="N6" s="149"/>
      <c r="O6" s="149"/>
      <c r="P6" s="149"/>
    </row>
    <row r="7" spans="1:16">
      <c r="A7" s="149"/>
      <c r="B7" s="152" t="s">
        <v>356</v>
      </c>
      <c r="C7" s="149"/>
      <c r="D7" s="149"/>
      <c r="E7" s="149"/>
      <c r="F7" s="149"/>
      <c r="G7" s="149"/>
      <c r="H7" s="149"/>
      <c r="I7" s="149"/>
      <c r="J7" s="149"/>
      <c r="K7" s="149"/>
      <c r="L7" s="149"/>
      <c r="M7" s="149"/>
      <c r="N7" s="149"/>
      <c r="O7" s="149"/>
      <c r="P7" s="149"/>
    </row>
    <row r="8" spans="1:16" ht="13.15">
      <c r="A8" s="149"/>
      <c r="B8" s="153" t="s">
        <v>108</v>
      </c>
      <c r="C8" s="154" t="s">
        <v>370</v>
      </c>
      <c r="D8" s="154"/>
      <c r="E8" s="154"/>
      <c r="F8" s="154"/>
      <c r="G8" s="154"/>
      <c r="H8" s="154"/>
      <c r="I8" s="154"/>
      <c r="J8" s="154"/>
      <c r="K8" s="154"/>
      <c r="L8" s="154"/>
      <c r="M8" s="154"/>
      <c r="N8" s="154"/>
      <c r="O8" s="155"/>
      <c r="P8" s="149"/>
    </row>
    <row r="9" spans="1:16">
      <c r="A9" s="149"/>
      <c r="B9" s="156" t="s">
        <v>356</v>
      </c>
      <c r="C9" s="149"/>
      <c r="D9" s="149"/>
      <c r="E9" s="149"/>
      <c r="F9" s="149"/>
      <c r="G9" s="149"/>
      <c r="H9" s="149"/>
      <c r="I9" s="149"/>
      <c r="J9" s="149"/>
      <c r="K9" s="149"/>
      <c r="L9" s="149"/>
      <c r="M9" s="149"/>
      <c r="N9" s="149"/>
      <c r="O9" s="149"/>
      <c r="P9" s="149"/>
    </row>
    <row r="10" spans="1:16" ht="13.15">
      <c r="A10" s="149"/>
      <c r="B10" s="157" t="s">
        <v>110</v>
      </c>
      <c r="C10" s="149"/>
      <c r="D10" s="149"/>
      <c r="E10" s="149"/>
      <c r="F10" s="149"/>
      <c r="G10" s="149"/>
      <c r="H10" s="149"/>
      <c r="I10" s="149"/>
      <c r="J10" s="149"/>
      <c r="K10" s="149"/>
      <c r="L10" s="149"/>
      <c r="M10" s="149"/>
      <c r="N10" s="149"/>
      <c r="O10" s="149"/>
      <c r="P10" s="149"/>
    </row>
    <row r="11" spans="1:16" ht="13.15" customHeight="1">
      <c r="A11" s="149"/>
      <c r="B11" s="135" t="s">
        <v>53</v>
      </c>
      <c r="C11" s="324" t="s">
        <v>371</v>
      </c>
      <c r="D11" s="324"/>
      <c r="E11" s="324"/>
      <c r="F11" s="324"/>
      <c r="G11" s="324"/>
      <c r="H11" s="324"/>
      <c r="I11" s="324"/>
      <c r="J11" s="324"/>
      <c r="K11" s="324"/>
      <c r="L11" s="324"/>
      <c r="M11" s="324"/>
      <c r="N11" s="324"/>
      <c r="O11" s="325"/>
      <c r="P11" s="149"/>
    </row>
    <row r="12" spans="1:16" ht="13.15" customHeight="1">
      <c r="A12" s="149"/>
      <c r="B12" s="135" t="s">
        <v>112</v>
      </c>
      <c r="C12" s="324" t="s">
        <v>372</v>
      </c>
      <c r="D12" s="324"/>
      <c r="E12" s="324"/>
      <c r="F12" s="324"/>
      <c r="G12" s="324"/>
      <c r="H12" s="324"/>
      <c r="I12" s="324"/>
      <c r="J12" s="324"/>
      <c r="K12" s="324"/>
      <c r="L12" s="324"/>
      <c r="M12" s="324"/>
      <c r="N12" s="324"/>
      <c r="O12" s="325"/>
      <c r="P12" s="149" t="s">
        <v>356</v>
      </c>
    </row>
    <row r="13" spans="1:16" ht="13.15" customHeight="1">
      <c r="A13" s="149"/>
      <c r="B13" s="135" t="s">
        <v>114</v>
      </c>
      <c r="C13" s="326" t="s">
        <v>373</v>
      </c>
      <c r="D13" s="327"/>
      <c r="E13" s="327"/>
      <c r="F13" s="327"/>
      <c r="G13" s="327"/>
      <c r="H13" s="327"/>
      <c r="I13" s="327"/>
      <c r="J13" s="327"/>
      <c r="K13" s="327"/>
      <c r="L13" s="327"/>
      <c r="M13" s="327"/>
      <c r="N13" s="327"/>
      <c r="O13" s="328"/>
      <c r="P13" s="149" t="s">
        <v>356</v>
      </c>
    </row>
    <row r="14" spans="1:16" s="147" customFormat="1" ht="13.15" customHeight="1">
      <c r="A14" s="158"/>
      <c r="B14" s="159" t="s">
        <v>116</v>
      </c>
      <c r="C14" s="326" t="s">
        <v>374</v>
      </c>
      <c r="D14" s="327"/>
      <c r="E14" s="327"/>
      <c r="F14" s="327"/>
      <c r="G14" s="327"/>
      <c r="H14" s="327"/>
      <c r="I14" s="327"/>
      <c r="J14" s="327"/>
      <c r="K14" s="327"/>
      <c r="L14" s="327"/>
      <c r="M14" s="327"/>
      <c r="N14" s="327"/>
      <c r="O14" s="328"/>
      <c r="P14" s="158" t="s">
        <v>356</v>
      </c>
    </row>
    <row r="15" spans="1:16">
      <c r="A15" s="149"/>
      <c r="B15" s="61"/>
      <c r="C15" s="149"/>
      <c r="D15" s="149"/>
      <c r="E15" s="149"/>
      <c r="F15" s="149"/>
      <c r="G15" s="149"/>
      <c r="H15" s="149"/>
      <c r="I15" s="149"/>
      <c r="J15" s="149"/>
      <c r="K15" s="149"/>
      <c r="L15" s="149"/>
      <c r="M15" s="149"/>
      <c r="N15" s="149"/>
      <c r="O15" s="149"/>
      <c r="P15" s="149"/>
    </row>
    <row r="16" spans="1:16" ht="13.15">
      <c r="B16" s="160" t="s">
        <v>118</v>
      </c>
      <c r="C16" s="161" t="s">
        <v>119</v>
      </c>
      <c r="D16" s="161" t="s">
        <v>120</v>
      </c>
    </row>
    <row r="17" spans="1:16" ht="13.15">
      <c r="B17" s="170" t="s">
        <v>391</v>
      </c>
      <c r="C17" s="171" t="s">
        <v>392</v>
      </c>
      <c r="D17" s="172">
        <f>1.3298742416605/100</f>
        <v>1.3298742416605001E-2</v>
      </c>
    </row>
    <row r="19" spans="1:16" ht="13.15">
      <c r="A19" s="149"/>
      <c r="B19" s="165" t="s">
        <v>123</v>
      </c>
      <c r="C19" s="166" t="s">
        <v>119</v>
      </c>
      <c r="D19" s="166" t="s">
        <v>120</v>
      </c>
      <c r="E19" s="166" t="s">
        <v>124</v>
      </c>
      <c r="F19" s="149"/>
      <c r="G19" s="149"/>
      <c r="H19" s="149"/>
      <c r="I19" s="149"/>
      <c r="J19" s="149"/>
      <c r="K19" s="149"/>
      <c r="L19" s="149"/>
      <c r="M19" s="149"/>
      <c r="N19" s="149"/>
      <c r="O19" s="149"/>
      <c r="P19" s="149"/>
    </row>
    <row r="20" spans="1:16">
      <c r="A20" s="149"/>
      <c r="B20" s="162" t="s">
        <v>375</v>
      </c>
      <c r="C20" s="162" t="s">
        <v>375</v>
      </c>
      <c r="D20" s="162" t="s">
        <v>375</v>
      </c>
      <c r="E20" s="162" t="s">
        <v>375</v>
      </c>
      <c r="F20" s="149"/>
      <c r="G20" s="149"/>
      <c r="H20" s="149"/>
      <c r="I20" s="149"/>
      <c r="J20" s="149"/>
      <c r="K20" s="149"/>
      <c r="L20" s="149"/>
      <c r="M20" s="149"/>
      <c r="N20" s="149"/>
      <c r="O20" s="149"/>
      <c r="P20" s="149"/>
    </row>
    <row r="21" spans="1:16">
      <c r="A21" s="149"/>
      <c r="B21" s="61"/>
      <c r="C21" s="149"/>
      <c r="D21" s="149"/>
      <c r="E21" s="149"/>
      <c r="F21" s="149"/>
      <c r="G21" s="149"/>
      <c r="H21" s="149"/>
      <c r="I21" s="149"/>
      <c r="J21" s="149"/>
      <c r="K21" s="149"/>
      <c r="L21" s="149"/>
      <c r="M21" s="149"/>
      <c r="N21" s="149"/>
      <c r="O21" s="149"/>
      <c r="P21" s="149"/>
    </row>
    <row r="22" spans="1:16" ht="13.15">
      <c r="A22" s="149"/>
      <c r="B22" s="165" t="s">
        <v>126</v>
      </c>
      <c r="C22" s="167" t="s">
        <v>119</v>
      </c>
      <c r="D22" s="167" t="s">
        <v>127</v>
      </c>
      <c r="E22" s="167" t="s">
        <v>128</v>
      </c>
      <c r="F22" s="167" t="s">
        <v>129</v>
      </c>
      <c r="G22" s="167" t="s">
        <v>130</v>
      </c>
      <c r="H22" s="167" t="s">
        <v>131</v>
      </c>
      <c r="I22" s="167" t="s">
        <v>132</v>
      </c>
      <c r="J22" s="167" t="s">
        <v>133</v>
      </c>
      <c r="K22" s="167" t="s">
        <v>134</v>
      </c>
      <c r="L22" s="167" t="s">
        <v>135</v>
      </c>
      <c r="M22" s="167" t="s">
        <v>136</v>
      </c>
      <c r="N22" s="167" t="s">
        <v>137</v>
      </c>
      <c r="O22" s="167" t="s">
        <v>138</v>
      </c>
      <c r="P22" s="149"/>
    </row>
    <row r="23" spans="1:16" ht="13.15">
      <c r="A23" s="149"/>
      <c r="B23" s="173" t="s">
        <v>393</v>
      </c>
      <c r="C23" s="174" t="s">
        <v>235</v>
      </c>
      <c r="D23" s="226">
        <v>0</v>
      </c>
      <c r="E23" s="226">
        <v>0</v>
      </c>
      <c r="F23" s="226">
        <v>0</v>
      </c>
      <c r="G23" s="226">
        <v>0</v>
      </c>
      <c r="H23" s="226">
        <v>0</v>
      </c>
      <c r="I23" s="226">
        <v>0</v>
      </c>
      <c r="J23" s="227">
        <v>100</v>
      </c>
      <c r="K23" s="226">
        <v>0</v>
      </c>
      <c r="L23" s="226">
        <v>0</v>
      </c>
      <c r="M23" s="226">
        <v>0</v>
      </c>
      <c r="N23" s="226">
        <v>0</v>
      </c>
      <c r="O23" s="226">
        <v>0</v>
      </c>
      <c r="P23" s="149"/>
    </row>
  </sheetData>
  <mergeCells count="5">
    <mergeCell ref="A1:C1"/>
    <mergeCell ref="C11:O11"/>
    <mergeCell ref="C12:O12"/>
    <mergeCell ref="C13:O13"/>
    <mergeCell ref="C14:O14"/>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BB607-E2A2-4FDD-8FB1-C532B6FCDFB8}">
  <sheetPr>
    <tabColor theme="3" tint="0.39997558519241921"/>
  </sheetPr>
  <dimension ref="A1:P23"/>
  <sheetViews>
    <sheetView workbookViewId="0">
      <selection activeCell="D17" sqref="D17"/>
    </sheetView>
  </sheetViews>
  <sheetFormatPr defaultColWidth="9" defaultRowHeight="12.75"/>
  <cols>
    <col min="1" max="1" width="9" style="14"/>
    <col min="2" max="2" width="45.42578125" style="14" bestFit="1" customWidth="1"/>
    <col min="3" max="3" width="22.7109375" style="14" customWidth="1"/>
    <col min="4" max="15" width="16.7109375" style="14" customWidth="1"/>
    <col min="16" max="16384" width="9" style="14"/>
  </cols>
  <sheetData>
    <row r="1" spans="1:16" ht="25.5" customHeight="1">
      <c r="A1" s="323" t="e">
        <f ca="1" xml:space="preserve"> RIGHT(CELL("filename", $A$1), LEN(CELL("filename", $A$1)) - SEARCH("]", CELL("filename", $A$1)))</f>
        <v>#VALUE!</v>
      </c>
      <c r="B1" s="323"/>
      <c r="C1" s="323"/>
      <c r="D1" s="148" t="s">
        <v>356</v>
      </c>
      <c r="E1" s="148" t="s">
        <v>356</v>
      </c>
      <c r="F1" s="148" t="s">
        <v>356</v>
      </c>
      <c r="G1" s="148" t="s">
        <v>356</v>
      </c>
      <c r="H1" s="148" t="s">
        <v>356</v>
      </c>
      <c r="I1" s="148" t="s">
        <v>356</v>
      </c>
      <c r="J1" s="148" t="s">
        <v>356</v>
      </c>
      <c r="K1" s="148" t="s">
        <v>356</v>
      </c>
      <c r="L1" s="148" t="s">
        <v>356</v>
      </c>
      <c r="M1" s="148" t="s">
        <v>356</v>
      </c>
      <c r="N1" s="148" t="s">
        <v>356</v>
      </c>
      <c r="O1" s="148" t="s">
        <v>356</v>
      </c>
      <c r="P1" s="148" t="s">
        <v>356</v>
      </c>
    </row>
    <row r="2" spans="1:16">
      <c r="A2" s="149"/>
      <c r="B2" s="149"/>
      <c r="C2" s="149"/>
      <c r="D2" s="149"/>
      <c r="E2" s="149"/>
      <c r="F2" s="149"/>
      <c r="G2" s="149"/>
      <c r="H2" s="149"/>
      <c r="I2" s="149"/>
      <c r="J2" s="149"/>
      <c r="K2" s="149"/>
      <c r="L2" s="149"/>
      <c r="M2" s="149"/>
      <c r="N2" s="149"/>
      <c r="O2" s="149"/>
      <c r="P2" s="149"/>
    </row>
    <row r="3" spans="1:16">
      <c r="A3" s="149"/>
      <c r="B3" s="149"/>
      <c r="C3" s="149"/>
      <c r="D3" s="149"/>
      <c r="E3" s="149"/>
      <c r="F3" s="149"/>
      <c r="G3" s="149"/>
      <c r="H3" s="149"/>
      <c r="I3" s="149"/>
      <c r="J3" s="149"/>
      <c r="K3" s="149"/>
      <c r="L3" s="149"/>
      <c r="M3" s="149"/>
      <c r="N3" s="149"/>
      <c r="O3" s="149"/>
      <c r="P3" s="149"/>
    </row>
    <row r="4" spans="1:16" ht="13.15">
      <c r="A4" s="149"/>
      <c r="B4" s="135" t="s">
        <v>102</v>
      </c>
      <c r="C4" s="150" t="s">
        <v>197</v>
      </c>
      <c r="D4" s="149" t="s">
        <v>356</v>
      </c>
      <c r="E4" s="149"/>
      <c r="F4" s="149"/>
      <c r="G4" s="149"/>
      <c r="H4" s="149"/>
      <c r="I4" s="149"/>
      <c r="J4" s="149"/>
      <c r="K4" s="149"/>
      <c r="L4" s="149"/>
      <c r="M4" s="149"/>
      <c r="N4" s="149"/>
      <c r="O4" s="149"/>
      <c r="P4" s="149"/>
    </row>
    <row r="5" spans="1:16" ht="26.25">
      <c r="A5" s="149"/>
      <c r="B5" s="135" t="s">
        <v>104</v>
      </c>
      <c r="C5" s="151" t="s">
        <v>368</v>
      </c>
      <c r="D5" s="149" t="s">
        <v>356</v>
      </c>
      <c r="E5" s="149"/>
      <c r="F5" s="149"/>
      <c r="G5" s="149"/>
      <c r="H5" s="149"/>
      <c r="I5" s="149"/>
      <c r="J5" s="149"/>
      <c r="K5" s="149"/>
      <c r="L5" s="149"/>
      <c r="M5" s="149"/>
      <c r="N5" s="149"/>
      <c r="O5" s="149"/>
      <c r="P5" s="149"/>
    </row>
    <row r="6" spans="1:16" ht="13.15">
      <c r="A6" s="149"/>
      <c r="B6" s="135" t="s">
        <v>106</v>
      </c>
      <c r="C6" s="151" t="s">
        <v>369</v>
      </c>
      <c r="D6" s="149"/>
      <c r="E6" s="149"/>
      <c r="F6" s="149"/>
      <c r="G6" s="149"/>
      <c r="H6" s="149"/>
      <c r="I6" s="149"/>
      <c r="J6" s="149"/>
      <c r="K6" s="149"/>
      <c r="L6" s="149"/>
      <c r="M6" s="149"/>
      <c r="N6" s="149"/>
      <c r="O6" s="149"/>
      <c r="P6" s="149"/>
    </row>
    <row r="7" spans="1:16">
      <c r="A7" s="149"/>
      <c r="B7" s="152" t="s">
        <v>356</v>
      </c>
      <c r="C7" s="149"/>
      <c r="D7" s="149"/>
      <c r="E7" s="149"/>
      <c r="F7" s="149"/>
      <c r="G7" s="149"/>
      <c r="H7" s="149"/>
      <c r="I7" s="149"/>
      <c r="J7" s="149"/>
      <c r="K7" s="149"/>
      <c r="L7" s="149"/>
      <c r="M7" s="149"/>
      <c r="N7" s="149"/>
      <c r="O7" s="149"/>
      <c r="P7" s="149"/>
    </row>
    <row r="8" spans="1:16" ht="13.15">
      <c r="A8" s="149"/>
      <c r="B8" s="153" t="s">
        <v>108</v>
      </c>
      <c r="C8" s="154" t="s">
        <v>370</v>
      </c>
      <c r="D8" s="154"/>
      <c r="E8" s="154"/>
      <c r="F8" s="154"/>
      <c r="G8" s="154"/>
      <c r="H8" s="154"/>
      <c r="I8" s="154"/>
      <c r="J8" s="154"/>
      <c r="K8" s="154"/>
      <c r="L8" s="154"/>
      <c r="M8" s="154"/>
      <c r="N8" s="154"/>
      <c r="O8" s="155"/>
      <c r="P8" s="149"/>
    </row>
    <row r="9" spans="1:16">
      <c r="A9" s="149"/>
      <c r="B9" s="156" t="s">
        <v>356</v>
      </c>
      <c r="C9" s="149"/>
      <c r="D9" s="149"/>
      <c r="E9" s="149"/>
      <c r="F9" s="149"/>
      <c r="G9" s="149"/>
      <c r="H9" s="149"/>
      <c r="I9" s="149"/>
      <c r="J9" s="149"/>
      <c r="K9" s="149"/>
      <c r="L9" s="149"/>
      <c r="M9" s="149"/>
      <c r="N9" s="149"/>
      <c r="O9" s="149"/>
      <c r="P9" s="149"/>
    </row>
    <row r="10" spans="1:16" ht="13.15">
      <c r="A10" s="149"/>
      <c r="B10" s="157" t="s">
        <v>110</v>
      </c>
      <c r="C10" s="149"/>
      <c r="D10" s="149"/>
      <c r="E10" s="149"/>
      <c r="F10" s="149"/>
      <c r="G10" s="149"/>
      <c r="H10" s="149"/>
      <c r="I10" s="149"/>
      <c r="J10" s="149"/>
      <c r="K10" s="149"/>
      <c r="L10" s="149"/>
      <c r="M10" s="149"/>
      <c r="N10" s="149"/>
      <c r="O10" s="149"/>
      <c r="P10" s="149"/>
    </row>
    <row r="11" spans="1:16" ht="13.15" customHeight="1">
      <c r="A11" s="149"/>
      <c r="B11" s="135" t="s">
        <v>53</v>
      </c>
      <c r="C11" s="324" t="s">
        <v>371</v>
      </c>
      <c r="D11" s="324"/>
      <c r="E11" s="324"/>
      <c r="F11" s="324"/>
      <c r="G11" s="324"/>
      <c r="H11" s="324"/>
      <c r="I11" s="324"/>
      <c r="J11" s="324"/>
      <c r="K11" s="324"/>
      <c r="L11" s="324"/>
      <c r="M11" s="324"/>
      <c r="N11" s="324"/>
      <c r="O11" s="325"/>
      <c r="P11" s="149"/>
    </row>
    <row r="12" spans="1:16" ht="13.15" customHeight="1">
      <c r="A12" s="149"/>
      <c r="B12" s="135" t="s">
        <v>112</v>
      </c>
      <c r="C12" s="324" t="s">
        <v>372</v>
      </c>
      <c r="D12" s="324"/>
      <c r="E12" s="324"/>
      <c r="F12" s="324"/>
      <c r="G12" s="324"/>
      <c r="H12" s="324"/>
      <c r="I12" s="324"/>
      <c r="J12" s="324"/>
      <c r="K12" s="324"/>
      <c r="L12" s="324"/>
      <c r="M12" s="324"/>
      <c r="N12" s="324"/>
      <c r="O12" s="325"/>
      <c r="P12" s="149" t="s">
        <v>356</v>
      </c>
    </row>
    <row r="13" spans="1:16" ht="13.15" customHeight="1">
      <c r="A13" s="149"/>
      <c r="B13" s="135" t="s">
        <v>114</v>
      </c>
      <c r="C13" s="326" t="s">
        <v>373</v>
      </c>
      <c r="D13" s="327"/>
      <c r="E13" s="327"/>
      <c r="F13" s="327"/>
      <c r="G13" s="327"/>
      <c r="H13" s="327"/>
      <c r="I13" s="327"/>
      <c r="J13" s="327"/>
      <c r="K13" s="327"/>
      <c r="L13" s="327"/>
      <c r="M13" s="327"/>
      <c r="N13" s="327"/>
      <c r="O13" s="328"/>
      <c r="P13" s="149" t="s">
        <v>356</v>
      </c>
    </row>
    <row r="14" spans="1:16" s="147" customFormat="1" ht="13.15" customHeight="1">
      <c r="A14" s="158"/>
      <c r="B14" s="159" t="s">
        <v>116</v>
      </c>
      <c r="C14" s="326" t="s">
        <v>374</v>
      </c>
      <c r="D14" s="327"/>
      <c r="E14" s="327"/>
      <c r="F14" s="327"/>
      <c r="G14" s="327"/>
      <c r="H14" s="327"/>
      <c r="I14" s="327"/>
      <c r="J14" s="327"/>
      <c r="K14" s="327"/>
      <c r="L14" s="327"/>
      <c r="M14" s="327"/>
      <c r="N14" s="327"/>
      <c r="O14" s="328"/>
      <c r="P14" s="158" t="s">
        <v>356</v>
      </c>
    </row>
    <row r="15" spans="1:16">
      <c r="A15" s="149"/>
      <c r="B15" s="61"/>
      <c r="C15" s="149"/>
      <c r="D15" s="149"/>
      <c r="E15" s="149"/>
      <c r="F15" s="149"/>
      <c r="G15" s="149"/>
      <c r="H15" s="149"/>
      <c r="I15" s="149"/>
      <c r="J15" s="149"/>
      <c r="K15" s="149"/>
      <c r="L15" s="149"/>
      <c r="M15" s="149"/>
      <c r="N15" s="149"/>
      <c r="O15" s="149"/>
      <c r="P15" s="149"/>
    </row>
    <row r="16" spans="1:16" ht="13.15">
      <c r="B16" s="160" t="s">
        <v>118</v>
      </c>
      <c r="C16" s="161" t="s">
        <v>119</v>
      </c>
      <c r="D16" s="161" t="s">
        <v>120</v>
      </c>
    </row>
    <row r="17" spans="1:16" ht="13.15">
      <c r="B17" s="170" t="s">
        <v>391</v>
      </c>
      <c r="C17" s="171" t="s">
        <v>392</v>
      </c>
      <c r="D17" s="172">
        <f>3.77458008148928/100</f>
        <v>3.7745800814892802E-2</v>
      </c>
    </row>
    <row r="19" spans="1:16" ht="13.15">
      <c r="A19" s="149"/>
      <c r="B19" s="165" t="s">
        <v>123</v>
      </c>
      <c r="C19" s="166" t="s">
        <v>119</v>
      </c>
      <c r="D19" s="166" t="s">
        <v>120</v>
      </c>
      <c r="E19" s="166" t="s">
        <v>124</v>
      </c>
      <c r="F19" s="149"/>
      <c r="G19" s="149"/>
      <c r="H19" s="149"/>
      <c r="I19" s="149"/>
      <c r="J19" s="149"/>
      <c r="K19" s="149"/>
      <c r="L19" s="149"/>
      <c r="M19" s="149"/>
      <c r="N19" s="149"/>
      <c r="O19" s="149"/>
      <c r="P19" s="149"/>
    </row>
    <row r="20" spans="1:16">
      <c r="A20" s="149"/>
      <c r="B20" s="162" t="s">
        <v>375</v>
      </c>
      <c r="C20" s="162" t="s">
        <v>375</v>
      </c>
      <c r="D20" s="162" t="s">
        <v>375</v>
      </c>
      <c r="E20" s="162" t="s">
        <v>375</v>
      </c>
      <c r="F20" s="149"/>
      <c r="G20" s="149"/>
      <c r="H20" s="149"/>
      <c r="I20" s="149"/>
      <c r="J20" s="149"/>
      <c r="K20" s="149"/>
      <c r="L20" s="149"/>
      <c r="M20" s="149"/>
      <c r="N20" s="149"/>
      <c r="O20" s="149"/>
      <c r="P20" s="149"/>
    </row>
    <row r="21" spans="1:16">
      <c r="A21" s="149"/>
      <c r="B21" s="61"/>
      <c r="C21" s="149"/>
      <c r="D21" s="149"/>
      <c r="E21" s="149"/>
      <c r="F21" s="149"/>
      <c r="G21" s="149"/>
      <c r="H21" s="149"/>
      <c r="I21" s="149"/>
      <c r="J21" s="149"/>
      <c r="K21" s="149"/>
      <c r="L21" s="149"/>
      <c r="M21" s="149"/>
      <c r="N21" s="149"/>
      <c r="O21" s="149"/>
      <c r="P21" s="149"/>
    </row>
    <row r="22" spans="1:16" ht="13.15">
      <c r="A22" s="149"/>
      <c r="B22" s="165" t="s">
        <v>126</v>
      </c>
      <c r="C22" s="167" t="s">
        <v>119</v>
      </c>
      <c r="D22" s="167" t="s">
        <v>127</v>
      </c>
      <c r="E22" s="167" t="s">
        <v>128</v>
      </c>
      <c r="F22" s="167" t="s">
        <v>129</v>
      </c>
      <c r="G22" s="167" t="s">
        <v>130</v>
      </c>
      <c r="H22" s="167" t="s">
        <v>131</v>
      </c>
      <c r="I22" s="167" t="s">
        <v>132</v>
      </c>
      <c r="J22" s="167" t="s">
        <v>133</v>
      </c>
      <c r="K22" s="167" t="s">
        <v>134</v>
      </c>
      <c r="L22" s="167" t="s">
        <v>135</v>
      </c>
      <c r="M22" s="167" t="s">
        <v>136</v>
      </c>
      <c r="N22" s="167" t="s">
        <v>137</v>
      </c>
      <c r="O22" s="167" t="s">
        <v>138</v>
      </c>
      <c r="P22" s="149"/>
    </row>
    <row r="23" spans="1:16" ht="13.15">
      <c r="A23" s="149"/>
      <c r="B23" s="173" t="s">
        <v>393</v>
      </c>
      <c r="C23" s="174" t="s">
        <v>235</v>
      </c>
      <c r="D23" s="226">
        <v>0</v>
      </c>
      <c r="E23" s="226">
        <v>0</v>
      </c>
      <c r="F23" s="226">
        <v>0</v>
      </c>
      <c r="G23" s="226">
        <v>0</v>
      </c>
      <c r="H23" s="226">
        <v>0</v>
      </c>
      <c r="I23" s="226">
        <v>0</v>
      </c>
      <c r="J23" s="227">
        <v>100</v>
      </c>
      <c r="K23" s="226">
        <v>0</v>
      </c>
      <c r="L23" s="226">
        <v>0</v>
      </c>
      <c r="M23" s="226">
        <v>0</v>
      </c>
      <c r="N23" s="226">
        <v>0</v>
      </c>
      <c r="O23" s="226">
        <v>0</v>
      </c>
      <c r="P23" s="149"/>
    </row>
  </sheetData>
  <mergeCells count="5">
    <mergeCell ref="A1:C1"/>
    <mergeCell ref="C11:O11"/>
    <mergeCell ref="C12:O12"/>
    <mergeCell ref="C13:O13"/>
    <mergeCell ref="C14:O14"/>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BE8C5-2DCD-4475-89A3-8B7D14F218FC}">
  <sheetPr>
    <tabColor theme="3" tint="0.39997558519241921"/>
  </sheetPr>
  <dimension ref="A1:P23"/>
  <sheetViews>
    <sheetView workbookViewId="0">
      <selection activeCell="D17" sqref="D17"/>
    </sheetView>
  </sheetViews>
  <sheetFormatPr defaultColWidth="9" defaultRowHeight="12.75"/>
  <cols>
    <col min="1" max="1" width="9" style="14"/>
    <col min="2" max="2" width="45.42578125" style="14" bestFit="1" customWidth="1"/>
    <col min="3" max="3" width="22.7109375" style="14" customWidth="1"/>
    <col min="4" max="15" width="16.7109375" style="14" customWidth="1"/>
    <col min="16" max="16384" width="9" style="14"/>
  </cols>
  <sheetData>
    <row r="1" spans="1:16" ht="25.5" customHeight="1">
      <c r="A1" s="323" t="e">
        <f ca="1" xml:space="preserve"> RIGHT(CELL("filename", $A$1), LEN(CELL("filename", $A$1)) - SEARCH("]", CELL("filename", $A$1)))</f>
        <v>#VALUE!</v>
      </c>
      <c r="B1" s="323"/>
      <c r="C1" s="323"/>
      <c r="D1" s="148" t="s">
        <v>356</v>
      </c>
      <c r="E1" s="148" t="s">
        <v>356</v>
      </c>
      <c r="F1" s="148" t="s">
        <v>356</v>
      </c>
      <c r="G1" s="148" t="s">
        <v>356</v>
      </c>
      <c r="H1" s="148" t="s">
        <v>356</v>
      </c>
      <c r="I1" s="148" t="s">
        <v>356</v>
      </c>
      <c r="J1" s="148" t="s">
        <v>356</v>
      </c>
      <c r="K1" s="148" t="s">
        <v>356</v>
      </c>
      <c r="L1" s="148" t="s">
        <v>356</v>
      </c>
      <c r="M1" s="148" t="s">
        <v>356</v>
      </c>
      <c r="N1" s="148" t="s">
        <v>356</v>
      </c>
      <c r="O1" s="148" t="s">
        <v>356</v>
      </c>
      <c r="P1" s="148" t="s">
        <v>356</v>
      </c>
    </row>
    <row r="2" spans="1:16">
      <c r="A2" s="149"/>
      <c r="B2" s="149"/>
      <c r="C2" s="149"/>
      <c r="D2" s="149"/>
      <c r="E2" s="149"/>
      <c r="F2" s="149"/>
      <c r="G2" s="149"/>
      <c r="H2" s="149"/>
      <c r="I2" s="149"/>
      <c r="J2" s="149"/>
      <c r="K2" s="149"/>
      <c r="L2" s="149"/>
      <c r="M2" s="149"/>
      <c r="N2" s="149"/>
      <c r="O2" s="149"/>
      <c r="P2" s="149"/>
    </row>
    <row r="3" spans="1:16">
      <c r="A3" s="149"/>
      <c r="B3" s="149"/>
      <c r="C3" s="149"/>
      <c r="D3" s="149"/>
      <c r="E3" s="149"/>
      <c r="F3" s="149"/>
      <c r="G3" s="149"/>
      <c r="H3" s="149"/>
      <c r="I3" s="149"/>
      <c r="J3" s="149"/>
      <c r="K3" s="149"/>
      <c r="L3" s="149"/>
      <c r="M3" s="149"/>
      <c r="N3" s="149"/>
      <c r="O3" s="149"/>
      <c r="P3" s="149"/>
    </row>
    <row r="4" spans="1:16" ht="13.15">
      <c r="A4" s="149"/>
      <c r="B4" s="135" t="s">
        <v>102</v>
      </c>
      <c r="C4" s="150" t="s">
        <v>203</v>
      </c>
      <c r="D4" s="149" t="s">
        <v>356</v>
      </c>
      <c r="E4" s="149"/>
      <c r="F4" s="149"/>
      <c r="G4" s="149"/>
      <c r="H4" s="149"/>
      <c r="I4" s="149"/>
      <c r="J4" s="149"/>
      <c r="K4" s="149"/>
      <c r="L4" s="149"/>
      <c r="M4" s="149"/>
      <c r="N4" s="149"/>
      <c r="O4" s="149"/>
      <c r="P4" s="149"/>
    </row>
    <row r="5" spans="1:16" ht="26.25">
      <c r="A5" s="149"/>
      <c r="B5" s="135" t="s">
        <v>104</v>
      </c>
      <c r="C5" s="151" t="s">
        <v>368</v>
      </c>
      <c r="D5" s="149" t="s">
        <v>356</v>
      </c>
      <c r="E5" s="149"/>
      <c r="F5" s="149"/>
      <c r="G5" s="149"/>
      <c r="H5" s="149"/>
      <c r="I5" s="149"/>
      <c r="J5" s="149"/>
      <c r="K5" s="149"/>
      <c r="L5" s="149"/>
      <c r="M5" s="149"/>
      <c r="N5" s="149"/>
      <c r="O5" s="149"/>
      <c r="P5" s="149"/>
    </row>
    <row r="6" spans="1:16" ht="13.15">
      <c r="A6" s="149"/>
      <c r="B6" s="135" t="s">
        <v>106</v>
      </c>
      <c r="C6" s="151" t="s">
        <v>369</v>
      </c>
      <c r="D6" s="149"/>
      <c r="E6" s="149"/>
      <c r="F6" s="149"/>
      <c r="G6" s="149"/>
      <c r="H6" s="149"/>
      <c r="I6" s="149"/>
      <c r="J6" s="149"/>
      <c r="K6" s="149"/>
      <c r="L6" s="149"/>
      <c r="M6" s="149"/>
      <c r="N6" s="149"/>
      <c r="O6" s="149"/>
      <c r="P6" s="149"/>
    </row>
    <row r="7" spans="1:16">
      <c r="A7" s="149"/>
      <c r="B7" s="152" t="s">
        <v>356</v>
      </c>
      <c r="C7" s="149"/>
      <c r="D7" s="149"/>
      <c r="E7" s="149"/>
      <c r="F7" s="149"/>
      <c r="G7" s="149"/>
      <c r="H7" s="149"/>
      <c r="I7" s="149"/>
      <c r="J7" s="149"/>
      <c r="K7" s="149"/>
      <c r="L7" s="149"/>
      <c r="M7" s="149"/>
      <c r="N7" s="149"/>
      <c r="O7" s="149"/>
      <c r="P7" s="149"/>
    </row>
    <row r="8" spans="1:16" ht="13.15">
      <c r="A8" s="149"/>
      <c r="B8" s="153" t="s">
        <v>108</v>
      </c>
      <c r="C8" s="154" t="s">
        <v>370</v>
      </c>
      <c r="D8" s="154"/>
      <c r="E8" s="154"/>
      <c r="F8" s="154"/>
      <c r="G8" s="154"/>
      <c r="H8" s="154"/>
      <c r="I8" s="154"/>
      <c r="J8" s="154"/>
      <c r="K8" s="154"/>
      <c r="L8" s="154"/>
      <c r="M8" s="154"/>
      <c r="N8" s="154"/>
      <c r="O8" s="155"/>
      <c r="P8" s="149"/>
    </row>
    <row r="9" spans="1:16">
      <c r="A9" s="149"/>
      <c r="B9" s="156" t="s">
        <v>356</v>
      </c>
      <c r="C9" s="149"/>
      <c r="D9" s="149"/>
      <c r="E9" s="149"/>
      <c r="F9" s="149"/>
      <c r="G9" s="149"/>
      <c r="H9" s="149"/>
      <c r="I9" s="149"/>
      <c r="J9" s="149"/>
      <c r="K9" s="149"/>
      <c r="L9" s="149"/>
      <c r="M9" s="149"/>
      <c r="N9" s="149"/>
      <c r="O9" s="149"/>
      <c r="P9" s="149"/>
    </row>
    <row r="10" spans="1:16" ht="13.15">
      <c r="A10" s="149"/>
      <c r="B10" s="157" t="s">
        <v>110</v>
      </c>
      <c r="C10" s="149"/>
      <c r="D10" s="149"/>
      <c r="E10" s="149"/>
      <c r="F10" s="149"/>
      <c r="G10" s="149"/>
      <c r="H10" s="149"/>
      <c r="I10" s="149"/>
      <c r="J10" s="149"/>
      <c r="K10" s="149"/>
      <c r="L10" s="149"/>
      <c r="M10" s="149"/>
      <c r="N10" s="149"/>
      <c r="O10" s="149"/>
      <c r="P10" s="149"/>
    </row>
    <row r="11" spans="1:16" ht="13.15" customHeight="1">
      <c r="A11" s="149"/>
      <c r="B11" s="135" t="s">
        <v>53</v>
      </c>
      <c r="C11" s="324" t="s">
        <v>371</v>
      </c>
      <c r="D11" s="324"/>
      <c r="E11" s="324"/>
      <c r="F11" s="324"/>
      <c r="G11" s="324"/>
      <c r="H11" s="324"/>
      <c r="I11" s="324"/>
      <c r="J11" s="324"/>
      <c r="K11" s="324"/>
      <c r="L11" s="324"/>
      <c r="M11" s="324"/>
      <c r="N11" s="324"/>
      <c r="O11" s="325"/>
      <c r="P11" s="149"/>
    </row>
    <row r="12" spans="1:16" ht="13.15" customHeight="1">
      <c r="A12" s="149"/>
      <c r="B12" s="135" t="s">
        <v>112</v>
      </c>
      <c r="C12" s="324" t="s">
        <v>372</v>
      </c>
      <c r="D12" s="324"/>
      <c r="E12" s="324"/>
      <c r="F12" s="324"/>
      <c r="G12" s="324"/>
      <c r="H12" s="324"/>
      <c r="I12" s="324"/>
      <c r="J12" s="324"/>
      <c r="K12" s="324"/>
      <c r="L12" s="324"/>
      <c r="M12" s="324"/>
      <c r="N12" s="324"/>
      <c r="O12" s="325"/>
      <c r="P12" s="149" t="s">
        <v>356</v>
      </c>
    </row>
    <row r="13" spans="1:16" ht="13.15" customHeight="1">
      <c r="A13" s="149"/>
      <c r="B13" s="135" t="s">
        <v>114</v>
      </c>
      <c r="C13" s="326" t="s">
        <v>373</v>
      </c>
      <c r="D13" s="327"/>
      <c r="E13" s="327"/>
      <c r="F13" s="327"/>
      <c r="G13" s="327"/>
      <c r="H13" s="327"/>
      <c r="I13" s="327"/>
      <c r="J13" s="327"/>
      <c r="K13" s="327"/>
      <c r="L13" s="327"/>
      <c r="M13" s="327"/>
      <c r="N13" s="327"/>
      <c r="O13" s="328"/>
      <c r="P13" s="149" t="s">
        <v>356</v>
      </c>
    </row>
    <row r="14" spans="1:16" s="147" customFormat="1" ht="13.15" customHeight="1">
      <c r="A14" s="158"/>
      <c r="B14" s="159" t="s">
        <v>116</v>
      </c>
      <c r="C14" s="326" t="s">
        <v>374</v>
      </c>
      <c r="D14" s="327"/>
      <c r="E14" s="327"/>
      <c r="F14" s="327"/>
      <c r="G14" s="327"/>
      <c r="H14" s="327"/>
      <c r="I14" s="327"/>
      <c r="J14" s="327"/>
      <c r="K14" s="327"/>
      <c r="L14" s="327"/>
      <c r="M14" s="327"/>
      <c r="N14" s="327"/>
      <c r="O14" s="328"/>
      <c r="P14" s="158" t="s">
        <v>356</v>
      </c>
    </row>
    <row r="15" spans="1:16">
      <c r="A15" s="149"/>
      <c r="B15" s="61"/>
      <c r="C15" s="149"/>
      <c r="D15" s="149"/>
      <c r="E15" s="149"/>
      <c r="F15" s="149"/>
      <c r="G15" s="149"/>
      <c r="H15" s="149"/>
      <c r="I15" s="149"/>
      <c r="J15" s="149"/>
      <c r="K15" s="149"/>
      <c r="L15" s="149"/>
      <c r="M15" s="149"/>
      <c r="N15" s="149"/>
      <c r="O15" s="149"/>
      <c r="P15" s="149"/>
    </row>
    <row r="16" spans="1:16" ht="13.15">
      <c r="B16" s="160" t="s">
        <v>118</v>
      </c>
      <c r="C16" s="161" t="s">
        <v>119</v>
      </c>
      <c r="D16" s="161" t="s">
        <v>120</v>
      </c>
    </row>
    <row r="17" spans="1:16" ht="13.15">
      <c r="B17" s="170" t="s">
        <v>391</v>
      </c>
      <c r="C17" s="171" t="s">
        <v>392</v>
      </c>
      <c r="D17" s="172">
        <f>1.33826811831256/100</f>
        <v>1.33826811831256E-2</v>
      </c>
    </row>
    <row r="19" spans="1:16" ht="13.15">
      <c r="A19" s="149"/>
      <c r="B19" s="165" t="s">
        <v>123</v>
      </c>
      <c r="C19" s="166" t="s">
        <v>119</v>
      </c>
      <c r="D19" s="166" t="s">
        <v>120</v>
      </c>
      <c r="E19" s="166" t="s">
        <v>124</v>
      </c>
      <c r="F19" s="149"/>
      <c r="G19" s="149"/>
      <c r="H19" s="149"/>
      <c r="I19" s="149"/>
      <c r="J19" s="149"/>
      <c r="K19" s="149"/>
      <c r="L19" s="149"/>
      <c r="M19" s="149"/>
      <c r="N19" s="149"/>
      <c r="O19" s="149"/>
      <c r="P19" s="149"/>
    </row>
    <row r="20" spans="1:16">
      <c r="A20" s="149"/>
      <c r="B20" s="162" t="s">
        <v>375</v>
      </c>
      <c r="C20" s="162" t="s">
        <v>375</v>
      </c>
      <c r="D20" s="162" t="s">
        <v>375</v>
      </c>
      <c r="E20" s="162" t="s">
        <v>375</v>
      </c>
      <c r="F20" s="149"/>
      <c r="G20" s="149"/>
      <c r="H20" s="149"/>
      <c r="I20" s="149"/>
      <c r="J20" s="149"/>
      <c r="K20" s="149"/>
      <c r="L20" s="149"/>
      <c r="M20" s="149"/>
      <c r="N20" s="149"/>
      <c r="O20" s="149"/>
      <c r="P20" s="149"/>
    </row>
    <row r="21" spans="1:16">
      <c r="A21" s="149"/>
      <c r="B21" s="61"/>
      <c r="C21" s="149"/>
      <c r="D21" s="149"/>
      <c r="E21" s="149"/>
      <c r="F21" s="149"/>
      <c r="G21" s="149"/>
      <c r="H21" s="149"/>
      <c r="I21" s="149"/>
      <c r="J21" s="149"/>
      <c r="K21" s="149"/>
      <c r="L21" s="149"/>
      <c r="M21" s="149"/>
      <c r="N21" s="149"/>
      <c r="O21" s="149"/>
      <c r="P21" s="149"/>
    </row>
    <row r="22" spans="1:16" ht="13.15">
      <c r="A22" s="149"/>
      <c r="B22" s="165" t="s">
        <v>126</v>
      </c>
      <c r="C22" s="167" t="s">
        <v>119</v>
      </c>
      <c r="D22" s="167" t="s">
        <v>127</v>
      </c>
      <c r="E22" s="167" t="s">
        <v>128</v>
      </c>
      <c r="F22" s="167" t="s">
        <v>129</v>
      </c>
      <c r="G22" s="167" t="s">
        <v>130</v>
      </c>
      <c r="H22" s="167" t="s">
        <v>131</v>
      </c>
      <c r="I22" s="167" t="s">
        <v>132</v>
      </c>
      <c r="J22" s="167" t="s">
        <v>133</v>
      </c>
      <c r="K22" s="167" t="s">
        <v>134</v>
      </c>
      <c r="L22" s="167" t="s">
        <v>135</v>
      </c>
      <c r="M22" s="167" t="s">
        <v>136</v>
      </c>
      <c r="N22" s="167" t="s">
        <v>137</v>
      </c>
      <c r="O22" s="167" t="s">
        <v>138</v>
      </c>
      <c r="P22" s="149"/>
    </row>
    <row r="23" spans="1:16" ht="13.15">
      <c r="A23" s="149"/>
      <c r="B23" s="173" t="s">
        <v>393</v>
      </c>
      <c r="C23" s="174" t="s">
        <v>235</v>
      </c>
      <c r="D23" s="226">
        <v>0</v>
      </c>
      <c r="E23" s="226">
        <v>0</v>
      </c>
      <c r="F23" s="226">
        <v>0</v>
      </c>
      <c r="G23" s="226">
        <v>0</v>
      </c>
      <c r="H23" s="226">
        <v>0</v>
      </c>
      <c r="I23" s="226">
        <v>0</v>
      </c>
      <c r="J23" s="227">
        <v>100</v>
      </c>
      <c r="K23" s="226">
        <v>0</v>
      </c>
      <c r="L23" s="226">
        <v>0</v>
      </c>
      <c r="M23" s="226">
        <v>0</v>
      </c>
      <c r="N23" s="226">
        <v>0</v>
      </c>
      <c r="O23" s="226">
        <v>0</v>
      </c>
      <c r="P23" s="149"/>
    </row>
  </sheetData>
  <mergeCells count="5">
    <mergeCell ref="A1:C1"/>
    <mergeCell ref="C11:O11"/>
    <mergeCell ref="C12:O12"/>
    <mergeCell ref="C13:O13"/>
    <mergeCell ref="C14:O14"/>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CD4CBF-7941-4C55-9195-71CC4A8825A5}">
  <dimension ref="A1"/>
  <sheetViews>
    <sheetView workbookViewId="0"/>
  </sheetViews>
  <sheetFormatPr defaultRowHeight="12.75"/>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54D03-2714-4A8F-9EE8-450C0AFB9371}">
  <dimension ref="A1:P25"/>
  <sheetViews>
    <sheetView workbookViewId="0">
      <selection activeCell="C13" sqref="C13"/>
    </sheetView>
  </sheetViews>
  <sheetFormatPr defaultRowHeight="12.75"/>
  <cols>
    <col min="1" max="1" width="4.42578125" customWidth="1"/>
    <col min="2" max="2" width="28.42578125" customWidth="1"/>
    <col min="3" max="3" width="17.42578125" customWidth="1"/>
    <col min="4" max="6" width="8.7109375" customWidth="1"/>
    <col min="7" max="7" width="10.28515625" customWidth="1"/>
    <col min="8" max="8" width="8.7109375" customWidth="1"/>
    <col min="9" max="9" width="10.140625" customWidth="1"/>
    <col min="10" max="15" width="8.7109375" customWidth="1"/>
  </cols>
  <sheetData>
    <row r="1" spans="1:16" s="10" customFormat="1" ht="25.5">
      <c r="A1" s="245" t="s">
        <v>397</v>
      </c>
    </row>
    <row r="4" spans="1:16" ht="13.15">
      <c r="B4" s="246" t="s">
        <v>102</v>
      </c>
      <c r="C4" s="247" t="s">
        <v>394</v>
      </c>
      <c r="D4" s="248"/>
      <c r="E4" s="249"/>
      <c r="F4" s="249"/>
      <c r="G4" s="249"/>
      <c r="H4" s="249"/>
      <c r="I4" s="249"/>
      <c r="J4" s="249"/>
      <c r="K4" s="249"/>
      <c r="L4" s="249"/>
      <c r="M4" s="249"/>
      <c r="N4" s="249"/>
      <c r="O4" s="249"/>
    </row>
    <row r="5" spans="1:16" ht="13.15">
      <c r="B5" s="246" t="s">
        <v>104</v>
      </c>
      <c r="C5" s="250" t="s">
        <v>398</v>
      </c>
      <c r="D5" s="248"/>
      <c r="E5" s="249"/>
      <c r="F5" s="249"/>
      <c r="G5" s="249"/>
      <c r="H5" s="249"/>
      <c r="I5" s="249"/>
      <c r="J5" s="249"/>
      <c r="K5" s="249"/>
      <c r="L5" s="249"/>
      <c r="M5" s="249"/>
      <c r="N5" s="249"/>
      <c r="O5" s="249"/>
    </row>
    <row r="6" spans="1:16" ht="13.15">
      <c r="B6" s="246" t="s">
        <v>106</v>
      </c>
      <c r="C6" s="247" t="s">
        <v>399</v>
      </c>
      <c r="D6" s="249"/>
      <c r="E6" s="249"/>
      <c r="F6" s="249"/>
      <c r="G6" s="249"/>
      <c r="H6" s="249"/>
      <c r="I6" s="249"/>
      <c r="J6" s="249"/>
      <c r="K6" s="249"/>
      <c r="L6" s="249"/>
      <c r="M6" s="249"/>
      <c r="N6" s="249"/>
      <c r="O6" s="249"/>
    </row>
    <row r="7" spans="1:16" ht="13.15">
      <c r="B7" s="251"/>
      <c r="C7" s="249"/>
      <c r="D7" s="249"/>
      <c r="E7" s="249"/>
      <c r="F7" s="249"/>
      <c r="G7" s="249"/>
      <c r="H7" s="249"/>
      <c r="I7" s="249"/>
      <c r="J7" s="249"/>
      <c r="K7" s="249"/>
      <c r="L7" s="249"/>
      <c r="M7" s="249"/>
      <c r="N7" s="249"/>
      <c r="O7" s="249"/>
    </row>
    <row r="8" spans="1:16" ht="64.900000000000006" customHeight="1">
      <c r="B8" s="246" t="s">
        <v>53</v>
      </c>
      <c r="C8" s="329" t="s">
        <v>400</v>
      </c>
      <c r="D8" s="330"/>
      <c r="E8" s="330"/>
      <c r="F8" s="330"/>
      <c r="G8" s="330"/>
      <c r="H8" s="330"/>
      <c r="I8" s="330"/>
      <c r="J8" s="330"/>
      <c r="K8" s="330"/>
      <c r="L8" s="330"/>
      <c r="M8" s="330"/>
      <c r="N8" s="330"/>
      <c r="O8" s="331"/>
    </row>
    <row r="9" spans="1:16" ht="12.75" customHeight="1">
      <c r="B9" s="246" t="s">
        <v>112</v>
      </c>
      <c r="C9" s="332" t="s">
        <v>401</v>
      </c>
      <c r="D9" s="330"/>
      <c r="E9" s="330"/>
      <c r="F9" s="330"/>
      <c r="G9" s="330"/>
      <c r="H9" s="330"/>
      <c r="I9" s="330"/>
      <c r="J9" s="330"/>
      <c r="K9" s="330"/>
      <c r="L9" s="330"/>
      <c r="M9" s="330"/>
      <c r="N9" s="330"/>
      <c r="O9" s="331"/>
      <c r="P9" s="8"/>
    </row>
    <row r="10" spans="1:16" ht="12.75" customHeight="1">
      <c r="B10" s="246" t="s">
        <v>114</v>
      </c>
      <c r="C10" s="329" t="s">
        <v>402</v>
      </c>
      <c r="D10" s="330"/>
      <c r="E10" s="330"/>
      <c r="F10" s="330"/>
      <c r="G10" s="330"/>
      <c r="H10" s="330"/>
      <c r="I10" s="330"/>
      <c r="J10" s="330"/>
      <c r="K10" s="330"/>
      <c r="L10" s="330"/>
      <c r="M10" s="330"/>
      <c r="N10" s="330"/>
      <c r="O10" s="331"/>
      <c r="P10" s="8"/>
    </row>
    <row r="11" spans="1:16" ht="12.75" customHeight="1">
      <c r="B11" s="252" t="s">
        <v>116</v>
      </c>
      <c r="C11" s="329" t="s">
        <v>403</v>
      </c>
      <c r="D11" s="330"/>
      <c r="E11" s="330"/>
      <c r="F11" s="330"/>
      <c r="G11" s="330"/>
      <c r="H11" s="330"/>
      <c r="I11" s="330"/>
      <c r="J11" s="330"/>
      <c r="K11" s="330"/>
      <c r="L11" s="330"/>
      <c r="M11" s="330"/>
      <c r="N11" s="330"/>
      <c r="O11" s="331"/>
      <c r="P11" s="8"/>
    </row>
    <row r="12" spans="1:16" ht="13.15">
      <c r="B12" s="249"/>
      <c r="C12" s="249"/>
      <c r="D12" s="249"/>
      <c r="E12" s="249"/>
      <c r="F12" s="249"/>
      <c r="G12" s="249"/>
      <c r="H12" s="249"/>
      <c r="I12" s="249"/>
      <c r="J12" s="249"/>
      <c r="K12" s="249"/>
      <c r="L12" s="249"/>
      <c r="M12" s="249"/>
      <c r="N12" s="249"/>
      <c r="O12" s="249"/>
    </row>
    <row r="13" spans="1:16" ht="97.5" customHeight="1">
      <c r="B13" s="252" t="s">
        <v>404</v>
      </c>
      <c r="C13" s="329" t="s">
        <v>405</v>
      </c>
      <c r="D13" s="330"/>
      <c r="E13" s="330"/>
      <c r="F13" s="330"/>
      <c r="G13" s="330"/>
      <c r="H13" s="330"/>
      <c r="I13" s="330"/>
      <c r="J13" s="330"/>
      <c r="K13" s="330"/>
      <c r="L13" s="330"/>
      <c r="M13" s="330"/>
      <c r="N13" s="330"/>
      <c r="O13" s="331"/>
    </row>
    <row r="14" spans="1:16" ht="13.15">
      <c r="B14" s="253" t="s">
        <v>406</v>
      </c>
      <c r="C14" s="249"/>
      <c r="M14" s="249"/>
      <c r="N14" s="249"/>
      <c r="O14" s="249"/>
    </row>
    <row r="15" spans="1:16" ht="13.15">
      <c r="B15" s="249"/>
      <c r="C15" s="249"/>
      <c r="M15" s="249"/>
      <c r="N15" s="249"/>
      <c r="O15" s="249"/>
    </row>
    <row r="16" spans="1:16" ht="13.15">
      <c r="B16" s="252" t="s">
        <v>407</v>
      </c>
      <c r="C16" s="254"/>
      <c r="D16" s="255">
        <v>45747</v>
      </c>
      <c r="E16" s="255">
        <v>46112</v>
      </c>
      <c r="F16" s="255">
        <v>46477</v>
      </c>
      <c r="G16" s="255">
        <v>46691</v>
      </c>
      <c r="H16" s="255">
        <v>46843</v>
      </c>
      <c r="I16" s="255">
        <v>47057</v>
      </c>
      <c r="J16" s="255">
        <v>47573</v>
      </c>
      <c r="K16" s="255">
        <v>47879</v>
      </c>
      <c r="L16" s="254" t="s">
        <v>408</v>
      </c>
      <c r="M16" s="254" t="s">
        <v>408</v>
      </c>
    </row>
    <row r="17" spans="2:13" ht="52.5">
      <c r="B17" s="256" t="s">
        <v>409</v>
      </c>
      <c r="C17" s="257"/>
      <c r="D17" s="258" t="s">
        <v>410</v>
      </c>
      <c r="E17" s="258"/>
      <c r="F17" s="258"/>
      <c r="G17" s="258" t="s">
        <v>411</v>
      </c>
      <c r="H17" s="258"/>
      <c r="I17" s="258" t="s">
        <v>412</v>
      </c>
      <c r="J17" s="258"/>
      <c r="K17" s="258" t="s">
        <v>413</v>
      </c>
      <c r="L17" s="258"/>
      <c r="M17" s="258"/>
    </row>
    <row r="18" spans="2:13" ht="52.5">
      <c r="B18" s="256" t="s">
        <v>414</v>
      </c>
      <c r="C18" s="257"/>
      <c r="D18" s="258" t="s">
        <v>410</v>
      </c>
      <c r="E18" s="258"/>
      <c r="F18" s="258"/>
      <c r="G18" s="258"/>
      <c r="H18" s="258"/>
      <c r="I18" s="258"/>
      <c r="J18" s="258"/>
      <c r="K18" s="258" t="s">
        <v>413</v>
      </c>
      <c r="L18" s="258" t="s">
        <v>415</v>
      </c>
      <c r="M18" s="258" t="s">
        <v>415</v>
      </c>
    </row>
    <row r="19" spans="2:13" ht="26.25">
      <c r="B19" s="256" t="s">
        <v>416</v>
      </c>
      <c r="C19" s="257"/>
      <c r="D19" s="258" t="s">
        <v>413</v>
      </c>
      <c r="E19" s="258"/>
      <c r="F19" s="258"/>
      <c r="G19" s="258"/>
      <c r="H19" s="258"/>
      <c r="I19" s="258"/>
      <c r="J19" s="258"/>
      <c r="K19" s="258"/>
      <c r="L19" s="258"/>
      <c r="M19" s="258"/>
    </row>
    <row r="20" spans="2:13" ht="26.25">
      <c r="B20" s="256" t="s">
        <v>417</v>
      </c>
      <c r="C20" s="257"/>
      <c r="D20" s="258"/>
      <c r="E20" s="258" t="s">
        <v>413</v>
      </c>
      <c r="F20" s="258"/>
      <c r="G20" s="258"/>
      <c r="H20" s="258"/>
      <c r="I20" s="258"/>
      <c r="J20" s="258"/>
      <c r="K20" s="258"/>
      <c r="L20" s="258"/>
      <c r="M20" s="258"/>
    </row>
    <row r="21" spans="2:13" ht="26.25">
      <c r="B21" s="256" t="s">
        <v>418</v>
      </c>
      <c r="C21" s="257"/>
      <c r="D21" s="258"/>
      <c r="E21" s="258"/>
      <c r="F21" s="258" t="s">
        <v>413</v>
      </c>
      <c r="G21" s="258"/>
      <c r="H21" s="258"/>
      <c r="I21" s="258"/>
      <c r="J21" s="258"/>
      <c r="K21" s="258"/>
      <c r="L21" s="258"/>
      <c r="M21" s="258"/>
    </row>
    <row r="22" spans="2:13" ht="26.25">
      <c r="B22" s="256" t="s">
        <v>419</v>
      </c>
      <c r="C22" s="257"/>
      <c r="D22" s="258"/>
      <c r="E22" s="258"/>
      <c r="F22" s="258"/>
      <c r="G22" s="258"/>
      <c r="H22" s="258"/>
      <c r="I22" s="258"/>
      <c r="J22" s="258" t="s">
        <v>413</v>
      </c>
      <c r="K22" s="258"/>
      <c r="L22" s="258"/>
      <c r="M22" s="258"/>
    </row>
    <row r="23" spans="2:13" ht="26.25">
      <c r="B23" s="256" t="s">
        <v>420</v>
      </c>
      <c r="C23" s="257"/>
      <c r="D23" s="258"/>
      <c r="E23" s="258"/>
      <c r="F23" s="258"/>
      <c r="G23" s="258"/>
      <c r="H23" s="258" t="s">
        <v>413</v>
      </c>
      <c r="I23" s="258"/>
      <c r="J23" s="258"/>
      <c r="K23" s="258"/>
      <c r="L23" s="258"/>
      <c r="M23" s="259"/>
    </row>
    <row r="24" spans="2:13" ht="26.25">
      <c r="B24" s="256" t="s">
        <v>421</v>
      </c>
      <c r="C24" s="257"/>
      <c r="D24" s="258" t="s">
        <v>413</v>
      </c>
      <c r="E24" s="258"/>
      <c r="F24" s="258"/>
      <c r="G24" s="258"/>
      <c r="H24" s="258"/>
      <c r="I24" s="258"/>
      <c r="J24" s="258"/>
      <c r="K24" s="258"/>
      <c r="L24" s="258"/>
      <c r="M24" s="259"/>
    </row>
    <row r="25" spans="2:13" ht="13.15">
      <c r="B25" s="253" t="s">
        <v>422</v>
      </c>
      <c r="D25" s="239"/>
      <c r="E25" s="239"/>
      <c r="F25" s="239"/>
      <c r="G25" s="239"/>
      <c r="H25" s="239"/>
      <c r="I25" s="239"/>
      <c r="J25" s="239"/>
      <c r="K25" s="239"/>
      <c r="L25" s="239"/>
    </row>
  </sheetData>
  <mergeCells count="5">
    <mergeCell ref="C8:O8"/>
    <mergeCell ref="C9:O9"/>
    <mergeCell ref="C10:O10"/>
    <mergeCell ref="C11:O11"/>
    <mergeCell ref="C13:O1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60BE1-96D0-46FC-AA82-70CF898CC10A}">
  <sheetPr>
    <tabColor theme="8" tint="0.39997558519241921"/>
  </sheetPr>
  <dimension ref="A1:P29"/>
  <sheetViews>
    <sheetView zoomScale="80" zoomScaleNormal="80" workbookViewId="0">
      <selection activeCell="E33" sqref="E33"/>
    </sheetView>
  </sheetViews>
  <sheetFormatPr defaultRowHeight="12.75"/>
  <cols>
    <col min="1" max="1" width="4.28515625" customWidth="1"/>
    <col min="2" max="2" width="28.5703125" customWidth="1"/>
    <col min="3" max="15" width="14.28515625" customWidth="1"/>
  </cols>
  <sheetData>
    <row r="1" spans="1:16" s="10" customFormat="1" ht="26.25" customHeight="1">
      <c r="A1" s="11" t="s">
        <v>101</v>
      </c>
    </row>
    <row r="4" spans="1:16" ht="13.15">
      <c r="B4" s="17" t="s">
        <v>102</v>
      </c>
      <c r="C4" s="18" t="s">
        <v>103</v>
      </c>
    </row>
    <row r="5" spans="1:16" ht="28.5" customHeight="1">
      <c r="B5" s="17" t="s">
        <v>104</v>
      </c>
      <c r="C5" s="18" t="s">
        <v>105</v>
      </c>
      <c r="E5" s="15"/>
    </row>
    <row r="6" spans="1:16" ht="13.15">
      <c r="B6" s="17" t="s">
        <v>106</v>
      </c>
      <c r="C6" s="18" t="s">
        <v>107</v>
      </c>
    </row>
    <row r="7" spans="1:16">
      <c r="B7" s="16"/>
    </row>
    <row r="8" spans="1:16" ht="13.15">
      <c r="B8" s="5" t="s">
        <v>108</v>
      </c>
      <c r="C8" s="274" t="s">
        <v>109</v>
      </c>
      <c r="D8" s="275"/>
      <c r="E8" s="275"/>
      <c r="F8" s="275"/>
      <c r="G8" s="275"/>
      <c r="H8" s="275"/>
      <c r="I8" s="275"/>
      <c r="J8" s="275"/>
      <c r="K8" s="275"/>
      <c r="L8" s="275"/>
      <c r="M8" s="275"/>
      <c r="N8" s="275"/>
      <c r="O8" s="276"/>
    </row>
    <row r="9" spans="1:16">
      <c r="B9" s="6"/>
    </row>
    <row r="10" spans="1:16" ht="26.25">
      <c r="B10" s="229" t="s">
        <v>110</v>
      </c>
    </row>
    <row r="11" spans="1:16" ht="69.75" customHeight="1">
      <c r="B11" s="5" t="s">
        <v>53</v>
      </c>
      <c r="C11" s="267" t="s">
        <v>111</v>
      </c>
      <c r="D11" s="268"/>
      <c r="E11" s="268"/>
      <c r="F11" s="268"/>
      <c r="G11" s="268"/>
      <c r="H11" s="268"/>
      <c r="I11" s="268"/>
      <c r="J11" s="268"/>
      <c r="K11" s="268"/>
      <c r="L11" s="268"/>
      <c r="M11" s="268"/>
      <c r="N11" s="268"/>
      <c r="O11" s="269"/>
    </row>
    <row r="12" spans="1:16" ht="13.5" customHeight="1">
      <c r="B12" s="5" t="s">
        <v>112</v>
      </c>
      <c r="C12" s="270" t="s">
        <v>113</v>
      </c>
      <c r="D12" s="271"/>
      <c r="E12" s="271"/>
      <c r="F12" s="271"/>
      <c r="G12" s="271"/>
      <c r="H12" s="271"/>
      <c r="I12" s="271"/>
      <c r="J12" s="271"/>
      <c r="K12" s="271"/>
      <c r="L12" s="271"/>
      <c r="M12" s="271"/>
      <c r="N12" s="271"/>
      <c r="O12" s="272"/>
      <c r="P12" s="8"/>
    </row>
    <row r="13" spans="1:16" ht="13.5" customHeight="1">
      <c r="B13" s="5" t="s">
        <v>114</v>
      </c>
      <c r="C13" s="273" t="s">
        <v>115</v>
      </c>
      <c r="D13" s="271"/>
      <c r="E13" s="271"/>
      <c r="F13" s="271"/>
      <c r="G13" s="271"/>
      <c r="H13" s="271"/>
      <c r="I13" s="271"/>
      <c r="J13" s="271"/>
      <c r="K13" s="271"/>
      <c r="L13" s="271"/>
      <c r="M13" s="271"/>
      <c r="N13" s="271"/>
      <c r="O13" s="272"/>
      <c r="P13" s="8"/>
    </row>
    <row r="14" spans="1:16" ht="13.5" customHeight="1">
      <c r="B14" s="7" t="s">
        <v>116</v>
      </c>
      <c r="C14" s="273" t="s">
        <v>117</v>
      </c>
      <c r="D14" s="271"/>
      <c r="E14" s="271"/>
      <c r="F14" s="271"/>
      <c r="G14" s="271"/>
      <c r="H14" s="271"/>
      <c r="I14" s="271"/>
      <c r="J14" s="271"/>
      <c r="K14" s="271"/>
      <c r="L14" s="271"/>
      <c r="M14" s="271"/>
      <c r="N14" s="271"/>
      <c r="O14" s="272"/>
      <c r="P14" s="8"/>
    </row>
    <row r="16" spans="1:16" ht="26.25">
      <c r="B16" s="7" t="s">
        <v>118</v>
      </c>
      <c r="C16" s="1" t="s">
        <v>119</v>
      </c>
      <c r="D16" s="1" t="s">
        <v>120</v>
      </c>
      <c r="G16" s="23"/>
      <c r="M16" s="27"/>
      <c r="N16" s="25"/>
      <c r="O16" s="26"/>
    </row>
    <row r="17" spans="2:15">
      <c r="B17" s="73" t="s">
        <v>121</v>
      </c>
      <c r="C17" s="58" t="s">
        <v>122</v>
      </c>
      <c r="D17" s="13">
        <v>0.88751522147611162</v>
      </c>
      <c r="G17" s="23"/>
      <c r="M17" s="27"/>
      <c r="N17" s="25"/>
      <c r="O17" s="26"/>
    </row>
    <row r="18" spans="2:15">
      <c r="B18" s="4"/>
      <c r="C18" s="58"/>
      <c r="D18" s="13"/>
      <c r="G18" s="23"/>
      <c r="M18" s="27"/>
      <c r="N18" s="25"/>
      <c r="O18" s="26"/>
    </row>
    <row r="19" spans="2:15">
      <c r="B19" s="4"/>
      <c r="C19" s="58"/>
      <c r="D19" s="13"/>
      <c r="G19" s="23"/>
      <c r="M19" s="27"/>
      <c r="N19" s="25"/>
      <c r="O19" s="26"/>
    </row>
    <row r="20" spans="2:15">
      <c r="G20" s="23"/>
      <c r="M20" s="27"/>
      <c r="N20" s="25"/>
      <c r="O20" s="26"/>
    </row>
    <row r="21" spans="2:15" ht="26.25">
      <c r="B21" s="7" t="s">
        <v>123</v>
      </c>
      <c r="C21" s="1" t="s">
        <v>119</v>
      </c>
      <c r="D21" s="1" t="s">
        <v>120</v>
      </c>
      <c r="E21" s="1" t="s">
        <v>124</v>
      </c>
      <c r="G21" s="23"/>
      <c r="M21" s="27"/>
      <c r="N21" s="25"/>
      <c r="O21" s="26"/>
    </row>
    <row r="22" spans="2:15">
      <c r="B22" s="73" t="s">
        <v>121</v>
      </c>
      <c r="C22" s="3" t="s">
        <v>125</v>
      </c>
      <c r="D22" s="13">
        <v>3.5234354292601633E-2</v>
      </c>
      <c r="E22" s="13">
        <v>1.1744784764200544E-2</v>
      </c>
      <c r="G22" s="23"/>
      <c r="M22" s="27"/>
      <c r="N22" s="25"/>
      <c r="O22" s="26"/>
    </row>
    <row r="23" spans="2:15">
      <c r="B23" s="4"/>
      <c r="C23" s="3"/>
      <c r="D23" s="3"/>
      <c r="E23" s="3"/>
    </row>
    <row r="24" spans="2:15">
      <c r="B24" s="4"/>
      <c r="C24" s="3"/>
      <c r="D24" s="3"/>
      <c r="E24" s="3"/>
    </row>
    <row r="26" spans="2:15" ht="13.15">
      <c r="B26" s="7" t="s">
        <v>126</v>
      </c>
      <c r="C26" s="2" t="s">
        <v>119</v>
      </c>
      <c r="D26" s="2" t="s">
        <v>127</v>
      </c>
      <c r="E26" s="2" t="s">
        <v>128</v>
      </c>
      <c r="F26" s="2" t="s">
        <v>129</v>
      </c>
      <c r="G26" s="2" t="s">
        <v>130</v>
      </c>
      <c r="H26" s="2" t="s">
        <v>131</v>
      </c>
      <c r="I26" s="2" t="s">
        <v>132</v>
      </c>
      <c r="J26" s="2" t="s">
        <v>133</v>
      </c>
      <c r="K26" s="2" t="s">
        <v>134</v>
      </c>
      <c r="L26" s="2" t="s">
        <v>135</v>
      </c>
      <c r="M26" s="2" t="s">
        <v>136</v>
      </c>
      <c r="N26" s="2" t="s">
        <v>137</v>
      </c>
      <c r="O26" s="2" t="s">
        <v>138</v>
      </c>
    </row>
    <row r="27" spans="2:15">
      <c r="B27" s="73" t="s">
        <v>121</v>
      </c>
      <c r="C27" s="12" t="s">
        <v>139</v>
      </c>
      <c r="D27" s="22">
        <v>0</v>
      </c>
      <c r="E27" s="22">
        <v>0</v>
      </c>
      <c r="F27" s="22">
        <v>0</v>
      </c>
      <c r="G27" s="22">
        <v>0</v>
      </c>
      <c r="H27" s="22">
        <v>0</v>
      </c>
      <c r="I27" s="22">
        <v>0</v>
      </c>
      <c r="J27" s="22">
        <v>7.5</v>
      </c>
      <c r="K27" s="22">
        <v>7.5</v>
      </c>
      <c r="L27" s="22">
        <v>7.5</v>
      </c>
      <c r="M27" s="22">
        <v>7.5</v>
      </c>
      <c r="N27" s="22">
        <v>7.5</v>
      </c>
      <c r="O27" s="22">
        <v>7.5</v>
      </c>
    </row>
    <row r="28" spans="2:15">
      <c r="B28" s="4"/>
      <c r="C28" s="12"/>
      <c r="D28" s="3"/>
      <c r="E28" s="3"/>
      <c r="F28" s="3"/>
      <c r="G28" s="3"/>
      <c r="H28" s="3"/>
      <c r="I28" s="3"/>
      <c r="J28" s="67"/>
      <c r="K28" s="3"/>
      <c r="L28" s="3"/>
      <c r="M28" s="3"/>
      <c r="N28" s="3"/>
      <c r="O28" s="3"/>
    </row>
    <row r="29" spans="2:15">
      <c r="B29" s="4"/>
      <c r="C29" s="12"/>
      <c r="D29" s="3"/>
      <c r="E29" s="3"/>
      <c r="F29" s="3"/>
      <c r="G29" s="3"/>
      <c r="H29" s="3"/>
      <c r="I29" s="3"/>
      <c r="J29" s="67"/>
      <c r="K29" s="3"/>
      <c r="L29" s="3"/>
      <c r="M29" s="3"/>
      <c r="N29" s="3"/>
      <c r="O29" s="3"/>
    </row>
  </sheetData>
  <mergeCells count="5">
    <mergeCell ref="C11:O11"/>
    <mergeCell ref="C12:O12"/>
    <mergeCell ref="C13:O13"/>
    <mergeCell ref="C14:O14"/>
    <mergeCell ref="C8:O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7FA32-0754-46A1-B7C6-2CD592ACF5A7}">
  <sheetPr>
    <tabColor theme="8" tint="0.39997558519241921"/>
  </sheetPr>
  <dimension ref="A1:P32"/>
  <sheetViews>
    <sheetView zoomScale="80" zoomScaleNormal="80" workbookViewId="0">
      <selection activeCell="I17" sqref="I17"/>
    </sheetView>
  </sheetViews>
  <sheetFormatPr defaultRowHeight="12.75"/>
  <cols>
    <col min="1" max="1" width="4.28515625" customWidth="1"/>
    <col min="2" max="2" width="33.28515625" customWidth="1"/>
    <col min="3" max="15" width="14.28515625" customWidth="1"/>
  </cols>
  <sheetData>
    <row r="1" spans="1:16" s="10" customFormat="1" ht="26.25" customHeight="1">
      <c r="A1" s="11" t="s">
        <v>140</v>
      </c>
      <c r="B1" s="87"/>
    </row>
    <row r="4" spans="1:16" ht="13.15">
      <c r="B4" s="17" t="s">
        <v>102</v>
      </c>
      <c r="C4" s="18" t="s">
        <v>141</v>
      </c>
    </row>
    <row r="5" spans="1:16" ht="28.5" customHeight="1">
      <c r="B5" s="17" t="s">
        <v>104</v>
      </c>
      <c r="C5" s="18" t="s">
        <v>105</v>
      </c>
      <c r="E5" s="15"/>
    </row>
    <row r="6" spans="1:16" ht="13.15">
      <c r="B6" s="17" t="s">
        <v>106</v>
      </c>
      <c r="C6" s="18" t="s">
        <v>107</v>
      </c>
    </row>
    <row r="7" spans="1:16">
      <c r="B7" s="16"/>
    </row>
    <row r="8" spans="1:16" ht="13.15">
      <c r="B8" s="5" t="s">
        <v>108</v>
      </c>
      <c r="C8" s="274" t="s">
        <v>109</v>
      </c>
      <c r="D8" s="275"/>
      <c r="E8" s="275"/>
      <c r="F8" s="275"/>
      <c r="G8" s="275"/>
      <c r="H8" s="275"/>
      <c r="I8" s="275"/>
      <c r="J8" s="275"/>
      <c r="K8" s="275"/>
      <c r="L8" s="275"/>
      <c r="M8" s="275"/>
      <c r="N8" s="275"/>
      <c r="O8" s="276"/>
    </row>
    <row r="10" spans="1:16" ht="13.15">
      <c r="B10" s="229" t="s">
        <v>110</v>
      </c>
    </row>
    <row r="11" spans="1:16" ht="90.75" customHeight="1">
      <c r="B11" s="5" t="s">
        <v>53</v>
      </c>
      <c r="C11" s="267" t="s">
        <v>142</v>
      </c>
      <c r="D11" s="268"/>
      <c r="E11" s="268"/>
      <c r="F11" s="268"/>
      <c r="G11" s="268"/>
      <c r="H11" s="268"/>
      <c r="I11" s="268"/>
      <c r="J11" s="268"/>
      <c r="K11" s="268"/>
      <c r="L11" s="268"/>
      <c r="M11" s="268"/>
      <c r="N11" s="268"/>
      <c r="O11" s="269"/>
    </row>
    <row r="12" spans="1:16" ht="13.5" customHeight="1">
      <c r="B12" s="5" t="s">
        <v>112</v>
      </c>
      <c r="C12" s="270" t="s">
        <v>113</v>
      </c>
      <c r="D12" s="271"/>
      <c r="E12" s="271"/>
      <c r="F12" s="271"/>
      <c r="G12" s="271"/>
      <c r="H12" s="271"/>
      <c r="I12" s="271"/>
      <c r="J12" s="271"/>
      <c r="K12" s="271"/>
      <c r="L12" s="271"/>
      <c r="M12" s="271"/>
      <c r="N12" s="271"/>
      <c r="O12" s="272"/>
      <c r="P12" s="8"/>
    </row>
    <row r="13" spans="1:16" ht="13.5" customHeight="1">
      <c r="B13" s="5" t="s">
        <v>114</v>
      </c>
      <c r="C13" s="273" t="s">
        <v>115</v>
      </c>
      <c r="D13" s="271"/>
      <c r="E13" s="271"/>
      <c r="F13" s="271"/>
      <c r="G13" s="271"/>
      <c r="H13" s="271"/>
      <c r="I13" s="271"/>
      <c r="J13" s="271"/>
      <c r="K13" s="271"/>
      <c r="L13" s="271"/>
      <c r="M13" s="271"/>
      <c r="N13" s="271"/>
      <c r="O13" s="272"/>
      <c r="P13" s="8"/>
    </row>
    <row r="14" spans="1:16" ht="13.5" customHeight="1">
      <c r="B14" s="7" t="s">
        <v>116</v>
      </c>
      <c r="C14" s="273" t="s">
        <v>117</v>
      </c>
      <c r="D14" s="271"/>
      <c r="E14" s="271"/>
      <c r="F14" s="271"/>
      <c r="G14" s="271"/>
      <c r="H14" s="271"/>
      <c r="I14" s="271"/>
      <c r="J14" s="271"/>
      <c r="K14" s="271"/>
      <c r="L14" s="271"/>
      <c r="M14" s="271"/>
      <c r="N14" s="271"/>
      <c r="O14" s="272"/>
      <c r="P14" s="8"/>
    </row>
    <row r="16" spans="1:16" ht="26.25">
      <c r="B16" s="7" t="s">
        <v>118</v>
      </c>
      <c r="C16" s="1" t="s">
        <v>119</v>
      </c>
      <c r="D16" s="1" t="s">
        <v>120</v>
      </c>
    </row>
    <row r="17" spans="2:15">
      <c r="B17" s="4" t="s">
        <v>143</v>
      </c>
      <c r="C17" s="58" t="s">
        <v>122</v>
      </c>
      <c r="D17" s="13">
        <v>5.0721282469937883</v>
      </c>
    </row>
    <row r="18" spans="2:15">
      <c r="B18" s="4" t="s">
        <v>144</v>
      </c>
      <c r="C18" s="58" t="s">
        <v>122</v>
      </c>
      <c r="D18" s="13">
        <v>0.57522349106099291</v>
      </c>
    </row>
    <row r="19" spans="2:15">
      <c r="B19" s="4" t="s">
        <v>145</v>
      </c>
      <c r="C19" s="58" t="s">
        <v>122</v>
      </c>
      <c r="D19" s="13">
        <v>6.4499954902947554</v>
      </c>
    </row>
    <row r="20" spans="2:15">
      <c r="B20" s="4" t="s">
        <v>146</v>
      </c>
      <c r="C20" s="58" t="s">
        <v>147</v>
      </c>
      <c r="D20" s="13">
        <v>0.79772903837370801</v>
      </c>
    </row>
    <row r="22" spans="2:15" ht="26.25">
      <c r="B22" s="7" t="s">
        <v>123</v>
      </c>
      <c r="C22" s="1" t="s">
        <v>119</v>
      </c>
      <c r="D22" s="1" t="s">
        <v>120</v>
      </c>
      <c r="E22" s="1" t="s">
        <v>124</v>
      </c>
    </row>
    <row r="23" spans="2:15">
      <c r="B23" s="4" t="s">
        <v>143</v>
      </c>
      <c r="C23" s="3" t="s">
        <v>125</v>
      </c>
      <c r="D23" s="13">
        <v>0.20136349140565338</v>
      </c>
      <c r="E23" s="13">
        <v>6.7121163801884459E-2</v>
      </c>
    </row>
    <row r="24" spans="2:15">
      <c r="B24" s="4" t="s">
        <v>144</v>
      </c>
      <c r="C24" s="3" t="s">
        <v>125</v>
      </c>
      <c r="D24" s="13">
        <v>2.2836372595121418E-2</v>
      </c>
      <c r="E24" s="13">
        <v>7.6121241983738057E-3</v>
      </c>
    </row>
    <row r="25" spans="2:15">
      <c r="B25" s="4" t="s">
        <v>145</v>
      </c>
      <c r="C25" s="3" t="s">
        <v>125</v>
      </c>
      <c r="D25" s="13">
        <v>0.25606482096470179</v>
      </c>
      <c r="E25" s="13">
        <v>8.5354940321567263E-2</v>
      </c>
    </row>
    <row r="26" spans="2:15">
      <c r="B26" s="4" t="s">
        <v>146</v>
      </c>
      <c r="C26" s="3" t="s">
        <v>125</v>
      </c>
      <c r="D26" s="13">
        <v>3.1669842823436205E-2</v>
      </c>
      <c r="E26" s="13">
        <v>1.0556614274478736E-2</v>
      </c>
    </row>
    <row r="28" spans="2:15" ht="13.15">
      <c r="B28" s="7" t="s">
        <v>126</v>
      </c>
      <c r="C28" s="2" t="s">
        <v>119</v>
      </c>
      <c r="D28" s="2" t="s">
        <v>127</v>
      </c>
      <c r="E28" s="2" t="s">
        <v>128</v>
      </c>
      <c r="F28" s="2" t="s">
        <v>129</v>
      </c>
      <c r="G28" s="2" t="s">
        <v>130</v>
      </c>
      <c r="H28" s="2" t="s">
        <v>131</v>
      </c>
      <c r="I28" s="2" t="s">
        <v>132</v>
      </c>
      <c r="J28" s="2" t="s">
        <v>133</v>
      </c>
      <c r="K28" s="2" t="s">
        <v>134</v>
      </c>
      <c r="L28" s="2" t="s">
        <v>135</v>
      </c>
      <c r="M28" s="2" t="s">
        <v>136</v>
      </c>
      <c r="N28" s="2" t="s">
        <v>137</v>
      </c>
      <c r="O28" s="2" t="s">
        <v>138</v>
      </c>
    </row>
    <row r="29" spans="2:15">
      <c r="B29" s="4" t="s">
        <v>143</v>
      </c>
      <c r="C29" s="12" t="s">
        <v>139</v>
      </c>
      <c r="D29" s="22">
        <v>0</v>
      </c>
      <c r="E29" s="22">
        <v>0</v>
      </c>
      <c r="F29" s="22">
        <v>0</v>
      </c>
      <c r="G29" s="22">
        <v>0</v>
      </c>
      <c r="H29" s="22">
        <v>0</v>
      </c>
      <c r="I29" s="22">
        <v>0</v>
      </c>
      <c r="J29" s="22">
        <v>4.4000000000000004</v>
      </c>
      <c r="K29" s="22">
        <v>4.4000000000000004</v>
      </c>
      <c r="L29" s="22">
        <v>4.4000000000000004</v>
      </c>
      <c r="M29" s="22">
        <v>4.4000000000000004</v>
      </c>
      <c r="N29" s="22">
        <v>4.4000000000000004</v>
      </c>
      <c r="O29" s="22">
        <v>4.4000000000000004</v>
      </c>
    </row>
    <row r="30" spans="2:15">
      <c r="B30" s="4" t="s">
        <v>144</v>
      </c>
      <c r="C30" s="12" t="s">
        <v>139</v>
      </c>
      <c r="D30" s="22">
        <v>0</v>
      </c>
      <c r="E30" s="22">
        <v>0</v>
      </c>
      <c r="F30" s="22">
        <v>0</v>
      </c>
      <c r="G30" s="22">
        <v>0</v>
      </c>
      <c r="H30" s="22">
        <v>0</v>
      </c>
      <c r="I30" s="22">
        <v>0</v>
      </c>
      <c r="J30" s="22">
        <v>16.68</v>
      </c>
      <c r="K30" s="22">
        <v>16.68</v>
      </c>
      <c r="L30" s="22">
        <v>16.68</v>
      </c>
      <c r="M30" s="22">
        <v>16.68</v>
      </c>
      <c r="N30" s="22">
        <v>16.68</v>
      </c>
      <c r="O30" s="22">
        <v>16.68</v>
      </c>
    </row>
    <row r="31" spans="2:15">
      <c r="B31" s="4" t="s">
        <v>145</v>
      </c>
      <c r="C31" s="12" t="s">
        <v>139</v>
      </c>
      <c r="D31" s="22">
        <v>0</v>
      </c>
      <c r="E31" s="22">
        <v>0</v>
      </c>
      <c r="F31" s="22">
        <v>0</v>
      </c>
      <c r="G31" s="22">
        <v>0</v>
      </c>
      <c r="H31" s="22">
        <v>0</v>
      </c>
      <c r="I31" s="22">
        <v>0</v>
      </c>
      <c r="J31" s="22">
        <v>0.72</v>
      </c>
      <c r="K31" s="22">
        <v>0.72</v>
      </c>
      <c r="L31" s="22">
        <v>0.72</v>
      </c>
      <c r="M31" s="22">
        <v>0.72</v>
      </c>
      <c r="N31" s="22">
        <v>0.72</v>
      </c>
      <c r="O31" s="22">
        <v>0.72</v>
      </c>
    </row>
    <row r="32" spans="2:15" ht="34.9">
      <c r="B32" s="74" t="s">
        <v>148</v>
      </c>
      <c r="C32" s="12" t="s">
        <v>149</v>
      </c>
      <c r="D32" s="3">
        <v>0</v>
      </c>
      <c r="E32" s="3">
        <v>0</v>
      </c>
      <c r="F32" s="3">
        <v>0</v>
      </c>
      <c r="G32" s="3">
        <v>0</v>
      </c>
      <c r="H32" s="3">
        <v>0</v>
      </c>
      <c r="I32" s="3">
        <v>0</v>
      </c>
      <c r="J32" s="198">
        <v>8</v>
      </c>
      <c r="K32" s="198">
        <v>8</v>
      </c>
      <c r="L32" s="198">
        <v>8</v>
      </c>
      <c r="M32" s="198">
        <v>8</v>
      </c>
      <c r="N32" s="198">
        <v>8</v>
      </c>
      <c r="O32" s="198">
        <v>8</v>
      </c>
    </row>
  </sheetData>
  <mergeCells count="5">
    <mergeCell ref="C11:O11"/>
    <mergeCell ref="C12:O12"/>
    <mergeCell ref="C13:O13"/>
    <mergeCell ref="C14:O14"/>
    <mergeCell ref="C8:O8"/>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9DA64-020E-47BE-891A-7976BCDFF803}">
  <sheetPr>
    <tabColor theme="8" tint="0.39997558519241921"/>
  </sheetPr>
  <dimension ref="A1:P35"/>
  <sheetViews>
    <sheetView topLeftCell="A10" zoomScale="80" zoomScaleNormal="80" workbookViewId="0">
      <selection activeCell="J17" sqref="J17"/>
    </sheetView>
  </sheetViews>
  <sheetFormatPr defaultRowHeight="12.75"/>
  <cols>
    <col min="1" max="1" width="4.28515625" customWidth="1"/>
    <col min="2" max="2" width="28.5703125" customWidth="1"/>
    <col min="3" max="15" width="14.28515625" customWidth="1"/>
  </cols>
  <sheetData>
    <row r="1" spans="1:16" s="10" customFormat="1" ht="26.25" customHeight="1">
      <c r="A1" s="11" t="s">
        <v>150</v>
      </c>
    </row>
    <row r="4" spans="1:16" ht="13.15">
      <c r="B4" s="5" t="s">
        <v>102</v>
      </c>
      <c r="C4" s="9" t="s">
        <v>151</v>
      </c>
    </row>
    <row r="5" spans="1:16" ht="28.5" customHeight="1">
      <c r="B5" s="5" t="s">
        <v>104</v>
      </c>
      <c r="C5" s="9" t="s">
        <v>105</v>
      </c>
      <c r="E5" s="15"/>
    </row>
    <row r="6" spans="1:16" ht="13.15">
      <c r="B6" s="5" t="s">
        <v>106</v>
      </c>
      <c r="C6" s="9" t="s">
        <v>107</v>
      </c>
    </row>
    <row r="7" spans="1:16">
      <c r="B7" s="6"/>
    </row>
    <row r="8" spans="1:16" ht="13.15">
      <c r="B8" s="5" t="s">
        <v>108</v>
      </c>
      <c r="C8" s="274" t="s">
        <v>109</v>
      </c>
      <c r="D8" s="275"/>
      <c r="E8" s="275"/>
      <c r="F8" s="275"/>
      <c r="G8" s="275"/>
      <c r="H8" s="275"/>
      <c r="I8" s="275"/>
      <c r="J8" s="275"/>
      <c r="K8" s="275"/>
      <c r="L8" s="275"/>
      <c r="M8" s="275"/>
      <c r="N8" s="275"/>
      <c r="O8" s="276"/>
    </row>
    <row r="9" spans="1:16">
      <c r="B9" s="81"/>
    </row>
    <row r="10" spans="1:16" ht="26.25">
      <c r="B10" s="229" t="s">
        <v>110</v>
      </c>
    </row>
    <row r="11" spans="1:16" ht="98.25" customHeight="1">
      <c r="B11" s="5" t="s">
        <v>53</v>
      </c>
      <c r="C11" s="267" t="s">
        <v>152</v>
      </c>
      <c r="D11" s="268"/>
      <c r="E11" s="268"/>
      <c r="F11" s="268"/>
      <c r="G11" s="268"/>
      <c r="H11" s="268"/>
      <c r="I11" s="268"/>
      <c r="J11" s="268"/>
      <c r="K11" s="268"/>
      <c r="L11" s="268"/>
      <c r="M11" s="268"/>
      <c r="N11" s="268"/>
      <c r="O11" s="269"/>
    </row>
    <row r="12" spans="1:16" ht="13.5" customHeight="1">
      <c r="B12" s="5" t="s">
        <v>112</v>
      </c>
      <c r="C12" s="270" t="s">
        <v>113</v>
      </c>
      <c r="D12" s="271"/>
      <c r="E12" s="271"/>
      <c r="F12" s="271"/>
      <c r="G12" s="271"/>
      <c r="H12" s="271"/>
      <c r="I12" s="271"/>
      <c r="J12" s="271"/>
      <c r="K12" s="271"/>
      <c r="L12" s="271"/>
      <c r="M12" s="271"/>
      <c r="N12" s="271"/>
      <c r="O12" s="272"/>
      <c r="P12" s="8"/>
    </row>
    <row r="13" spans="1:16" ht="13.5" customHeight="1">
      <c r="B13" s="5" t="s">
        <v>114</v>
      </c>
      <c r="C13" s="273" t="s">
        <v>115</v>
      </c>
      <c r="D13" s="271"/>
      <c r="E13" s="271"/>
      <c r="F13" s="271"/>
      <c r="G13" s="271"/>
      <c r="H13" s="271"/>
      <c r="I13" s="271"/>
      <c r="J13" s="271"/>
      <c r="K13" s="271"/>
      <c r="L13" s="271"/>
      <c r="M13" s="271"/>
      <c r="N13" s="271"/>
      <c r="O13" s="272"/>
      <c r="P13" s="8"/>
    </row>
    <row r="14" spans="1:16" ht="13.5" customHeight="1">
      <c r="B14" s="7" t="s">
        <v>116</v>
      </c>
      <c r="C14" s="273" t="s">
        <v>117</v>
      </c>
      <c r="D14" s="271"/>
      <c r="E14" s="271"/>
      <c r="F14" s="271"/>
      <c r="G14" s="271"/>
      <c r="H14" s="271"/>
      <c r="I14" s="271"/>
      <c r="J14" s="271"/>
      <c r="K14" s="271"/>
      <c r="L14" s="271"/>
      <c r="M14" s="271"/>
      <c r="N14" s="271"/>
      <c r="O14" s="272"/>
      <c r="P14" s="8"/>
    </row>
    <row r="16" spans="1:16" ht="26.25">
      <c r="B16" s="7" t="s">
        <v>118</v>
      </c>
      <c r="C16" s="1" t="s">
        <v>119</v>
      </c>
      <c r="D16" s="1" t="s">
        <v>120</v>
      </c>
    </row>
    <row r="17" spans="2:15">
      <c r="B17" s="4" t="s">
        <v>153</v>
      </c>
      <c r="C17" s="58" t="s">
        <v>122</v>
      </c>
      <c r="D17" s="13">
        <v>5.7995426441740108</v>
      </c>
    </row>
    <row r="18" spans="2:15">
      <c r="B18" s="4" t="s">
        <v>154</v>
      </c>
      <c r="C18" s="58" t="s">
        <v>122</v>
      </c>
      <c r="D18" s="240">
        <v>3.6270837167784871</v>
      </c>
    </row>
    <row r="19" spans="2:15">
      <c r="B19" s="4" t="s">
        <v>155</v>
      </c>
      <c r="C19" s="58" t="s">
        <v>122</v>
      </c>
      <c r="D19" s="240">
        <v>4.0385309437828534</v>
      </c>
    </row>
    <row r="20" spans="2:15">
      <c r="B20" s="4"/>
      <c r="C20" s="58"/>
      <c r="D20" s="13"/>
    </row>
    <row r="21" spans="2:15">
      <c r="B21" s="4"/>
      <c r="C21" s="58"/>
      <c r="D21" s="13"/>
    </row>
    <row r="22" spans="2:15">
      <c r="B22" s="4"/>
      <c r="C22" s="58"/>
      <c r="D22" s="13"/>
    </row>
    <row r="23" spans="2:15">
      <c r="G23" s="23"/>
      <c r="M23" s="24"/>
      <c r="N23" s="25"/>
      <c r="O23" s="26"/>
    </row>
    <row r="24" spans="2:15" ht="26.25">
      <c r="B24" s="7" t="s">
        <v>123</v>
      </c>
      <c r="C24" s="1" t="s">
        <v>119</v>
      </c>
      <c r="D24" s="1" t="s">
        <v>120</v>
      </c>
      <c r="E24" s="1" t="s">
        <v>124</v>
      </c>
    </row>
    <row r="25" spans="2:15">
      <c r="B25" s="4" t="s">
        <v>153</v>
      </c>
      <c r="C25" s="3" t="s">
        <v>125</v>
      </c>
      <c r="D25" s="13">
        <v>0.23024184297370823</v>
      </c>
      <c r="E25" s="13">
        <v>7.674728099123608E-2</v>
      </c>
      <c r="H25" s="241"/>
    </row>
    <row r="26" spans="2:15">
      <c r="B26" s="4" t="s">
        <v>154</v>
      </c>
      <c r="C26" s="3" t="s">
        <v>125</v>
      </c>
      <c r="D26" s="240">
        <v>0.14399522355610594</v>
      </c>
      <c r="E26" s="240">
        <v>4.7998407852035317E-2</v>
      </c>
    </row>
    <row r="27" spans="2:15">
      <c r="B27" s="4" t="s">
        <v>155</v>
      </c>
      <c r="C27" s="3" t="s">
        <v>125</v>
      </c>
      <c r="D27" s="240">
        <v>0.16032967846817928</v>
      </c>
      <c r="E27" s="240">
        <v>5.3443226156059759E-2</v>
      </c>
    </row>
    <row r="29" spans="2:15" ht="13.15">
      <c r="B29" s="7" t="s">
        <v>126</v>
      </c>
      <c r="C29" s="2" t="s">
        <v>119</v>
      </c>
      <c r="D29" s="2" t="s">
        <v>127</v>
      </c>
      <c r="E29" s="2" t="s">
        <v>128</v>
      </c>
      <c r="F29" s="2" t="s">
        <v>129</v>
      </c>
      <c r="G29" s="2" t="s">
        <v>130</v>
      </c>
      <c r="H29" s="2" t="s">
        <v>131</v>
      </c>
      <c r="I29" s="2" t="s">
        <v>132</v>
      </c>
      <c r="J29" s="2" t="s">
        <v>133</v>
      </c>
      <c r="K29" s="2" t="s">
        <v>134</v>
      </c>
      <c r="L29" s="2" t="s">
        <v>135</v>
      </c>
      <c r="M29" s="2" t="s">
        <v>136</v>
      </c>
      <c r="N29" s="2" t="s">
        <v>137</v>
      </c>
      <c r="O29" s="2" t="s">
        <v>138</v>
      </c>
    </row>
    <row r="30" spans="2:15">
      <c r="B30" s="4" t="s">
        <v>153</v>
      </c>
      <c r="C30" s="12" t="s">
        <v>139</v>
      </c>
      <c r="D30" s="22">
        <v>0</v>
      </c>
      <c r="E30" s="22">
        <v>0</v>
      </c>
      <c r="F30" s="22">
        <v>0</v>
      </c>
      <c r="G30" s="22">
        <v>0</v>
      </c>
      <c r="H30" s="22">
        <v>0</v>
      </c>
      <c r="I30" s="22">
        <v>0</v>
      </c>
      <c r="J30" s="22">
        <v>0.5</v>
      </c>
      <c r="K30" s="22">
        <v>0.5</v>
      </c>
      <c r="L30" s="22">
        <v>0.5</v>
      </c>
      <c r="M30" s="22">
        <v>0.5</v>
      </c>
      <c r="N30" s="22">
        <v>0.5</v>
      </c>
      <c r="O30" s="22">
        <v>0.5</v>
      </c>
    </row>
    <row r="31" spans="2:15">
      <c r="B31" s="4" t="s">
        <v>154</v>
      </c>
      <c r="C31" s="12" t="s">
        <v>139</v>
      </c>
      <c r="D31" s="22">
        <v>0</v>
      </c>
      <c r="E31" s="22">
        <v>0</v>
      </c>
      <c r="F31" s="22">
        <v>0</v>
      </c>
      <c r="G31" s="22">
        <v>0</v>
      </c>
      <c r="H31" s="22">
        <v>0</v>
      </c>
      <c r="I31" s="22">
        <v>0</v>
      </c>
      <c r="J31" s="22">
        <v>12.94</v>
      </c>
      <c r="K31" s="22">
        <v>12.94</v>
      </c>
      <c r="L31" s="22">
        <v>12.94</v>
      </c>
      <c r="M31" s="22">
        <v>12.94</v>
      </c>
      <c r="N31" s="22">
        <v>12.94</v>
      </c>
      <c r="O31" s="22">
        <v>12.94</v>
      </c>
    </row>
    <row r="32" spans="2:15">
      <c r="B32" s="4" t="s">
        <v>155</v>
      </c>
      <c r="C32" s="12" t="s">
        <v>139</v>
      </c>
      <c r="D32" s="22">
        <v>0</v>
      </c>
      <c r="E32" s="22">
        <v>0</v>
      </c>
      <c r="F32" s="22">
        <v>0</v>
      </c>
      <c r="G32" s="22">
        <v>0</v>
      </c>
      <c r="H32" s="22">
        <v>0</v>
      </c>
      <c r="I32" s="22">
        <v>0</v>
      </c>
      <c r="J32" s="22">
        <v>14.965</v>
      </c>
      <c r="K32" s="22">
        <v>14.965</v>
      </c>
      <c r="L32" s="22">
        <v>14.965</v>
      </c>
      <c r="M32" s="22">
        <v>14.965</v>
      </c>
      <c r="N32" s="22">
        <v>14.965</v>
      </c>
      <c r="O32" s="22">
        <v>14.965</v>
      </c>
    </row>
    <row r="33" spans="2:15">
      <c r="B33" s="4"/>
      <c r="C33" s="12"/>
      <c r="D33" s="3"/>
      <c r="E33" s="3"/>
      <c r="F33" s="3"/>
      <c r="G33" s="3"/>
      <c r="H33" s="3"/>
      <c r="I33" s="3"/>
      <c r="J33" s="67"/>
      <c r="K33" s="3"/>
      <c r="L33" s="3"/>
      <c r="M33" s="3"/>
      <c r="N33" s="3"/>
      <c r="O33" s="3"/>
    </row>
    <row r="34" spans="2:15">
      <c r="B34" s="4"/>
      <c r="C34" s="12"/>
      <c r="D34" s="3"/>
      <c r="E34" s="3"/>
      <c r="F34" s="3"/>
      <c r="G34" s="3"/>
      <c r="H34" s="3"/>
      <c r="I34" s="3"/>
      <c r="J34" s="67"/>
      <c r="K34" s="3"/>
      <c r="L34" s="3"/>
      <c r="M34" s="3"/>
      <c r="N34" s="3"/>
      <c r="O34" s="3"/>
    </row>
    <row r="35" spans="2:15">
      <c r="B35" s="4"/>
      <c r="C35" s="12"/>
      <c r="D35" s="3"/>
      <c r="E35" s="3"/>
      <c r="F35" s="3"/>
      <c r="G35" s="3"/>
      <c r="H35" s="3"/>
      <c r="I35" s="3"/>
      <c r="J35" s="67"/>
      <c r="K35" s="3"/>
      <c r="L35" s="3"/>
      <c r="M35" s="3"/>
      <c r="N35" s="3"/>
      <c r="O35" s="3"/>
    </row>
  </sheetData>
  <mergeCells count="5">
    <mergeCell ref="C11:O11"/>
    <mergeCell ref="C12:O12"/>
    <mergeCell ref="C13:O13"/>
    <mergeCell ref="C14:O14"/>
    <mergeCell ref="C8:O8"/>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F08B1-464C-4404-AA06-DBE456481977}">
  <sheetPr>
    <tabColor theme="8" tint="0.39997558519241921"/>
  </sheetPr>
  <dimension ref="A1:P37"/>
  <sheetViews>
    <sheetView topLeftCell="A11" zoomScale="80" zoomScaleNormal="80" workbookViewId="0">
      <selection activeCell="G17" sqref="G17"/>
    </sheetView>
  </sheetViews>
  <sheetFormatPr defaultRowHeight="12.75"/>
  <cols>
    <col min="1" max="1" width="4.28515625" customWidth="1"/>
    <col min="2" max="2" width="34" customWidth="1"/>
    <col min="3" max="15" width="14.28515625" customWidth="1"/>
  </cols>
  <sheetData>
    <row r="1" spans="1:16" s="10" customFormat="1" ht="26.25" customHeight="1">
      <c r="A1" s="11" t="s">
        <v>156</v>
      </c>
    </row>
    <row r="4" spans="1:16" ht="13.15">
      <c r="B4" s="5" t="s">
        <v>102</v>
      </c>
      <c r="C4" s="9" t="s">
        <v>157</v>
      </c>
    </row>
    <row r="5" spans="1:16" ht="28.5" customHeight="1">
      <c r="B5" s="5" t="s">
        <v>104</v>
      </c>
      <c r="C5" s="9" t="s">
        <v>105</v>
      </c>
      <c r="E5" s="15"/>
    </row>
    <row r="6" spans="1:16" ht="13.15">
      <c r="B6" s="5" t="s">
        <v>106</v>
      </c>
      <c r="C6" s="9" t="s">
        <v>107</v>
      </c>
    </row>
    <row r="7" spans="1:16">
      <c r="B7" s="6"/>
    </row>
    <row r="8" spans="1:16" ht="13.15">
      <c r="B8" s="5" t="s">
        <v>108</v>
      </c>
      <c r="C8" s="274" t="s">
        <v>109</v>
      </c>
      <c r="D8" s="275"/>
      <c r="E8" s="275"/>
      <c r="F8" s="275"/>
      <c r="G8" s="275"/>
      <c r="H8" s="275"/>
      <c r="I8" s="275"/>
      <c r="J8" s="275"/>
      <c r="K8" s="275"/>
      <c r="L8" s="275"/>
      <c r="M8" s="275"/>
      <c r="N8" s="275"/>
      <c r="O8" s="276"/>
    </row>
    <row r="9" spans="1:16">
      <c r="B9" s="81"/>
    </row>
    <row r="10" spans="1:16" ht="13.15">
      <c r="B10" s="229" t="s">
        <v>110</v>
      </c>
    </row>
    <row r="11" spans="1:16" ht="114" customHeight="1">
      <c r="B11" s="5" t="s">
        <v>53</v>
      </c>
      <c r="C11" s="267" t="s">
        <v>158</v>
      </c>
      <c r="D11" s="268"/>
      <c r="E11" s="268"/>
      <c r="F11" s="268"/>
      <c r="G11" s="268"/>
      <c r="H11" s="268"/>
      <c r="I11" s="268"/>
      <c r="J11" s="268"/>
      <c r="K11" s="268"/>
      <c r="L11" s="268"/>
      <c r="M11" s="268"/>
      <c r="N11" s="268"/>
      <c r="O11" s="269"/>
    </row>
    <row r="12" spans="1:16" ht="13.5" customHeight="1">
      <c r="B12" s="5" t="s">
        <v>112</v>
      </c>
      <c r="C12" s="270" t="s">
        <v>113</v>
      </c>
      <c r="D12" s="271"/>
      <c r="E12" s="271"/>
      <c r="F12" s="271"/>
      <c r="G12" s="271"/>
      <c r="H12" s="271"/>
      <c r="I12" s="271"/>
      <c r="J12" s="271"/>
      <c r="K12" s="271"/>
      <c r="L12" s="271"/>
      <c r="M12" s="271"/>
      <c r="N12" s="271"/>
      <c r="O12" s="272"/>
      <c r="P12" s="8"/>
    </row>
    <row r="13" spans="1:16" ht="13.5" customHeight="1">
      <c r="B13" s="5" t="s">
        <v>114</v>
      </c>
      <c r="C13" s="273" t="s">
        <v>115</v>
      </c>
      <c r="D13" s="271"/>
      <c r="E13" s="271"/>
      <c r="F13" s="271"/>
      <c r="G13" s="271"/>
      <c r="H13" s="271"/>
      <c r="I13" s="271"/>
      <c r="J13" s="271"/>
      <c r="K13" s="271"/>
      <c r="L13" s="271"/>
      <c r="M13" s="271"/>
      <c r="N13" s="271"/>
      <c r="O13" s="272"/>
      <c r="P13" s="8"/>
    </row>
    <row r="14" spans="1:16" ht="13.5" customHeight="1">
      <c r="B14" s="7" t="s">
        <v>116</v>
      </c>
      <c r="C14" s="273" t="s">
        <v>117</v>
      </c>
      <c r="D14" s="271"/>
      <c r="E14" s="271"/>
      <c r="F14" s="271"/>
      <c r="G14" s="271"/>
      <c r="H14" s="271"/>
      <c r="I14" s="271"/>
      <c r="J14" s="271"/>
      <c r="K14" s="271"/>
      <c r="L14" s="271"/>
      <c r="M14" s="271"/>
      <c r="N14" s="271"/>
      <c r="O14" s="272"/>
      <c r="P14" s="8"/>
    </row>
    <row r="15" spans="1:16">
      <c r="G15" s="81"/>
      <c r="H15" s="81"/>
      <c r="I15" s="81"/>
      <c r="J15" s="81"/>
      <c r="K15" s="81"/>
      <c r="L15" s="81"/>
    </row>
    <row r="16" spans="1:16" ht="26.25">
      <c r="B16" s="7" t="s">
        <v>118</v>
      </c>
      <c r="C16" s="1" t="s">
        <v>119</v>
      </c>
      <c r="D16" s="1" t="s">
        <v>120</v>
      </c>
      <c r="O16" s="76"/>
    </row>
    <row r="17" spans="2:15">
      <c r="B17" s="4" t="s">
        <v>159</v>
      </c>
      <c r="C17" s="58" t="s">
        <v>122</v>
      </c>
      <c r="D17" s="240">
        <v>2.5491304586419914</v>
      </c>
      <c r="G17" s="23"/>
      <c r="J17" s="78"/>
      <c r="K17" s="79"/>
      <c r="L17" s="78"/>
      <c r="M17" s="80"/>
      <c r="N17" s="25"/>
      <c r="O17" s="75"/>
    </row>
    <row r="18" spans="2:15">
      <c r="B18" s="4" t="s">
        <v>160</v>
      </c>
      <c r="C18" s="58" t="s">
        <v>122</v>
      </c>
      <c r="D18" s="13">
        <v>1.0726395432666644</v>
      </c>
      <c r="G18" s="23"/>
      <c r="M18" s="80"/>
      <c r="N18" s="25"/>
      <c r="O18" s="75"/>
    </row>
    <row r="19" spans="2:15">
      <c r="B19" s="28" t="s">
        <v>161</v>
      </c>
      <c r="C19" s="29" t="s">
        <v>162</v>
      </c>
      <c r="D19" s="29" t="s">
        <v>162</v>
      </c>
      <c r="G19" s="82"/>
      <c r="M19" s="80"/>
      <c r="N19" s="25"/>
      <c r="O19" s="75"/>
    </row>
    <row r="20" spans="2:15">
      <c r="B20" s="4" t="s">
        <v>163</v>
      </c>
      <c r="C20" s="58" t="s">
        <v>122</v>
      </c>
      <c r="D20" s="13">
        <v>0.78998039172302803</v>
      </c>
      <c r="G20" s="23"/>
      <c r="M20" s="80"/>
      <c r="N20" s="25"/>
      <c r="O20" s="75"/>
    </row>
    <row r="21" spans="2:15">
      <c r="B21" s="4" t="s">
        <v>164</v>
      </c>
      <c r="C21" s="58" t="s">
        <v>122</v>
      </c>
      <c r="D21" s="13">
        <v>5.9163492920510778</v>
      </c>
      <c r="G21" s="23"/>
      <c r="M21" s="80"/>
      <c r="N21" s="25"/>
      <c r="O21" s="75"/>
    </row>
    <row r="23" spans="2:15" ht="26.25">
      <c r="B23" s="7" t="s">
        <v>123</v>
      </c>
      <c r="C23" s="1" t="s">
        <v>119</v>
      </c>
      <c r="D23" s="1" t="s">
        <v>120</v>
      </c>
      <c r="E23" s="1" t="s">
        <v>124</v>
      </c>
    </row>
    <row r="24" spans="2:15">
      <c r="B24" s="4" t="s">
        <v>159</v>
      </c>
      <c r="C24" s="3" t="s">
        <v>125</v>
      </c>
      <c r="D24" s="240">
        <v>0.10120047920808706</v>
      </c>
      <c r="E24" s="240">
        <v>3.3733493069362352E-2</v>
      </c>
    </row>
    <row r="25" spans="2:15">
      <c r="B25" s="4" t="s">
        <v>160</v>
      </c>
      <c r="C25" s="3" t="s">
        <v>125</v>
      </c>
      <c r="D25" s="13">
        <v>4.2583789867686579E-2</v>
      </c>
      <c r="E25" s="13">
        <v>1.4194596622562193E-2</v>
      </c>
    </row>
    <row r="26" spans="2:15">
      <c r="B26" s="28" t="s">
        <v>161</v>
      </c>
      <c r="C26" s="29" t="s">
        <v>162</v>
      </c>
      <c r="D26" s="127" t="s">
        <v>162</v>
      </c>
      <c r="E26" s="127" t="s">
        <v>162</v>
      </c>
    </row>
    <row r="27" spans="2:15">
      <c r="B27" s="4" t="s">
        <v>163</v>
      </c>
      <c r="C27" s="3" t="s">
        <v>125</v>
      </c>
      <c r="D27" s="13">
        <v>3.136222155140421E-2</v>
      </c>
      <c r="E27" s="13">
        <v>1.045407385046807E-2</v>
      </c>
    </row>
    <row r="28" spans="2:15">
      <c r="B28" s="4" t="s">
        <v>164</v>
      </c>
      <c r="C28" s="3" t="s">
        <v>125</v>
      </c>
      <c r="D28" s="13">
        <v>0.23487906689442778</v>
      </c>
      <c r="E28" s="13">
        <v>7.8293022298142598E-2</v>
      </c>
    </row>
    <row r="30" spans="2:15" ht="13.15">
      <c r="B30" s="7" t="s">
        <v>126</v>
      </c>
      <c r="C30" s="2" t="s">
        <v>119</v>
      </c>
      <c r="D30" s="2" t="s">
        <v>127</v>
      </c>
      <c r="E30" s="2" t="s">
        <v>128</v>
      </c>
      <c r="F30" s="2" t="s">
        <v>129</v>
      </c>
      <c r="G30" s="2" t="s">
        <v>130</v>
      </c>
      <c r="H30" s="2" t="s">
        <v>131</v>
      </c>
      <c r="I30" s="2" t="s">
        <v>132</v>
      </c>
      <c r="J30" s="2" t="s">
        <v>133</v>
      </c>
      <c r="K30" s="2" t="s">
        <v>134</v>
      </c>
      <c r="L30" s="2" t="s">
        <v>135</v>
      </c>
      <c r="M30" s="2" t="s">
        <v>136</v>
      </c>
      <c r="N30" s="2" t="s">
        <v>137</v>
      </c>
      <c r="O30" s="2" t="s">
        <v>138</v>
      </c>
    </row>
    <row r="31" spans="2:15">
      <c r="B31" s="4" t="s">
        <v>159</v>
      </c>
      <c r="C31" s="12" t="s">
        <v>139</v>
      </c>
      <c r="D31" s="22">
        <v>0</v>
      </c>
      <c r="E31" s="22">
        <v>0</v>
      </c>
      <c r="F31" s="22">
        <v>0</v>
      </c>
      <c r="G31" s="22">
        <v>0</v>
      </c>
      <c r="H31" s="22">
        <v>0</v>
      </c>
      <c r="I31" s="22">
        <v>0</v>
      </c>
      <c r="J31" s="242">
        <v>12.203837150900993</v>
      </c>
      <c r="K31" s="242">
        <f>$J$31</f>
        <v>12.203837150900993</v>
      </c>
      <c r="L31" s="242">
        <f t="shared" ref="L31:O31" si="0">$J$31</f>
        <v>12.203837150900993</v>
      </c>
      <c r="M31" s="242">
        <f t="shared" si="0"/>
        <v>12.203837150900993</v>
      </c>
      <c r="N31" s="242">
        <f t="shared" si="0"/>
        <v>12.203837150900993</v>
      </c>
      <c r="O31" s="242">
        <f t="shared" si="0"/>
        <v>12.203837150900993</v>
      </c>
    </row>
    <row r="32" spans="2:15">
      <c r="B32" s="4" t="s">
        <v>160</v>
      </c>
      <c r="C32" s="12" t="s">
        <v>139</v>
      </c>
      <c r="D32" s="22">
        <v>0</v>
      </c>
      <c r="E32" s="22">
        <v>0</v>
      </c>
      <c r="F32" s="22">
        <v>0</v>
      </c>
      <c r="G32" s="22">
        <v>0</v>
      </c>
      <c r="H32" s="22">
        <v>0</v>
      </c>
      <c r="I32" s="22">
        <v>0</v>
      </c>
      <c r="J32" s="22">
        <v>15.5</v>
      </c>
      <c r="K32" s="22">
        <v>15.5</v>
      </c>
      <c r="L32" s="22">
        <v>15.5</v>
      </c>
      <c r="M32" s="22">
        <v>15.5</v>
      </c>
      <c r="N32" s="22">
        <v>15.5</v>
      </c>
      <c r="O32" s="22">
        <v>15.5</v>
      </c>
    </row>
    <row r="33" spans="2:15">
      <c r="B33" s="39" t="s">
        <v>161</v>
      </c>
      <c r="C33" s="29" t="s">
        <v>162</v>
      </c>
      <c r="D33" s="40"/>
      <c r="E33" s="40"/>
      <c r="F33" s="40"/>
      <c r="G33" s="40"/>
      <c r="H33" s="40"/>
      <c r="I33" s="40"/>
      <c r="J33" s="41" t="s">
        <v>162</v>
      </c>
      <c r="K33" s="41" t="s">
        <v>162</v>
      </c>
      <c r="L33" s="41" t="s">
        <v>162</v>
      </c>
      <c r="M33" s="41" t="s">
        <v>162</v>
      </c>
      <c r="N33" s="41" t="s">
        <v>162</v>
      </c>
      <c r="O33" s="41" t="s">
        <v>162</v>
      </c>
    </row>
    <row r="34" spans="2:15">
      <c r="B34" s="4" t="s">
        <v>163</v>
      </c>
      <c r="C34" s="12" t="s">
        <v>139</v>
      </c>
      <c r="D34" s="22">
        <v>0</v>
      </c>
      <c r="E34" s="22">
        <v>0</v>
      </c>
      <c r="F34" s="22">
        <v>0</v>
      </c>
      <c r="G34" s="22">
        <v>0</v>
      </c>
      <c r="H34" s="22">
        <v>0</v>
      </c>
      <c r="I34" s="22">
        <v>0</v>
      </c>
      <c r="J34" s="22">
        <v>16.7</v>
      </c>
      <c r="K34" s="22">
        <v>16.7</v>
      </c>
      <c r="L34" s="22">
        <v>16.7</v>
      </c>
      <c r="M34" s="22">
        <v>16.7</v>
      </c>
      <c r="N34" s="22">
        <v>16.7</v>
      </c>
      <c r="O34" s="22">
        <v>16.7</v>
      </c>
    </row>
    <row r="35" spans="2:15">
      <c r="B35" s="4" t="s">
        <v>164</v>
      </c>
      <c r="C35" s="12" t="s">
        <v>139</v>
      </c>
      <c r="D35" s="22">
        <v>0</v>
      </c>
      <c r="E35" s="22">
        <v>0</v>
      </c>
      <c r="F35" s="22">
        <v>0</v>
      </c>
      <c r="G35" s="22">
        <v>0</v>
      </c>
      <c r="H35" s="22">
        <v>0</v>
      </c>
      <c r="I35" s="22">
        <v>0</v>
      </c>
      <c r="J35" s="22">
        <v>0.4</v>
      </c>
      <c r="K35" s="22">
        <v>0.4</v>
      </c>
      <c r="L35" s="22">
        <v>0.4</v>
      </c>
      <c r="M35" s="22">
        <v>0.4</v>
      </c>
      <c r="N35" s="22">
        <v>0.4</v>
      </c>
      <c r="O35" s="22">
        <v>0.4</v>
      </c>
    </row>
    <row r="37" spans="2:15">
      <c r="J37" s="244"/>
    </row>
  </sheetData>
  <mergeCells count="5">
    <mergeCell ref="C11:O11"/>
    <mergeCell ref="C12:O12"/>
    <mergeCell ref="C13:O13"/>
    <mergeCell ref="C14:O14"/>
    <mergeCell ref="C8:O8"/>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DAFCA4-5AFA-4069-BE69-FE52CBB3C826}">
  <sheetPr>
    <tabColor theme="8" tint="0.39997558519241921"/>
  </sheetPr>
  <dimension ref="A1:P29"/>
  <sheetViews>
    <sheetView zoomScale="80" zoomScaleNormal="80" workbookViewId="0">
      <selection activeCell="F34" sqref="F34"/>
    </sheetView>
  </sheetViews>
  <sheetFormatPr defaultRowHeight="12.75"/>
  <cols>
    <col min="1" max="1" width="4.28515625" customWidth="1"/>
    <col min="2" max="2" width="47.42578125" customWidth="1"/>
    <col min="3" max="11" width="14.28515625" customWidth="1"/>
    <col min="12" max="12" width="22.85546875" customWidth="1"/>
    <col min="13" max="15" width="14.28515625" customWidth="1"/>
  </cols>
  <sheetData>
    <row r="1" spans="1:16" s="10" customFormat="1" ht="26.25" customHeight="1">
      <c r="A1" s="11" t="s">
        <v>165</v>
      </c>
    </row>
    <row r="4" spans="1:16" ht="13.15">
      <c r="B4" s="17" t="s">
        <v>102</v>
      </c>
      <c r="C4" s="18" t="s">
        <v>166</v>
      </c>
    </row>
    <row r="5" spans="1:16" ht="28.5" customHeight="1">
      <c r="B5" s="17" t="s">
        <v>104</v>
      </c>
      <c r="C5" s="18" t="s">
        <v>105</v>
      </c>
      <c r="E5" s="15"/>
    </row>
    <row r="6" spans="1:16" ht="13.15">
      <c r="B6" s="17" t="s">
        <v>106</v>
      </c>
      <c r="C6" s="18" t="s">
        <v>107</v>
      </c>
    </row>
    <row r="7" spans="1:16">
      <c r="B7" s="16"/>
    </row>
    <row r="8" spans="1:16" ht="13.15">
      <c r="B8" s="5" t="s">
        <v>108</v>
      </c>
      <c r="C8" s="274" t="s">
        <v>109</v>
      </c>
      <c r="D8" s="275"/>
      <c r="E8" s="275"/>
      <c r="F8" s="275"/>
      <c r="G8" s="275"/>
      <c r="H8" s="275"/>
      <c r="I8" s="275"/>
      <c r="J8" s="275"/>
      <c r="K8" s="275"/>
      <c r="L8" s="275"/>
      <c r="M8" s="275"/>
      <c r="N8" s="275"/>
      <c r="O8" s="276"/>
    </row>
    <row r="10" spans="1:16" ht="13.15">
      <c r="B10" s="229" t="s">
        <v>110</v>
      </c>
    </row>
    <row r="11" spans="1:16" ht="66.400000000000006" customHeight="1">
      <c r="B11" s="5" t="s">
        <v>53</v>
      </c>
      <c r="C11" s="267" t="s">
        <v>167</v>
      </c>
      <c r="D11" s="268"/>
      <c r="E11" s="268"/>
      <c r="F11" s="268"/>
      <c r="G11" s="268"/>
      <c r="H11" s="268"/>
      <c r="I11" s="268"/>
      <c r="J11" s="268"/>
      <c r="K11" s="268"/>
      <c r="L11" s="268"/>
      <c r="M11" s="268"/>
      <c r="N11" s="268"/>
      <c r="O11" s="269"/>
    </row>
    <row r="12" spans="1:16" ht="13.5" customHeight="1">
      <c r="B12" s="5" t="s">
        <v>112</v>
      </c>
      <c r="C12" s="270" t="s">
        <v>113</v>
      </c>
      <c r="D12" s="271"/>
      <c r="E12" s="271"/>
      <c r="F12" s="271"/>
      <c r="G12" s="271"/>
      <c r="H12" s="271"/>
      <c r="I12" s="271"/>
      <c r="J12" s="271"/>
      <c r="K12" s="271"/>
      <c r="L12" s="271"/>
      <c r="M12" s="271"/>
      <c r="N12" s="271"/>
      <c r="O12" s="272"/>
      <c r="P12" s="8"/>
    </row>
    <row r="13" spans="1:16" ht="13.5" customHeight="1">
      <c r="B13" s="5" t="s">
        <v>114</v>
      </c>
      <c r="C13" s="273" t="s">
        <v>115</v>
      </c>
      <c r="D13" s="271"/>
      <c r="E13" s="271"/>
      <c r="F13" s="271"/>
      <c r="G13" s="271"/>
      <c r="H13" s="271"/>
      <c r="I13" s="271"/>
      <c r="J13" s="271"/>
      <c r="K13" s="271"/>
      <c r="L13" s="271"/>
      <c r="M13" s="271"/>
      <c r="N13" s="271"/>
      <c r="O13" s="272"/>
      <c r="P13" s="8"/>
    </row>
    <row r="14" spans="1:16" ht="13.5" customHeight="1">
      <c r="B14" s="7" t="s">
        <v>116</v>
      </c>
      <c r="C14" s="273" t="s">
        <v>117</v>
      </c>
      <c r="D14" s="271"/>
      <c r="E14" s="271"/>
      <c r="F14" s="271"/>
      <c r="G14" s="271"/>
      <c r="H14" s="271"/>
      <c r="I14" s="271"/>
      <c r="J14" s="271"/>
      <c r="K14" s="271"/>
      <c r="L14" s="271"/>
      <c r="M14" s="271"/>
      <c r="N14" s="271"/>
      <c r="O14" s="272"/>
      <c r="P14" s="8"/>
    </row>
    <row r="16" spans="1:16" ht="26.25">
      <c r="B16" s="7" t="s">
        <v>118</v>
      </c>
      <c r="C16" s="1" t="s">
        <v>119</v>
      </c>
      <c r="D16" s="1" t="s">
        <v>120</v>
      </c>
      <c r="G16" s="76"/>
      <c r="J16" s="77"/>
      <c r="M16" s="76"/>
      <c r="N16" s="76"/>
      <c r="O16" s="76"/>
    </row>
    <row r="17" spans="2:15">
      <c r="B17" s="72" t="s">
        <v>168</v>
      </c>
      <c r="C17" s="58" t="s">
        <v>169</v>
      </c>
      <c r="D17" s="13">
        <v>0.60022920695964099</v>
      </c>
      <c r="G17" s="23"/>
      <c r="J17" s="78"/>
      <c r="K17" s="79"/>
      <c r="L17" s="78"/>
      <c r="M17" s="80"/>
      <c r="N17" s="25"/>
      <c r="O17" s="75"/>
    </row>
    <row r="18" spans="2:15">
      <c r="B18" s="72" t="s">
        <v>170</v>
      </c>
      <c r="C18" s="58" t="s">
        <v>169</v>
      </c>
      <c r="D18" s="13">
        <v>0.59417603313908918</v>
      </c>
      <c r="G18" s="23"/>
      <c r="M18" s="80"/>
      <c r="N18" s="25"/>
      <c r="O18" s="75"/>
    </row>
    <row r="19" spans="2:15">
      <c r="B19" s="4"/>
      <c r="C19" s="58"/>
      <c r="D19" s="13"/>
      <c r="G19" s="23"/>
      <c r="M19" s="80"/>
      <c r="N19" s="25"/>
      <c r="O19" s="75"/>
    </row>
    <row r="20" spans="2:15">
      <c r="G20" s="23"/>
      <c r="M20" s="27"/>
      <c r="N20" s="25"/>
      <c r="O20" s="75"/>
    </row>
    <row r="21" spans="2:15" ht="26.25">
      <c r="B21" s="7" t="s">
        <v>123</v>
      </c>
      <c r="C21" s="1" t="s">
        <v>119</v>
      </c>
      <c r="D21" s="1" t="s">
        <v>120</v>
      </c>
      <c r="E21" s="1" t="s">
        <v>124</v>
      </c>
      <c r="G21" s="23"/>
      <c r="L21" s="27"/>
      <c r="N21" s="25"/>
      <c r="O21" s="75"/>
    </row>
    <row r="22" spans="2:15">
      <c r="B22" s="72" t="s">
        <v>171</v>
      </c>
      <c r="C22" s="3" t="s">
        <v>125</v>
      </c>
      <c r="D22" s="13">
        <v>2.3829099516297747E-2</v>
      </c>
      <c r="E22" s="13">
        <v>7.9430331720992484E-3</v>
      </c>
      <c r="G22" s="23"/>
      <c r="M22" s="27"/>
      <c r="N22" s="25"/>
      <c r="O22" s="26"/>
    </row>
    <row r="23" spans="2:15">
      <c r="B23" s="72" t="s">
        <v>172</v>
      </c>
      <c r="C23" s="3" t="s">
        <v>125</v>
      </c>
      <c r="D23" s="13">
        <v>2.358878851562184E-2</v>
      </c>
      <c r="E23" s="13">
        <v>7.8629295052072799E-3</v>
      </c>
    </row>
    <row r="24" spans="2:15">
      <c r="B24" s="4"/>
      <c r="C24" s="3"/>
      <c r="D24" s="3"/>
      <c r="E24" s="3"/>
    </row>
    <row r="26" spans="2:15" ht="13.15">
      <c r="B26" s="7" t="s">
        <v>126</v>
      </c>
      <c r="C26" s="2" t="s">
        <v>119</v>
      </c>
      <c r="D26" s="2" t="s">
        <v>127</v>
      </c>
      <c r="E26" s="2" t="s">
        <v>128</v>
      </c>
      <c r="F26" s="2" t="s">
        <v>129</v>
      </c>
      <c r="G26" s="2" t="s">
        <v>130</v>
      </c>
      <c r="H26" s="2" t="s">
        <v>131</v>
      </c>
      <c r="I26" s="2" t="s">
        <v>132</v>
      </c>
      <c r="J26" s="2" t="s">
        <v>133</v>
      </c>
      <c r="K26" s="2" t="s">
        <v>134</v>
      </c>
      <c r="L26" s="2" t="s">
        <v>135</v>
      </c>
      <c r="M26" s="2" t="s">
        <v>136</v>
      </c>
      <c r="N26" s="2" t="s">
        <v>137</v>
      </c>
      <c r="O26" s="2" t="s">
        <v>138</v>
      </c>
    </row>
    <row r="27" spans="2:15">
      <c r="B27" s="72" t="s">
        <v>173</v>
      </c>
      <c r="C27" s="12" t="s">
        <v>174</v>
      </c>
      <c r="D27" s="22">
        <v>0</v>
      </c>
      <c r="E27" s="22">
        <v>0</v>
      </c>
      <c r="F27" s="22">
        <v>0</v>
      </c>
      <c r="G27" s="22">
        <v>0</v>
      </c>
      <c r="H27" s="22">
        <v>0</v>
      </c>
      <c r="I27" s="22">
        <v>0</v>
      </c>
      <c r="J27" s="22">
        <v>10</v>
      </c>
      <c r="K27" s="22">
        <v>10</v>
      </c>
      <c r="L27" s="22">
        <v>10</v>
      </c>
      <c r="M27" s="22">
        <v>10</v>
      </c>
      <c r="N27" s="22">
        <v>10</v>
      </c>
      <c r="O27" s="22">
        <v>10</v>
      </c>
    </row>
    <row r="28" spans="2:15">
      <c r="B28" s="72" t="s">
        <v>175</v>
      </c>
      <c r="C28" s="12" t="s">
        <v>174</v>
      </c>
      <c r="D28" s="22">
        <v>0</v>
      </c>
      <c r="E28" s="22">
        <v>0</v>
      </c>
      <c r="F28" s="22">
        <v>0</v>
      </c>
      <c r="G28" s="22">
        <v>0</v>
      </c>
      <c r="H28" s="22">
        <v>0</v>
      </c>
      <c r="I28" s="22">
        <v>0</v>
      </c>
      <c r="J28" s="22">
        <v>10</v>
      </c>
      <c r="K28" s="22">
        <v>10</v>
      </c>
      <c r="L28" s="22">
        <v>10</v>
      </c>
      <c r="M28" s="22">
        <v>10</v>
      </c>
      <c r="N28" s="22">
        <v>10</v>
      </c>
      <c r="O28" s="22">
        <v>10</v>
      </c>
    </row>
    <row r="29" spans="2:15">
      <c r="B29" s="72"/>
      <c r="C29" s="12"/>
      <c r="D29" s="3"/>
      <c r="E29" s="3"/>
      <c r="F29" s="3"/>
      <c r="G29" s="3"/>
      <c r="H29" s="3"/>
      <c r="I29" s="3"/>
      <c r="J29" s="67"/>
      <c r="K29" s="3"/>
      <c r="L29" s="3"/>
      <c r="M29" s="3"/>
      <c r="N29" s="3"/>
      <c r="O29" s="3"/>
    </row>
  </sheetData>
  <mergeCells count="5">
    <mergeCell ref="C11:O11"/>
    <mergeCell ref="C12:O12"/>
    <mergeCell ref="C13:O13"/>
    <mergeCell ref="C14:O14"/>
    <mergeCell ref="C8:O8"/>
  </mergeCells>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375E6D-9235-4E8F-A291-C5E50301C41C}">
  <sheetPr>
    <tabColor theme="8" tint="0.39997558519241921"/>
  </sheetPr>
  <dimension ref="A1:P68"/>
  <sheetViews>
    <sheetView zoomScale="80" zoomScaleNormal="80" workbookViewId="0"/>
  </sheetViews>
  <sheetFormatPr defaultRowHeight="12.75"/>
  <cols>
    <col min="1" max="1" width="4.28515625" customWidth="1"/>
    <col min="2" max="2" width="61" customWidth="1"/>
    <col min="3" max="15" width="14.28515625" customWidth="1"/>
  </cols>
  <sheetData>
    <row r="1" spans="1:16" s="10" customFormat="1" ht="26.25" customHeight="1">
      <c r="A1" s="11" t="s">
        <v>176</v>
      </c>
    </row>
    <row r="4" spans="1:16" ht="13.15">
      <c r="B4" s="5" t="s">
        <v>102</v>
      </c>
      <c r="C4" s="9" t="s">
        <v>177</v>
      </c>
    </row>
    <row r="5" spans="1:16" ht="28.5" customHeight="1">
      <c r="B5" s="5" t="s">
        <v>104</v>
      </c>
      <c r="C5" s="9" t="s">
        <v>105</v>
      </c>
      <c r="E5" s="15"/>
    </row>
    <row r="6" spans="1:16" ht="13.15">
      <c r="B6" s="5" t="s">
        <v>106</v>
      </c>
      <c r="C6" s="9" t="s">
        <v>107</v>
      </c>
    </row>
    <row r="7" spans="1:16">
      <c r="B7" s="6"/>
    </row>
    <row r="8" spans="1:16" ht="13.15">
      <c r="B8" s="5" t="s">
        <v>108</v>
      </c>
      <c r="C8" s="274" t="s">
        <v>109</v>
      </c>
      <c r="D8" s="275"/>
      <c r="E8" s="275"/>
      <c r="F8" s="275"/>
      <c r="G8" s="275"/>
      <c r="H8" s="275"/>
      <c r="I8" s="275"/>
      <c r="J8" s="275"/>
      <c r="K8" s="275"/>
      <c r="L8" s="275"/>
      <c r="M8" s="275"/>
      <c r="N8" s="275"/>
      <c r="O8" s="276"/>
    </row>
    <row r="9" spans="1:16">
      <c r="B9" s="81"/>
    </row>
    <row r="10" spans="1:16" ht="13.15">
      <c r="B10" s="229" t="s">
        <v>110</v>
      </c>
    </row>
    <row r="11" spans="1:16" ht="253.35" customHeight="1">
      <c r="B11" s="5" t="s">
        <v>53</v>
      </c>
      <c r="C11" s="277" t="s">
        <v>178</v>
      </c>
      <c r="D11" s="278"/>
      <c r="E11" s="278"/>
      <c r="F11" s="278"/>
      <c r="G11" s="278"/>
      <c r="H11" s="278"/>
      <c r="I11" s="278"/>
      <c r="J11" s="278"/>
      <c r="K11" s="278"/>
      <c r="L11" s="278"/>
      <c r="M11" s="278"/>
      <c r="N11" s="278"/>
      <c r="O11" s="279"/>
    </row>
    <row r="12" spans="1:16" ht="13.5" customHeight="1">
      <c r="B12" s="5" t="s">
        <v>112</v>
      </c>
      <c r="C12" s="270" t="s">
        <v>113</v>
      </c>
      <c r="D12" s="271"/>
      <c r="E12" s="271"/>
      <c r="F12" s="271"/>
      <c r="G12" s="271"/>
      <c r="H12" s="271"/>
      <c r="I12" s="271"/>
      <c r="J12" s="271"/>
      <c r="K12" s="271"/>
      <c r="L12" s="271"/>
      <c r="M12" s="271"/>
      <c r="N12" s="271"/>
      <c r="O12" s="272"/>
      <c r="P12" s="8"/>
    </row>
    <row r="13" spans="1:16" ht="13.5" customHeight="1">
      <c r="B13" s="5" t="s">
        <v>114</v>
      </c>
      <c r="C13" s="273" t="s">
        <v>115</v>
      </c>
      <c r="D13" s="271"/>
      <c r="E13" s="271"/>
      <c r="F13" s="271"/>
      <c r="G13" s="271"/>
      <c r="H13" s="271"/>
      <c r="I13" s="271"/>
      <c r="J13" s="271"/>
      <c r="K13" s="271"/>
      <c r="L13" s="271"/>
      <c r="M13" s="271"/>
      <c r="N13" s="271"/>
      <c r="O13" s="272"/>
      <c r="P13" s="8"/>
    </row>
    <row r="14" spans="1:16" ht="13.5" customHeight="1">
      <c r="B14" s="7" t="s">
        <v>116</v>
      </c>
      <c r="C14" s="273" t="s">
        <v>117</v>
      </c>
      <c r="D14" s="271"/>
      <c r="E14" s="271"/>
      <c r="F14" s="271"/>
      <c r="G14" s="271"/>
      <c r="H14" s="271"/>
      <c r="I14" s="271"/>
      <c r="J14" s="271"/>
      <c r="K14" s="271"/>
      <c r="L14" s="271"/>
      <c r="M14" s="271"/>
      <c r="N14" s="271"/>
      <c r="O14" s="272"/>
      <c r="P14" s="8"/>
    </row>
    <row r="16" spans="1:16" ht="26.25">
      <c r="B16" s="83" t="s">
        <v>118</v>
      </c>
      <c r="C16" s="1" t="s">
        <v>119</v>
      </c>
      <c r="D16" s="1" t="s">
        <v>120</v>
      </c>
    </row>
    <row r="17" spans="2:7" ht="27.75" customHeight="1">
      <c r="B17" s="74" t="s">
        <v>179</v>
      </c>
      <c r="C17" s="58" t="s">
        <v>122</v>
      </c>
      <c r="D17" s="13">
        <v>0.27753773070181403</v>
      </c>
      <c r="F17" s="199"/>
      <c r="G17" s="200"/>
    </row>
    <row r="18" spans="2:7" ht="23.25">
      <c r="B18" s="74" t="s">
        <v>180</v>
      </c>
      <c r="C18" s="58" t="s">
        <v>122</v>
      </c>
      <c r="D18" s="13">
        <v>0.26390254508778338</v>
      </c>
      <c r="F18" s="199"/>
      <c r="G18" s="200"/>
    </row>
    <row r="19" spans="2:7" ht="37.5" customHeight="1">
      <c r="B19" s="74" t="s">
        <v>181</v>
      </c>
      <c r="C19" s="58" t="s">
        <v>122</v>
      </c>
      <c r="D19" s="13">
        <v>0.16381744734307041</v>
      </c>
      <c r="F19" s="199"/>
      <c r="G19" s="200"/>
    </row>
    <row r="20" spans="2:7">
      <c r="B20" s="74" t="s">
        <v>182</v>
      </c>
      <c r="C20" s="58" t="s">
        <v>122</v>
      </c>
      <c r="D20" s="13">
        <v>0.14554733669473796</v>
      </c>
      <c r="F20" s="199"/>
      <c r="G20" s="200"/>
    </row>
    <row r="21" spans="2:7">
      <c r="B21" s="74" t="s">
        <v>183</v>
      </c>
      <c r="C21" s="58" t="s">
        <v>122</v>
      </c>
      <c r="D21" s="13">
        <v>0.88315227443001698</v>
      </c>
      <c r="F21" s="199"/>
      <c r="G21" s="200"/>
    </row>
    <row r="22" spans="2:7">
      <c r="B22" s="74" t="s">
        <v>184</v>
      </c>
      <c r="C22" s="58" t="s">
        <v>122</v>
      </c>
      <c r="D22" s="13">
        <v>2.5936243838378843</v>
      </c>
      <c r="F22" s="199"/>
      <c r="G22" s="200"/>
    </row>
    <row r="23" spans="2:7">
      <c r="B23" s="74" t="s">
        <v>185</v>
      </c>
      <c r="C23" s="58" t="s">
        <v>122</v>
      </c>
      <c r="D23" s="240">
        <v>21.162104288865081</v>
      </c>
      <c r="F23" s="199"/>
      <c r="G23" s="200"/>
    </row>
    <row r="24" spans="2:7">
      <c r="B24" s="74" t="s">
        <v>186</v>
      </c>
      <c r="C24" s="58" t="s">
        <v>122</v>
      </c>
      <c r="D24" s="13">
        <v>0.66681112871755188</v>
      </c>
      <c r="F24" s="199"/>
      <c r="G24" s="200"/>
    </row>
    <row r="25" spans="2:7" ht="15.75" customHeight="1">
      <c r="B25" s="84" t="s">
        <v>187</v>
      </c>
      <c r="C25" s="29" t="s">
        <v>162</v>
      </c>
      <c r="D25" s="29" t="s">
        <v>162</v>
      </c>
      <c r="F25" s="199"/>
      <c r="G25" s="200"/>
    </row>
    <row r="26" spans="2:7">
      <c r="B26" s="74" t="s">
        <v>188</v>
      </c>
      <c r="C26" s="58" t="s">
        <v>122</v>
      </c>
      <c r="D26" s="13">
        <v>2.6657236341774802</v>
      </c>
      <c r="F26" s="199"/>
      <c r="G26" s="200"/>
    </row>
    <row r="27" spans="2:7">
      <c r="B27" s="74" t="s">
        <v>189</v>
      </c>
      <c r="C27" s="58" t="s">
        <v>122</v>
      </c>
      <c r="D27" s="13">
        <v>1.2896738491522806</v>
      </c>
      <c r="F27" s="199"/>
      <c r="G27" s="200"/>
    </row>
    <row r="28" spans="2:7">
      <c r="B28" s="74" t="s">
        <v>190</v>
      </c>
      <c r="C28" s="58" t="s">
        <v>122</v>
      </c>
      <c r="D28" s="13">
        <v>3.3613839685351992</v>
      </c>
      <c r="F28" s="199"/>
      <c r="G28" s="200"/>
    </row>
    <row r="29" spans="2:7">
      <c r="B29" s="74" t="s">
        <v>191</v>
      </c>
      <c r="C29" s="58" t="s">
        <v>122</v>
      </c>
      <c r="D29" s="13">
        <v>1.7753093906012893</v>
      </c>
      <c r="F29" s="199"/>
      <c r="G29" s="200"/>
    </row>
    <row r="30" spans="2:7">
      <c r="B30" s="74" t="s">
        <v>192</v>
      </c>
      <c r="C30" s="58" t="s">
        <v>122</v>
      </c>
      <c r="D30" s="13">
        <v>1.4202062189309845</v>
      </c>
      <c r="F30" s="199"/>
      <c r="G30" s="200"/>
    </row>
    <row r="31" spans="2:7">
      <c r="B31" s="74" t="s">
        <v>193</v>
      </c>
      <c r="C31" s="58" t="s">
        <v>122</v>
      </c>
      <c r="D31" s="13">
        <v>1.6303699019173401</v>
      </c>
      <c r="F31" s="199"/>
      <c r="G31" s="200"/>
    </row>
    <row r="32" spans="2:7">
      <c r="B32" s="74" t="s">
        <v>194</v>
      </c>
      <c r="C32" s="58" t="s">
        <v>122</v>
      </c>
      <c r="D32" s="13">
        <v>1.4039351878593993</v>
      </c>
      <c r="F32" s="199"/>
      <c r="G32" s="200"/>
    </row>
    <row r="33" spans="2:8">
      <c r="B33" s="85"/>
    </row>
    <row r="34" spans="2:8" ht="26.25">
      <c r="B34" s="83" t="s">
        <v>123</v>
      </c>
      <c r="C34" s="1" t="s">
        <v>119</v>
      </c>
      <c r="D34" s="1" t="s">
        <v>120</v>
      </c>
      <c r="E34" s="1" t="s">
        <v>124</v>
      </c>
    </row>
    <row r="35" spans="2:8" ht="13.15">
      <c r="B35" s="74" t="s">
        <v>179</v>
      </c>
      <c r="C35" s="3" t="s">
        <v>125</v>
      </c>
      <c r="D35" s="128">
        <v>1.1018247908862017E-2</v>
      </c>
      <c r="E35" s="128">
        <v>3.6727493029540055E-3</v>
      </c>
      <c r="G35" s="199"/>
      <c r="H35" s="199"/>
    </row>
    <row r="36" spans="2:8" ht="23.25">
      <c r="B36" s="74" t="s">
        <v>180</v>
      </c>
      <c r="C36" s="3" t="s">
        <v>125</v>
      </c>
      <c r="D36" s="128">
        <v>1.0476931039985E-2</v>
      </c>
      <c r="E36" s="128">
        <v>3.4923103466616666E-3</v>
      </c>
      <c r="G36" s="199"/>
      <c r="H36" s="199"/>
    </row>
    <row r="37" spans="2:8" ht="13.15">
      <c r="B37" s="74" t="s">
        <v>181</v>
      </c>
      <c r="C37" s="3" t="s">
        <v>125</v>
      </c>
      <c r="D37" s="128">
        <v>6.5035526595198954E-3</v>
      </c>
      <c r="E37" s="128">
        <v>2.1678508865066318E-3</v>
      </c>
      <c r="G37" s="199"/>
      <c r="H37" s="199"/>
    </row>
    <row r="38" spans="2:8" ht="13.15">
      <c r="B38" s="74" t="s">
        <v>182</v>
      </c>
      <c r="C38" s="3" t="s">
        <v>125</v>
      </c>
      <c r="D38" s="128">
        <v>5.7782292667810965E-3</v>
      </c>
      <c r="E38" s="128">
        <v>1.9260764222603654E-3</v>
      </c>
      <c r="G38" s="199"/>
      <c r="H38" s="199"/>
    </row>
    <row r="39" spans="2:8" ht="13.15">
      <c r="B39" s="74" t="s">
        <v>183</v>
      </c>
      <c r="C39" s="3" t="s">
        <v>125</v>
      </c>
      <c r="D39" s="128">
        <v>3.5061145294871671E-2</v>
      </c>
      <c r="E39" s="128">
        <v>1.168704843162389E-2</v>
      </c>
      <c r="G39" s="199"/>
      <c r="H39" s="199"/>
    </row>
    <row r="40" spans="2:8" ht="13.15">
      <c r="B40" s="74" t="s">
        <v>184</v>
      </c>
      <c r="C40" s="3" t="s">
        <v>125</v>
      </c>
      <c r="D40" s="128">
        <v>0.102966888038364</v>
      </c>
      <c r="E40" s="128">
        <v>3.4322296012788002E-2</v>
      </c>
      <c r="G40" s="199"/>
      <c r="H40" s="199"/>
    </row>
    <row r="41" spans="2:8" ht="13.15">
      <c r="B41" s="74" t="s">
        <v>185</v>
      </c>
      <c r="C41" s="3" t="s">
        <v>125</v>
      </c>
      <c r="D41" s="264">
        <v>0.84013554026794368</v>
      </c>
      <c r="E41" s="264">
        <v>0.28004518008931456</v>
      </c>
      <c r="G41" s="199"/>
      <c r="H41" s="199"/>
    </row>
    <row r="42" spans="2:8" ht="13.15">
      <c r="B42" s="74" t="s">
        <v>186</v>
      </c>
      <c r="C42" s="3" t="s">
        <v>125</v>
      </c>
      <c r="D42" s="128">
        <v>2.647240181008681E-2</v>
      </c>
      <c r="E42" s="128">
        <v>8.8241339366956027E-3</v>
      </c>
      <c r="G42" s="199"/>
      <c r="H42" s="199"/>
    </row>
    <row r="43" spans="2:8">
      <c r="B43" s="84" t="s">
        <v>187</v>
      </c>
      <c r="C43" s="29" t="s">
        <v>162</v>
      </c>
      <c r="D43" s="29" t="s">
        <v>162</v>
      </c>
      <c r="E43" s="29" t="s">
        <v>162</v>
      </c>
      <c r="G43" s="199"/>
      <c r="H43" s="199"/>
    </row>
    <row r="44" spans="2:8" ht="13.15">
      <c r="B44" s="74" t="s">
        <v>188</v>
      </c>
      <c r="C44" s="3" t="s">
        <v>125</v>
      </c>
      <c r="D44" s="128">
        <v>0.10582922827684596</v>
      </c>
      <c r="E44" s="128">
        <v>3.5276409425615322E-2</v>
      </c>
      <c r="G44" s="199"/>
      <c r="H44" s="199"/>
    </row>
    <row r="45" spans="2:8" ht="13.15">
      <c r="B45" s="74" t="s">
        <v>189</v>
      </c>
      <c r="C45" s="3" t="s">
        <v>125</v>
      </c>
      <c r="D45" s="128">
        <v>5.1200051811345536E-2</v>
      </c>
      <c r="E45" s="128">
        <v>1.706668393711518E-2</v>
      </c>
      <c r="G45" s="199"/>
      <c r="H45" s="199"/>
    </row>
    <row r="46" spans="2:8" ht="13.15">
      <c r="B46" s="74" t="s">
        <v>190</v>
      </c>
      <c r="C46" s="3" t="s">
        <v>125</v>
      </c>
      <c r="D46" s="128">
        <v>0.13344694355084741</v>
      </c>
      <c r="E46" s="128">
        <v>4.4482314516949138E-2</v>
      </c>
      <c r="G46" s="199"/>
      <c r="H46" s="199"/>
    </row>
    <row r="47" spans="2:8" ht="13.15">
      <c r="B47" s="74" t="s">
        <v>191</v>
      </c>
      <c r="C47" s="3" t="s">
        <v>125</v>
      </c>
      <c r="D47" s="128">
        <v>7.0479782806871186E-2</v>
      </c>
      <c r="E47" s="128">
        <v>2.349326093562373E-2</v>
      </c>
      <c r="G47" s="199"/>
      <c r="H47" s="199"/>
    </row>
    <row r="48" spans="2:8" ht="13.15">
      <c r="B48" s="74" t="s">
        <v>192</v>
      </c>
      <c r="C48" s="3" t="s">
        <v>125</v>
      </c>
      <c r="D48" s="128">
        <v>5.6382186891560084E-2</v>
      </c>
      <c r="E48" s="128">
        <v>1.8794062297186696E-2</v>
      </c>
      <c r="G48" s="199"/>
      <c r="H48" s="199"/>
    </row>
    <row r="49" spans="2:15" ht="13.15">
      <c r="B49" s="74" t="s">
        <v>193</v>
      </c>
      <c r="C49" s="3" t="s">
        <v>125</v>
      </c>
      <c r="D49" s="128">
        <v>6.4725685106118397E-2</v>
      </c>
      <c r="E49" s="128">
        <v>2.1575228368706133E-2</v>
      </c>
      <c r="G49" s="199"/>
      <c r="H49" s="199"/>
    </row>
    <row r="50" spans="2:15" ht="13.15">
      <c r="B50" s="74" t="s">
        <v>194</v>
      </c>
      <c r="C50" s="3" t="s">
        <v>125</v>
      </c>
      <c r="D50" s="128">
        <v>5.5736226958018151E-2</v>
      </c>
      <c r="E50" s="128">
        <v>1.8578742319339384E-2</v>
      </c>
      <c r="G50" s="199"/>
      <c r="H50" s="199"/>
    </row>
    <row r="51" spans="2:15" ht="24.4" customHeight="1">
      <c r="B51" s="85"/>
    </row>
    <row r="52" spans="2:15" ht="13.15">
      <c r="B52" s="83" t="s">
        <v>126</v>
      </c>
      <c r="C52" s="2" t="s">
        <v>119</v>
      </c>
      <c r="D52" s="2" t="s">
        <v>127</v>
      </c>
      <c r="E52" s="2" t="s">
        <v>128</v>
      </c>
      <c r="F52" s="2" t="s">
        <v>129</v>
      </c>
      <c r="G52" s="2" t="s">
        <v>130</v>
      </c>
      <c r="H52" s="2" t="s">
        <v>131</v>
      </c>
      <c r="I52" s="2" t="s">
        <v>132</v>
      </c>
      <c r="J52" s="2" t="s">
        <v>133</v>
      </c>
      <c r="K52" s="2" t="s">
        <v>134</v>
      </c>
      <c r="L52" s="2" t="s">
        <v>135</v>
      </c>
      <c r="M52" s="2" t="s">
        <v>136</v>
      </c>
      <c r="N52" s="2" t="s">
        <v>137</v>
      </c>
      <c r="O52" s="2" t="s">
        <v>138</v>
      </c>
    </row>
    <row r="53" spans="2:15">
      <c r="B53" s="74" t="s">
        <v>179</v>
      </c>
      <c r="C53" s="12" t="s">
        <v>139</v>
      </c>
      <c r="D53" s="13">
        <v>0</v>
      </c>
      <c r="E53" s="13">
        <v>0</v>
      </c>
      <c r="F53" s="13">
        <v>0</v>
      </c>
      <c r="G53" s="13">
        <v>0</v>
      </c>
      <c r="H53" s="13">
        <v>0</v>
      </c>
      <c r="I53" s="13">
        <v>0</v>
      </c>
      <c r="J53" s="13">
        <v>3.3</v>
      </c>
      <c r="K53" s="13">
        <v>3.3</v>
      </c>
      <c r="L53" s="13">
        <v>3.3</v>
      </c>
      <c r="M53" s="13">
        <v>3.3</v>
      </c>
      <c r="N53" s="13">
        <v>3.3</v>
      </c>
      <c r="O53" s="13">
        <v>3.3</v>
      </c>
    </row>
    <row r="54" spans="2:15" ht="23.25">
      <c r="B54" s="74" t="s">
        <v>180</v>
      </c>
      <c r="C54" s="12" t="s">
        <v>139</v>
      </c>
      <c r="D54" s="13">
        <v>0</v>
      </c>
      <c r="E54" s="13">
        <v>0</v>
      </c>
      <c r="F54" s="13">
        <v>0</v>
      </c>
      <c r="G54" s="13">
        <v>0</v>
      </c>
      <c r="H54" s="13">
        <v>0</v>
      </c>
      <c r="I54" s="13">
        <v>0</v>
      </c>
      <c r="J54" s="13">
        <v>2.8</v>
      </c>
      <c r="K54" s="13">
        <v>2.8</v>
      </c>
      <c r="L54" s="13">
        <v>2.8</v>
      </c>
      <c r="M54" s="13">
        <v>2.8</v>
      </c>
      <c r="N54" s="13">
        <v>2.8</v>
      </c>
      <c r="O54" s="13">
        <v>2.8</v>
      </c>
    </row>
    <row r="55" spans="2:15">
      <c r="B55" s="74" t="s">
        <v>181</v>
      </c>
      <c r="C55" s="12" t="s">
        <v>139</v>
      </c>
      <c r="D55" s="13">
        <v>0</v>
      </c>
      <c r="E55" s="13">
        <v>0</v>
      </c>
      <c r="F55" s="13">
        <v>0</v>
      </c>
      <c r="G55" s="13">
        <v>0</v>
      </c>
      <c r="H55" s="13">
        <v>0</v>
      </c>
      <c r="I55" s="13">
        <v>0</v>
      </c>
      <c r="J55" s="13">
        <v>10.5</v>
      </c>
      <c r="K55" s="13">
        <v>10.5</v>
      </c>
      <c r="L55" s="13">
        <v>10.5</v>
      </c>
      <c r="M55" s="13">
        <v>10.5</v>
      </c>
      <c r="N55" s="13">
        <v>10.5</v>
      </c>
      <c r="O55" s="13">
        <v>10.5</v>
      </c>
    </row>
    <row r="56" spans="2:15" ht="23.25">
      <c r="B56" s="74" t="s">
        <v>182</v>
      </c>
      <c r="C56" s="12" t="s">
        <v>139</v>
      </c>
      <c r="D56" s="13">
        <v>0</v>
      </c>
      <c r="E56" s="13">
        <v>0</v>
      </c>
      <c r="F56" s="13">
        <v>0</v>
      </c>
      <c r="G56" s="13">
        <v>0</v>
      </c>
      <c r="H56" s="13">
        <v>0</v>
      </c>
      <c r="I56" s="13">
        <v>0</v>
      </c>
      <c r="J56" s="13">
        <v>7.2</v>
      </c>
      <c r="K56" s="13">
        <v>7.2</v>
      </c>
      <c r="L56" s="13">
        <v>7.2</v>
      </c>
      <c r="M56" s="13">
        <v>7.2</v>
      </c>
      <c r="N56" s="13">
        <v>7.2</v>
      </c>
      <c r="O56" s="13">
        <v>7.2</v>
      </c>
    </row>
    <row r="57" spans="2:15">
      <c r="B57" s="74" t="s">
        <v>183</v>
      </c>
      <c r="C57" s="12" t="s">
        <v>139</v>
      </c>
      <c r="D57" s="13">
        <v>0</v>
      </c>
      <c r="E57" s="13">
        <v>0</v>
      </c>
      <c r="F57" s="13">
        <v>0</v>
      </c>
      <c r="G57" s="13">
        <v>0</v>
      </c>
      <c r="H57" s="13">
        <v>0</v>
      </c>
      <c r="I57" s="13">
        <v>0</v>
      </c>
      <c r="J57" s="13">
        <v>2.2999999999999998</v>
      </c>
      <c r="K57" s="13">
        <v>2.2999999999999998</v>
      </c>
      <c r="L57" s="13">
        <v>2.2999999999999998</v>
      </c>
      <c r="M57" s="13">
        <v>2.2999999999999998</v>
      </c>
      <c r="N57" s="13">
        <v>2.2999999999999998</v>
      </c>
      <c r="O57" s="13">
        <v>2.2999999999999998</v>
      </c>
    </row>
    <row r="58" spans="2:15">
      <c r="B58" s="74" t="s">
        <v>184</v>
      </c>
      <c r="C58" s="12" t="s">
        <v>139</v>
      </c>
      <c r="D58" s="13">
        <v>0</v>
      </c>
      <c r="E58" s="13">
        <v>0</v>
      </c>
      <c r="F58" s="13">
        <v>0</v>
      </c>
      <c r="G58" s="13">
        <v>0</v>
      </c>
      <c r="H58" s="13">
        <v>0</v>
      </c>
      <c r="I58" s="13">
        <v>0</v>
      </c>
      <c r="J58" s="13">
        <v>1</v>
      </c>
      <c r="K58" s="13">
        <v>1</v>
      </c>
      <c r="L58" s="13">
        <v>1</v>
      </c>
      <c r="M58" s="13">
        <v>1</v>
      </c>
      <c r="N58" s="13">
        <v>1</v>
      </c>
      <c r="O58" s="13">
        <v>1</v>
      </c>
    </row>
    <row r="59" spans="2:15">
      <c r="B59" s="74" t="s">
        <v>185</v>
      </c>
      <c r="C59" s="12" t="s">
        <v>139</v>
      </c>
      <c r="D59" s="13">
        <v>0</v>
      </c>
      <c r="E59" s="13">
        <v>0</v>
      </c>
      <c r="F59" s="13">
        <v>0</v>
      </c>
      <c r="G59" s="13">
        <v>0</v>
      </c>
      <c r="H59" s="13">
        <v>0</v>
      </c>
      <c r="I59" s="13">
        <v>0</v>
      </c>
      <c r="J59" s="240">
        <v>0.05</v>
      </c>
      <c r="K59" s="240">
        <v>0.05</v>
      </c>
      <c r="L59" s="240">
        <v>0.05</v>
      </c>
      <c r="M59" s="240">
        <v>0.05</v>
      </c>
      <c r="N59" s="240">
        <v>0.05</v>
      </c>
      <c r="O59" s="240">
        <v>0.05</v>
      </c>
    </row>
    <row r="60" spans="2:15">
      <c r="B60" s="74" t="s">
        <v>186</v>
      </c>
      <c r="C60" s="12" t="s">
        <v>139</v>
      </c>
      <c r="D60" s="13">
        <v>0</v>
      </c>
      <c r="E60" s="13">
        <v>0</v>
      </c>
      <c r="F60" s="13">
        <v>0</v>
      </c>
      <c r="G60" s="13">
        <v>0</v>
      </c>
      <c r="H60" s="13">
        <v>0</v>
      </c>
      <c r="I60" s="13">
        <v>0</v>
      </c>
      <c r="J60" s="13">
        <v>4.0999999999999996</v>
      </c>
      <c r="K60" s="13">
        <v>4.0999999999999996</v>
      </c>
      <c r="L60" s="13">
        <v>4.0999999999999996</v>
      </c>
      <c r="M60" s="13">
        <v>4.0999999999999996</v>
      </c>
      <c r="N60" s="13">
        <v>4.0999999999999996</v>
      </c>
      <c r="O60" s="13">
        <v>4.0999999999999996</v>
      </c>
    </row>
    <row r="61" spans="2:15" ht="12.4" customHeight="1">
      <c r="B61" s="86" t="s">
        <v>187</v>
      </c>
      <c r="C61" s="29" t="s">
        <v>162</v>
      </c>
      <c r="D61" s="201"/>
      <c r="E61" s="201"/>
      <c r="F61" s="201"/>
      <c r="G61" s="201"/>
      <c r="H61" s="201"/>
      <c r="I61" s="201"/>
      <c r="J61" s="201"/>
      <c r="K61" s="201"/>
      <c r="L61" s="201"/>
      <c r="M61" s="201"/>
      <c r="N61" s="201"/>
      <c r="O61" s="201"/>
    </row>
    <row r="62" spans="2:15">
      <c r="B62" s="74" t="s">
        <v>195</v>
      </c>
      <c r="C62" s="12" t="s">
        <v>139</v>
      </c>
      <c r="D62" s="13">
        <v>0</v>
      </c>
      <c r="E62" s="13">
        <v>0</v>
      </c>
      <c r="F62" s="13">
        <v>0</v>
      </c>
      <c r="G62" s="13">
        <v>0</v>
      </c>
      <c r="H62" s="13">
        <v>0</v>
      </c>
      <c r="I62" s="13">
        <v>0</v>
      </c>
      <c r="J62" s="13">
        <v>1</v>
      </c>
      <c r="K62" s="13">
        <v>1</v>
      </c>
      <c r="L62" s="13">
        <v>1</v>
      </c>
      <c r="M62" s="13">
        <v>1</v>
      </c>
      <c r="N62" s="13">
        <v>1</v>
      </c>
      <c r="O62" s="13">
        <v>1</v>
      </c>
    </row>
    <row r="63" spans="2:15">
      <c r="B63" s="74" t="s">
        <v>189</v>
      </c>
      <c r="C63" s="12" t="s">
        <v>139</v>
      </c>
      <c r="D63" s="13">
        <v>0</v>
      </c>
      <c r="E63" s="13">
        <v>0</v>
      </c>
      <c r="F63" s="13">
        <v>0</v>
      </c>
      <c r="G63" s="13">
        <v>0</v>
      </c>
      <c r="H63" s="13">
        <v>0</v>
      </c>
      <c r="I63" s="13">
        <v>0</v>
      </c>
      <c r="J63" s="13">
        <v>4.9000000000000004</v>
      </c>
      <c r="K63" s="13">
        <v>4.9000000000000004</v>
      </c>
      <c r="L63" s="13">
        <v>4.9000000000000004</v>
      </c>
      <c r="M63" s="13">
        <v>4.9000000000000004</v>
      </c>
      <c r="N63" s="13">
        <v>4.9000000000000004</v>
      </c>
      <c r="O63" s="13">
        <v>4.9000000000000004</v>
      </c>
    </row>
    <row r="64" spans="2:15">
      <c r="B64" s="74" t="s">
        <v>190</v>
      </c>
      <c r="C64" s="12" t="s">
        <v>139</v>
      </c>
      <c r="D64" s="13">
        <v>0</v>
      </c>
      <c r="E64" s="13">
        <v>0</v>
      </c>
      <c r="F64" s="13">
        <v>0</v>
      </c>
      <c r="G64" s="13">
        <v>0</v>
      </c>
      <c r="H64" s="13">
        <v>0</v>
      </c>
      <c r="I64" s="13">
        <v>0</v>
      </c>
      <c r="J64" s="13">
        <v>0.2</v>
      </c>
      <c r="K64" s="13">
        <v>0.2</v>
      </c>
      <c r="L64" s="13">
        <v>0.2</v>
      </c>
      <c r="M64" s="13">
        <v>0.2</v>
      </c>
      <c r="N64" s="13">
        <v>0.2</v>
      </c>
      <c r="O64" s="13">
        <v>0.2</v>
      </c>
    </row>
    <row r="65" spans="2:15">
      <c r="B65" s="74" t="s">
        <v>191</v>
      </c>
      <c r="C65" s="12" t="s">
        <v>139</v>
      </c>
      <c r="D65" s="13">
        <v>0</v>
      </c>
      <c r="E65" s="13">
        <v>0</v>
      </c>
      <c r="F65" s="13">
        <v>0</v>
      </c>
      <c r="G65" s="13">
        <v>0</v>
      </c>
      <c r="H65" s="13">
        <v>0</v>
      </c>
      <c r="I65" s="13">
        <v>0</v>
      </c>
      <c r="J65" s="13">
        <v>12.88</v>
      </c>
      <c r="K65" s="13">
        <v>12.88</v>
      </c>
      <c r="L65" s="13">
        <v>12.88</v>
      </c>
      <c r="M65" s="13">
        <v>12.88</v>
      </c>
      <c r="N65" s="13">
        <v>12.88</v>
      </c>
      <c r="O65" s="13">
        <v>12.88</v>
      </c>
    </row>
    <row r="66" spans="2:15">
      <c r="B66" s="74" t="s">
        <v>192</v>
      </c>
      <c r="C66" s="12" t="s">
        <v>139</v>
      </c>
      <c r="D66" s="13">
        <v>0</v>
      </c>
      <c r="E66" s="13">
        <v>0</v>
      </c>
      <c r="F66" s="13">
        <v>0</v>
      </c>
      <c r="G66" s="13">
        <v>0</v>
      </c>
      <c r="H66" s="13">
        <v>0</v>
      </c>
      <c r="I66" s="13">
        <v>0</v>
      </c>
      <c r="J66" s="13">
        <v>15.3</v>
      </c>
      <c r="K66" s="13">
        <v>15.3</v>
      </c>
      <c r="L66" s="13">
        <v>15.3</v>
      </c>
      <c r="M66" s="13">
        <v>15.3</v>
      </c>
      <c r="N66" s="13">
        <v>15.3</v>
      </c>
      <c r="O66" s="13">
        <v>15.3</v>
      </c>
    </row>
    <row r="67" spans="2:15">
      <c r="B67" s="74" t="s">
        <v>193</v>
      </c>
      <c r="C67" s="12" t="s">
        <v>139</v>
      </c>
      <c r="D67" s="13">
        <v>0</v>
      </c>
      <c r="E67" s="13">
        <v>0</v>
      </c>
      <c r="F67" s="13">
        <v>0</v>
      </c>
      <c r="G67" s="13">
        <v>0</v>
      </c>
      <c r="H67" s="13">
        <v>0</v>
      </c>
      <c r="I67" s="13">
        <v>0</v>
      </c>
      <c r="J67" s="13">
        <v>7.43</v>
      </c>
      <c r="K67" s="13">
        <v>7.43</v>
      </c>
      <c r="L67" s="13">
        <v>7.43</v>
      </c>
      <c r="M67" s="13">
        <v>7.43</v>
      </c>
      <c r="N67" s="13">
        <v>7.43</v>
      </c>
      <c r="O67" s="13">
        <v>7.43</v>
      </c>
    </row>
    <row r="68" spans="2:15">
      <c r="B68" s="74" t="s">
        <v>194</v>
      </c>
      <c r="C68" s="12" t="s">
        <v>139</v>
      </c>
      <c r="D68" s="13">
        <v>0</v>
      </c>
      <c r="E68" s="13">
        <v>0</v>
      </c>
      <c r="F68" s="13">
        <v>0</v>
      </c>
      <c r="G68" s="13">
        <v>0</v>
      </c>
      <c r="H68" s="13">
        <v>0</v>
      </c>
      <c r="I68" s="13">
        <v>0</v>
      </c>
      <c r="J68" s="13">
        <v>3.59</v>
      </c>
      <c r="K68" s="13">
        <v>3.59</v>
      </c>
      <c r="L68" s="13">
        <v>3.59</v>
      </c>
      <c r="M68" s="13">
        <v>3.59</v>
      </c>
      <c r="N68" s="13">
        <v>3.59</v>
      </c>
      <c r="O68" s="13">
        <v>3.59</v>
      </c>
    </row>
  </sheetData>
  <mergeCells count="5">
    <mergeCell ref="C11:O11"/>
    <mergeCell ref="C12:O12"/>
    <mergeCell ref="C13:O13"/>
    <mergeCell ref="C14:O14"/>
    <mergeCell ref="C8:O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64DD18A57545C43AA1544940FC64A16" ma:contentTypeVersion="12" ma:contentTypeDescription="Create a new document." ma:contentTypeScope="" ma:versionID="ee118b2eaba2ca4184d11699a1ddc78d">
  <xsd:schema xmlns:xsd="http://www.w3.org/2001/XMLSchema" xmlns:xs="http://www.w3.org/2001/XMLSchema" xmlns:p="http://schemas.microsoft.com/office/2006/metadata/properties" xmlns:ns2="d7bd4f93-9d1b-43f6-a282-57fc91a0d152" xmlns:ns3="71c95305-930c-4d63-9794-2d644343057c" targetNamespace="http://schemas.microsoft.com/office/2006/metadata/properties" ma:root="true" ma:fieldsID="8d7e1ec6cf812ae3fcafd87e5032d0b9" ns2:_="" ns3:_="">
    <xsd:import namespace="d7bd4f93-9d1b-43f6-a282-57fc91a0d152"/>
    <xsd:import namespace="71c95305-930c-4d63-9794-2d644343057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bd4f93-9d1b-43f6-a282-57fc91a0d1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e0e5cfab-624c-4e44-8ff4-7cd112c8ab7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1c95305-930c-4d63-9794-2d644343057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fcfc185-b934-4070-b809-bad603feb5c3}" ma:internalName="TaxCatchAll" ma:showField="CatchAllData" ma:web="71c95305-930c-4d63-9794-2d64434305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7bd4f93-9d1b-43f6-a282-57fc91a0d152">
      <Terms xmlns="http://schemas.microsoft.com/office/infopath/2007/PartnerControls"/>
    </lcf76f155ced4ddcb4097134ff3c332f>
    <TaxCatchAll xmlns="71c95305-930c-4d63-9794-2d644343057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218158F-2E87-446E-A7EB-98FEA423F9FE}"/>
</file>

<file path=customXml/itemProps2.xml><?xml version="1.0" encoding="utf-8"?>
<ds:datastoreItem xmlns:ds="http://schemas.openxmlformats.org/officeDocument/2006/customXml" ds:itemID="{77B4533D-917D-4C1F-AC13-C232C217E706}"/>
</file>

<file path=customXml/itemProps3.xml><?xml version="1.0" encoding="utf-8"?>
<ds:datastoreItem xmlns:ds="http://schemas.openxmlformats.org/officeDocument/2006/customXml" ds:itemID="{00243ECF-ACF2-4C8F-9532-D7CF3D58EB7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2024-07-04T16:39:17Z</dcterms:created>
  <dcterms:modified xsi:type="dcterms:W3CDTF">2025-03-26T13:06:19Z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0x010100764DD18A57545C43AA1544940FC64A16</vt:lpwstr>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Order">
    <vt:r8>2300</vt:r8>
  </property>
</Properties>
</file>